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0610" windowHeight="11640" firstSheet="2" activeTab="2"/>
  </bookViews>
  <sheets>
    <sheet name="Base de Dados 52.42" sheetId="25" state="hidden" r:id="rId1"/>
    <sheet name="Produto por órgão" sheetId="27" state="hidden" r:id="rId2"/>
    <sheet name="Respostas Órgãos" sheetId="28" r:id="rId3"/>
    <sheet name="LISTA ÓRGÃO" sheetId="30" state="hidden" r:id="rId4"/>
  </sheets>
  <externalReferences>
    <externalReference r:id="rId5"/>
  </externalReferences>
  <definedNames>
    <definedName name="_xlnm._FilterDatabase" localSheetId="0" hidden="1">'Base de Dados 52.42'!$A$1:$H$18</definedName>
    <definedName name="_xlnm._FilterDatabase" localSheetId="3" hidden="1">'LISTA ÓRGÃO'!$A$1:$B$100</definedName>
    <definedName name="_xlnm._FilterDatabase" localSheetId="2" hidden="1">'Respostas Órgãos'!$F$7:$K$10</definedName>
    <definedName name="ÓRGÃOS">'LISTA ÓRGÃO'!$B$2:$B$100</definedName>
    <definedName name="_xlnm.Print_Titles" localSheetId="2">'Respostas Órgãos'!$4:$7</definedName>
  </definedNames>
  <calcPr calcId="145621"/>
  <pivotCaches>
    <pivotCache cacheId="1" r:id="rId6"/>
  </pivotCaches>
</workbook>
</file>

<file path=xl/calcChain.xml><?xml version="1.0" encoding="utf-8"?>
<calcChain xmlns="http://schemas.openxmlformats.org/spreadsheetml/2006/main">
  <c r="K8" i="28" l="1"/>
  <c r="C76" i="30" l="1"/>
  <c r="G15" i="28"/>
  <c r="H15" i="28"/>
  <c r="I15" i="28"/>
  <c r="J15" i="28"/>
  <c r="K15" i="28"/>
  <c r="G16" i="28"/>
  <c r="H16" i="28"/>
  <c r="I16" i="28"/>
  <c r="J16" i="28"/>
  <c r="K16" i="28"/>
  <c r="G17" i="28"/>
  <c r="H17" i="28"/>
  <c r="I17" i="28"/>
  <c r="J17" i="28"/>
  <c r="K17" i="28"/>
  <c r="G18" i="28"/>
  <c r="H18" i="28"/>
  <c r="I18" i="28"/>
  <c r="J18" i="28"/>
  <c r="K18" i="28"/>
  <c r="G19" i="28"/>
  <c r="H19" i="28"/>
  <c r="I19" i="28"/>
  <c r="J19" i="28"/>
  <c r="K19" i="28"/>
  <c r="G20" i="28"/>
  <c r="H20" i="28"/>
  <c r="I20" i="28"/>
  <c r="J20" i="28"/>
  <c r="K20" i="28"/>
  <c r="G21" i="28"/>
  <c r="H21" i="28"/>
  <c r="I21" i="28"/>
  <c r="J21" i="28"/>
  <c r="K21" i="28"/>
  <c r="G22" i="28"/>
  <c r="H22" i="28"/>
  <c r="I22" i="28"/>
  <c r="J22" i="28"/>
  <c r="K22" i="28"/>
  <c r="G23" i="28"/>
  <c r="H23" i="28"/>
  <c r="I23" i="28"/>
  <c r="J23" i="28"/>
  <c r="K23" i="28"/>
  <c r="G24" i="28"/>
  <c r="H24" i="28"/>
  <c r="I24" i="28"/>
  <c r="J24" i="28"/>
  <c r="K24" i="28"/>
  <c r="G25" i="28"/>
  <c r="H25" i="28"/>
  <c r="I25" i="28"/>
  <c r="J25" i="28"/>
  <c r="K25" i="28"/>
  <c r="G26" i="28"/>
  <c r="H26" i="28"/>
  <c r="I26" i="28"/>
  <c r="J26" i="28"/>
  <c r="K26" i="28"/>
  <c r="G27" i="28"/>
  <c r="H27" i="28"/>
  <c r="I27" i="28"/>
  <c r="J27" i="28"/>
  <c r="K27" i="28"/>
  <c r="G28" i="28"/>
  <c r="H28" i="28"/>
  <c r="I28" i="28"/>
  <c r="J28" i="28"/>
  <c r="K28" i="28"/>
  <c r="G29" i="28"/>
  <c r="H29" i="28"/>
  <c r="I29" i="28"/>
  <c r="J29" i="28"/>
  <c r="K29" i="28"/>
  <c r="G30" i="28"/>
  <c r="H30" i="28"/>
  <c r="I30" i="28"/>
  <c r="J30" i="28"/>
  <c r="K30" i="28"/>
  <c r="G31" i="28"/>
  <c r="H31" i="28"/>
  <c r="I31" i="28"/>
  <c r="J31" i="28"/>
  <c r="K31" i="28"/>
  <c r="G32" i="28"/>
  <c r="H32" i="28"/>
  <c r="I32" i="28"/>
  <c r="J32" i="28"/>
  <c r="K32" i="28"/>
  <c r="G33" i="28"/>
  <c r="H33" i="28"/>
  <c r="I33" i="28"/>
  <c r="J33" i="28"/>
  <c r="K33" i="28"/>
  <c r="G34" i="28"/>
  <c r="H34" i="28"/>
  <c r="I34" i="28"/>
  <c r="J34" i="28"/>
  <c r="K34" i="28"/>
  <c r="G35" i="28"/>
  <c r="H35" i="28"/>
  <c r="I35" i="28"/>
  <c r="J35" i="28"/>
  <c r="K35" i="28"/>
  <c r="G36" i="28"/>
  <c r="H36" i="28"/>
  <c r="I36" i="28"/>
  <c r="J36" i="28"/>
  <c r="K36" i="28"/>
  <c r="G37" i="28"/>
  <c r="H37" i="28"/>
  <c r="I37" i="28"/>
  <c r="J37" i="28"/>
  <c r="K37" i="28"/>
  <c r="G38" i="28"/>
  <c r="H38" i="28"/>
  <c r="I38" i="28"/>
  <c r="J38" i="28"/>
  <c r="K38" i="28"/>
  <c r="G39" i="28"/>
  <c r="H39" i="28"/>
  <c r="I39" i="28"/>
  <c r="J39" i="28"/>
  <c r="K39" i="28"/>
  <c r="G40" i="28"/>
  <c r="H40" i="28"/>
  <c r="I40" i="28"/>
  <c r="J40" i="28"/>
  <c r="K40" i="28"/>
  <c r="G41" i="28"/>
  <c r="H41" i="28"/>
  <c r="I41" i="28"/>
  <c r="J41" i="28"/>
  <c r="K41" i="28"/>
  <c r="G42" i="28"/>
  <c r="H42" i="28"/>
  <c r="I42" i="28"/>
  <c r="J42" i="28"/>
  <c r="K42" i="28"/>
  <c r="G43" i="28"/>
  <c r="H43" i="28"/>
  <c r="I43" i="28"/>
  <c r="J43" i="28"/>
  <c r="K43" i="28"/>
  <c r="G44" i="28"/>
  <c r="H44" i="28"/>
  <c r="I44" i="28"/>
  <c r="J44" i="28"/>
  <c r="K44" i="28"/>
  <c r="G45" i="28"/>
  <c r="H45" i="28"/>
  <c r="I45" i="28"/>
  <c r="J45" i="28"/>
  <c r="K45" i="28"/>
  <c r="G46" i="28"/>
  <c r="H46" i="28"/>
  <c r="I46" i="28"/>
  <c r="J46" i="28"/>
  <c r="K46" i="28"/>
  <c r="G47" i="28"/>
  <c r="H47" i="28"/>
  <c r="I47" i="28"/>
  <c r="J47" i="28"/>
  <c r="K47" i="28"/>
  <c r="G48" i="28"/>
  <c r="H48" i="28"/>
  <c r="I48" i="28"/>
  <c r="J48" i="28"/>
  <c r="K48" i="28"/>
  <c r="G49" i="28"/>
  <c r="H49" i="28"/>
  <c r="I49" i="28"/>
  <c r="J49" i="28"/>
  <c r="K49" i="28"/>
  <c r="G50" i="28"/>
  <c r="H50" i="28"/>
  <c r="I50" i="28"/>
  <c r="J50" i="28"/>
  <c r="K50" i="28"/>
  <c r="G51" i="28"/>
  <c r="H51" i="28"/>
  <c r="I51" i="28"/>
  <c r="J51" i="28"/>
  <c r="K51" i="28"/>
  <c r="G52" i="28"/>
  <c r="H52" i="28"/>
  <c r="I52" i="28"/>
  <c r="J52" i="28"/>
  <c r="K52" i="28"/>
  <c r="G53" i="28"/>
  <c r="H53" i="28"/>
  <c r="I53" i="28"/>
  <c r="J53" i="28"/>
  <c r="K53" i="28"/>
  <c r="G54" i="28"/>
  <c r="H54" i="28"/>
  <c r="I54" i="28"/>
  <c r="J54" i="28"/>
  <c r="K54" i="28"/>
  <c r="G55" i="28"/>
  <c r="H55" i="28"/>
  <c r="I55" i="28"/>
  <c r="J55" i="28"/>
  <c r="K55" i="28"/>
  <c r="G56" i="28"/>
  <c r="H56" i="28"/>
  <c r="I56" i="28"/>
  <c r="J56" i="28"/>
  <c r="K56" i="28"/>
  <c r="G57" i="28"/>
  <c r="H57" i="28"/>
  <c r="I57" i="28"/>
  <c r="J57" i="28"/>
  <c r="K57" i="28"/>
  <c r="G58" i="28"/>
  <c r="H58" i="28"/>
  <c r="I58" i="28"/>
  <c r="J58" i="28"/>
  <c r="K58" i="28"/>
  <c r="G59" i="28"/>
  <c r="H59" i="28"/>
  <c r="I59" i="28"/>
  <c r="J59" i="28"/>
  <c r="K59" i="28"/>
  <c r="G60" i="28"/>
  <c r="H60" i="28"/>
  <c r="I60" i="28"/>
  <c r="J60" i="28"/>
  <c r="K60" i="28"/>
  <c r="G61" i="28"/>
  <c r="H61" i="28"/>
  <c r="I61" i="28"/>
  <c r="J61" i="28"/>
  <c r="K61" i="28"/>
  <c r="G62" i="28"/>
  <c r="H62" i="28"/>
  <c r="I62" i="28"/>
  <c r="J62" i="28"/>
  <c r="K62" i="28"/>
  <c r="G63" i="28"/>
  <c r="H63" i="28"/>
  <c r="I63" i="28"/>
  <c r="J63" i="28"/>
  <c r="K63" i="28"/>
  <c r="G64" i="28"/>
  <c r="H64" i="28"/>
  <c r="I64" i="28"/>
  <c r="J64" i="28"/>
  <c r="K64" i="28"/>
  <c r="G65" i="28"/>
  <c r="H65" i="28"/>
  <c r="I65" i="28"/>
  <c r="J65" i="28"/>
  <c r="K65" i="28"/>
  <c r="G66" i="28"/>
  <c r="H66" i="28"/>
  <c r="I66" i="28"/>
  <c r="J66" i="28"/>
  <c r="K66" i="28"/>
  <c r="G67" i="28"/>
  <c r="H67" i="28"/>
  <c r="I67" i="28"/>
  <c r="J67" i="28"/>
  <c r="K67" i="28"/>
  <c r="G68" i="28"/>
  <c r="H68" i="28"/>
  <c r="I68" i="28"/>
  <c r="J68" i="28"/>
  <c r="K68" i="28"/>
  <c r="G69" i="28"/>
  <c r="H69" i="28"/>
  <c r="I69" i="28"/>
  <c r="J69" i="28"/>
  <c r="K69" i="28"/>
  <c r="G70" i="28"/>
  <c r="H70" i="28"/>
  <c r="I70" i="28"/>
  <c r="J70" i="28"/>
  <c r="K70" i="28"/>
  <c r="G71" i="28"/>
  <c r="H71" i="28"/>
  <c r="I71" i="28"/>
  <c r="J71" i="28"/>
  <c r="K71" i="28"/>
  <c r="G72" i="28"/>
  <c r="H72" i="28"/>
  <c r="I72" i="28"/>
  <c r="J72" i="28"/>
  <c r="K72" i="28"/>
  <c r="G73" i="28"/>
  <c r="H73" i="28"/>
  <c r="I73" i="28"/>
  <c r="J73" i="28"/>
  <c r="K73" i="28"/>
  <c r="G74" i="28"/>
  <c r="H74" i="28"/>
  <c r="I74" i="28"/>
  <c r="J74" i="28"/>
  <c r="K74" i="28"/>
  <c r="G75" i="28"/>
  <c r="H75" i="28"/>
  <c r="I75" i="28"/>
  <c r="J75" i="28"/>
  <c r="K75" i="28"/>
  <c r="G76" i="28"/>
  <c r="H76" i="28"/>
  <c r="I76" i="28"/>
  <c r="J76" i="28"/>
  <c r="K76" i="28"/>
  <c r="G77" i="28"/>
  <c r="H77" i="28"/>
  <c r="I77" i="28"/>
  <c r="J77" i="28"/>
  <c r="K77" i="28"/>
  <c r="G78" i="28"/>
  <c r="H78" i="28"/>
  <c r="I78" i="28"/>
  <c r="J78" i="28"/>
  <c r="K78" i="28"/>
  <c r="G79" i="28"/>
  <c r="H79" i="28"/>
  <c r="I79" i="28"/>
  <c r="J79" i="28"/>
  <c r="K79" i="28"/>
  <c r="G80" i="28"/>
  <c r="H80" i="28"/>
  <c r="I80" i="28"/>
  <c r="J80" i="28"/>
  <c r="K80" i="28"/>
  <c r="G81" i="28"/>
  <c r="H81" i="28"/>
  <c r="I81" i="28"/>
  <c r="J81" i="28"/>
  <c r="K81" i="28"/>
  <c r="G82" i="28"/>
  <c r="H82" i="28"/>
  <c r="I82" i="28"/>
  <c r="J82" i="28"/>
  <c r="K82" i="28"/>
  <c r="G83" i="28"/>
  <c r="H83" i="28"/>
  <c r="I83" i="28"/>
  <c r="J83" i="28"/>
  <c r="K83" i="28"/>
  <c r="G84" i="28"/>
  <c r="H84" i="28"/>
  <c r="I84" i="28"/>
  <c r="J84" i="28"/>
  <c r="K84" i="28"/>
  <c r="G85" i="28"/>
  <c r="H85" i="28"/>
  <c r="I85" i="28"/>
  <c r="J85" i="28"/>
  <c r="K85" i="28"/>
  <c r="G86" i="28"/>
  <c r="H86" i="28"/>
  <c r="I86" i="28"/>
  <c r="J86" i="28"/>
  <c r="K86" i="28"/>
  <c r="G87" i="28"/>
  <c r="H87" i="28"/>
  <c r="I87" i="28"/>
  <c r="J87" i="28"/>
  <c r="K87" i="28"/>
  <c r="G88" i="28"/>
  <c r="H88" i="28"/>
  <c r="I88" i="28"/>
  <c r="J88" i="28"/>
  <c r="K88" i="28"/>
  <c r="G89" i="28"/>
  <c r="H89" i="28"/>
  <c r="I89" i="28"/>
  <c r="J89" i="28"/>
  <c r="K89" i="28"/>
  <c r="G90" i="28"/>
  <c r="H90" i="28"/>
  <c r="I90" i="28"/>
  <c r="J90" i="28"/>
  <c r="K90" i="28"/>
  <c r="G91" i="28"/>
  <c r="H91" i="28"/>
  <c r="I91" i="28"/>
  <c r="J91" i="28"/>
  <c r="K91" i="28"/>
  <c r="G92" i="28"/>
  <c r="H92" i="28"/>
  <c r="I92" i="28"/>
  <c r="J92" i="28"/>
  <c r="K92" i="28"/>
  <c r="G93" i="28"/>
  <c r="H93" i="28"/>
  <c r="I93" i="28"/>
  <c r="J93" i="28"/>
  <c r="K93" i="28"/>
  <c r="G94" i="28"/>
  <c r="H94" i="28"/>
  <c r="I94" i="28"/>
  <c r="J94" i="28"/>
  <c r="K94" i="28"/>
  <c r="G95" i="28"/>
  <c r="H95" i="28"/>
  <c r="I95" i="28"/>
  <c r="J95" i="28"/>
  <c r="K95" i="28"/>
  <c r="G96" i="28"/>
  <c r="H96" i="28"/>
  <c r="I96" i="28"/>
  <c r="J96" i="28"/>
  <c r="K96" i="28"/>
  <c r="G97" i="28"/>
  <c r="H97" i="28"/>
  <c r="I97" i="28"/>
  <c r="J97" i="28"/>
  <c r="K97" i="28"/>
  <c r="G98" i="28"/>
  <c r="H98" i="28"/>
  <c r="I98" i="28"/>
  <c r="J98" i="28"/>
  <c r="K98" i="28"/>
  <c r="G99" i="28"/>
  <c r="H99" i="28"/>
  <c r="I99" i="28"/>
  <c r="J99" i="28"/>
  <c r="K99" i="28"/>
  <c r="G100" i="28"/>
  <c r="H100" i="28"/>
  <c r="I100" i="28"/>
  <c r="J100" i="28"/>
  <c r="K100" i="28"/>
  <c r="G101" i="28"/>
  <c r="H101" i="28"/>
  <c r="I101" i="28"/>
  <c r="J101" i="28"/>
  <c r="K101" i="28"/>
  <c r="G102" i="28"/>
  <c r="H102" i="28"/>
  <c r="I102" i="28"/>
  <c r="J102" i="28"/>
  <c r="K102" i="28"/>
  <c r="G103" i="28"/>
  <c r="H103" i="28"/>
  <c r="I103" i="28"/>
  <c r="J103" i="28"/>
  <c r="K103" i="28"/>
  <c r="G104" i="28"/>
  <c r="H104" i="28"/>
  <c r="I104" i="28"/>
  <c r="J104" i="28"/>
  <c r="K104" i="28"/>
  <c r="G105" i="28"/>
  <c r="H105" i="28"/>
  <c r="I105" i="28"/>
  <c r="J105" i="28"/>
  <c r="K105" i="28"/>
  <c r="G106" i="28"/>
  <c r="H106" i="28"/>
  <c r="I106" i="28"/>
  <c r="J106" i="28"/>
  <c r="K106" i="28"/>
  <c r="G107" i="28"/>
  <c r="H107" i="28"/>
  <c r="I107" i="28"/>
  <c r="J107" i="28"/>
  <c r="K107" i="28"/>
  <c r="G108" i="28"/>
  <c r="H108" i="28"/>
  <c r="I108" i="28"/>
  <c r="J108" i="28"/>
  <c r="K108" i="28"/>
  <c r="C15" i="28"/>
  <c r="D15" i="28"/>
  <c r="E15" i="28"/>
  <c r="C16" i="28"/>
  <c r="D16" i="28"/>
  <c r="E16" i="28"/>
  <c r="C17" i="28"/>
  <c r="D17" i="28"/>
  <c r="E17" i="28"/>
  <c r="C18" i="28"/>
  <c r="D18" i="28"/>
  <c r="E18" i="28"/>
  <c r="C19" i="28"/>
  <c r="D19" i="28"/>
  <c r="E19" i="28"/>
  <c r="C20" i="28"/>
  <c r="D20" i="28"/>
  <c r="E20" i="28"/>
  <c r="C21" i="28"/>
  <c r="D21" i="28"/>
  <c r="E21" i="28"/>
  <c r="C22" i="28"/>
  <c r="D22" i="28"/>
  <c r="E22" i="28"/>
  <c r="C23" i="28"/>
  <c r="D23" i="28"/>
  <c r="E23" i="28"/>
  <c r="C24" i="28"/>
  <c r="D24" i="28"/>
  <c r="E24" i="28"/>
  <c r="C25" i="28"/>
  <c r="D25" i="28"/>
  <c r="E25" i="28"/>
  <c r="C26" i="28"/>
  <c r="D26" i="28"/>
  <c r="E26" i="28"/>
  <c r="C27" i="28"/>
  <c r="D27" i="28"/>
  <c r="E27" i="28"/>
  <c r="C28" i="28"/>
  <c r="D28" i="28"/>
  <c r="E28" i="28"/>
  <c r="C29" i="28"/>
  <c r="D29" i="28"/>
  <c r="E29" i="28"/>
  <c r="C30" i="28"/>
  <c r="D30" i="28"/>
  <c r="E30" i="28"/>
  <c r="C31" i="28"/>
  <c r="D31" i="28"/>
  <c r="E31" i="28"/>
  <c r="C32" i="28"/>
  <c r="D32" i="28"/>
  <c r="E32" i="28"/>
  <c r="C33" i="28"/>
  <c r="D33" i="28"/>
  <c r="E33" i="28"/>
  <c r="C34" i="28"/>
  <c r="D34" i="28"/>
  <c r="E34" i="28"/>
  <c r="C35" i="28"/>
  <c r="D35" i="28"/>
  <c r="E35" i="28"/>
  <c r="C36" i="28"/>
  <c r="D36" i="28"/>
  <c r="E36" i="28"/>
  <c r="C37" i="28"/>
  <c r="D37" i="28"/>
  <c r="E37" i="28"/>
  <c r="C38" i="28"/>
  <c r="D38" i="28"/>
  <c r="E38" i="28"/>
  <c r="C39" i="28"/>
  <c r="D39" i="28"/>
  <c r="E39" i="28"/>
  <c r="C40" i="28"/>
  <c r="D40" i="28"/>
  <c r="E40" i="28"/>
  <c r="C41" i="28"/>
  <c r="D41" i="28"/>
  <c r="E41" i="28"/>
  <c r="C42" i="28"/>
  <c r="D42" i="28"/>
  <c r="E42" i="28"/>
  <c r="C43" i="28"/>
  <c r="D43" i="28"/>
  <c r="E43" i="28"/>
  <c r="C44" i="28"/>
  <c r="D44" i="28"/>
  <c r="E44" i="28"/>
  <c r="C45" i="28"/>
  <c r="D45" i="28"/>
  <c r="E45" i="28"/>
  <c r="C46" i="28"/>
  <c r="D46" i="28"/>
  <c r="E46" i="28"/>
  <c r="C47" i="28"/>
  <c r="D47" i="28"/>
  <c r="E47" i="28"/>
  <c r="C48" i="28"/>
  <c r="D48" i="28"/>
  <c r="E48" i="28"/>
  <c r="C49" i="28"/>
  <c r="D49" i="28"/>
  <c r="E49" i="28"/>
  <c r="C50" i="28"/>
  <c r="D50" i="28"/>
  <c r="E50" i="28"/>
  <c r="C51" i="28"/>
  <c r="D51" i="28"/>
  <c r="E51" i="28"/>
  <c r="C52" i="28"/>
  <c r="D52" i="28"/>
  <c r="E52" i="28"/>
  <c r="C53" i="28"/>
  <c r="D53" i="28"/>
  <c r="E53" i="28"/>
  <c r="C54" i="28"/>
  <c r="D54" i="28"/>
  <c r="E54" i="28"/>
  <c r="C55" i="28"/>
  <c r="D55" i="28"/>
  <c r="E55" i="28"/>
  <c r="C56" i="28"/>
  <c r="D56" i="28"/>
  <c r="E56" i="28"/>
  <c r="C57" i="28"/>
  <c r="D57" i="28"/>
  <c r="E57" i="28"/>
  <c r="C58" i="28"/>
  <c r="D58" i="28"/>
  <c r="E58" i="28"/>
  <c r="C59" i="28"/>
  <c r="D59" i="28"/>
  <c r="E59" i="28"/>
  <c r="C60" i="28"/>
  <c r="D60" i="28"/>
  <c r="E60" i="28"/>
  <c r="C61" i="28"/>
  <c r="D61" i="28"/>
  <c r="E61" i="28"/>
  <c r="C62" i="28"/>
  <c r="D62" i="28"/>
  <c r="E62" i="28"/>
  <c r="C63" i="28"/>
  <c r="D63" i="28"/>
  <c r="E63" i="28"/>
  <c r="C64" i="28"/>
  <c r="D64" i="28"/>
  <c r="E64" i="28"/>
  <c r="C65" i="28"/>
  <c r="D65" i="28"/>
  <c r="E65" i="28"/>
  <c r="C66" i="28"/>
  <c r="D66" i="28"/>
  <c r="E66" i="28"/>
  <c r="C67" i="28"/>
  <c r="D67" i="28"/>
  <c r="E67" i="28"/>
  <c r="C68" i="28"/>
  <c r="D68" i="28"/>
  <c r="E68" i="28"/>
  <c r="C69" i="28"/>
  <c r="D69" i="28"/>
  <c r="E69" i="28"/>
  <c r="C70" i="28"/>
  <c r="D70" i="28"/>
  <c r="E70" i="28"/>
  <c r="C71" i="28"/>
  <c r="D71" i="28"/>
  <c r="E71" i="28"/>
  <c r="C72" i="28"/>
  <c r="D72" i="28"/>
  <c r="E72" i="28"/>
  <c r="C73" i="28"/>
  <c r="D73" i="28"/>
  <c r="E73" i="28"/>
  <c r="C74" i="28"/>
  <c r="D74" i="28"/>
  <c r="E74" i="28"/>
  <c r="C75" i="28"/>
  <c r="D75" i="28"/>
  <c r="E75" i="28"/>
  <c r="C76" i="28"/>
  <c r="D76" i="28"/>
  <c r="E76" i="28"/>
  <c r="C77" i="28"/>
  <c r="D77" i="28"/>
  <c r="E77" i="28"/>
  <c r="C78" i="28"/>
  <c r="D78" i="28"/>
  <c r="E78" i="28"/>
  <c r="C79" i="28"/>
  <c r="D79" i="28"/>
  <c r="E79" i="28"/>
  <c r="C80" i="28"/>
  <c r="D80" i="28"/>
  <c r="E80" i="28"/>
  <c r="C81" i="28"/>
  <c r="D81" i="28"/>
  <c r="E81" i="28"/>
  <c r="C82" i="28"/>
  <c r="D82" i="28"/>
  <c r="E82" i="28"/>
  <c r="C83" i="28"/>
  <c r="D83" i="28"/>
  <c r="E83" i="28"/>
  <c r="C84" i="28"/>
  <c r="D84" i="28"/>
  <c r="E84" i="28"/>
  <c r="C85" i="28"/>
  <c r="D85" i="28"/>
  <c r="E85" i="28"/>
  <c r="C86" i="28"/>
  <c r="D86" i="28"/>
  <c r="E86" i="28"/>
  <c r="C87" i="28"/>
  <c r="D87" i="28"/>
  <c r="E87" i="28"/>
  <c r="C88" i="28"/>
  <c r="D88" i="28"/>
  <c r="E88" i="28"/>
  <c r="C89" i="28"/>
  <c r="D89" i="28"/>
  <c r="E89" i="28"/>
  <c r="C90" i="28"/>
  <c r="D90" i="28"/>
  <c r="E90" i="28"/>
  <c r="C91" i="28"/>
  <c r="D91" i="28"/>
  <c r="E91" i="28"/>
  <c r="C92" i="28"/>
  <c r="D92" i="28"/>
  <c r="E92" i="28"/>
  <c r="C93" i="28"/>
  <c r="D93" i="28"/>
  <c r="E93" i="28"/>
  <c r="C94" i="28"/>
  <c r="D94" i="28"/>
  <c r="E94" i="28"/>
  <c r="C95" i="28"/>
  <c r="D95" i="28"/>
  <c r="E95" i="28"/>
  <c r="C96" i="28"/>
  <c r="D96" i="28"/>
  <c r="E96" i="28"/>
  <c r="C97" i="28"/>
  <c r="D97" i="28"/>
  <c r="E97" i="28"/>
  <c r="C98" i="28"/>
  <c r="D98" i="28"/>
  <c r="E98" i="28"/>
  <c r="C99" i="28"/>
  <c r="D99" i="28"/>
  <c r="E99" i="28"/>
  <c r="C100" i="28"/>
  <c r="D100" i="28"/>
  <c r="E100" i="28"/>
  <c r="C101" i="28"/>
  <c r="D101" i="28"/>
  <c r="E101" i="28"/>
  <c r="C102" i="28"/>
  <c r="D102" i="28"/>
  <c r="E102" i="28"/>
  <c r="C103" i="28"/>
  <c r="D103" i="28"/>
  <c r="E103" i="28"/>
  <c r="C104" i="28"/>
  <c r="D104" i="28"/>
  <c r="E104" i="28"/>
  <c r="C105" i="28"/>
  <c r="D105" i="28"/>
  <c r="E105" i="28"/>
  <c r="C106" i="28"/>
  <c r="D106" i="28"/>
  <c r="E106" i="28"/>
  <c r="C107" i="28"/>
  <c r="D107" i="28"/>
  <c r="E107" i="28"/>
  <c r="C108" i="28"/>
  <c r="D108" i="28"/>
  <c r="E108" i="28"/>
  <c r="O102" i="25"/>
  <c r="L102" i="25"/>
  <c r="P102" i="25" s="1"/>
  <c r="K102" i="25"/>
  <c r="J102" i="25"/>
  <c r="N102" i="25" s="1"/>
  <c r="I102" i="25"/>
  <c r="O101" i="25"/>
  <c r="L101" i="25"/>
  <c r="P101" i="25" s="1"/>
  <c r="K101" i="25"/>
  <c r="J101" i="25"/>
  <c r="N101" i="25" s="1"/>
  <c r="I101" i="25"/>
  <c r="O100" i="25"/>
  <c r="L100" i="25"/>
  <c r="P100" i="25" s="1"/>
  <c r="K100" i="25"/>
  <c r="J100" i="25"/>
  <c r="N100" i="25" s="1"/>
  <c r="I100" i="25"/>
  <c r="O99" i="25"/>
  <c r="L99" i="25"/>
  <c r="P99" i="25" s="1"/>
  <c r="K99" i="25"/>
  <c r="J99" i="25"/>
  <c r="N99" i="25" s="1"/>
  <c r="I99" i="25"/>
  <c r="O98" i="25"/>
  <c r="L98" i="25"/>
  <c r="P98" i="25" s="1"/>
  <c r="K98" i="25"/>
  <c r="J98" i="25"/>
  <c r="N98" i="25" s="1"/>
  <c r="I98" i="25"/>
  <c r="O97" i="25"/>
  <c r="L97" i="25"/>
  <c r="P97" i="25" s="1"/>
  <c r="K97" i="25"/>
  <c r="J97" i="25"/>
  <c r="N97" i="25" s="1"/>
  <c r="I97" i="25"/>
  <c r="O96" i="25"/>
  <c r="L96" i="25"/>
  <c r="P96" i="25" s="1"/>
  <c r="K96" i="25"/>
  <c r="J96" i="25"/>
  <c r="N96" i="25" s="1"/>
  <c r="I96" i="25"/>
  <c r="O95" i="25"/>
  <c r="L95" i="25"/>
  <c r="P95" i="25" s="1"/>
  <c r="K95" i="25"/>
  <c r="J95" i="25"/>
  <c r="N95" i="25" s="1"/>
  <c r="I95" i="25"/>
  <c r="O94" i="25"/>
  <c r="L94" i="25"/>
  <c r="P94" i="25" s="1"/>
  <c r="K94" i="25"/>
  <c r="J94" i="25"/>
  <c r="N94" i="25" s="1"/>
  <c r="I94" i="25"/>
  <c r="O93" i="25"/>
  <c r="L93" i="25"/>
  <c r="P93" i="25" s="1"/>
  <c r="K93" i="25"/>
  <c r="J93" i="25"/>
  <c r="N93" i="25" s="1"/>
  <c r="I93" i="25"/>
  <c r="O92" i="25"/>
  <c r="L92" i="25"/>
  <c r="P92" i="25" s="1"/>
  <c r="K92" i="25"/>
  <c r="J92" i="25"/>
  <c r="N92" i="25" s="1"/>
  <c r="I92" i="25"/>
  <c r="O91" i="25"/>
  <c r="L91" i="25"/>
  <c r="P91" i="25" s="1"/>
  <c r="K91" i="25"/>
  <c r="J91" i="25"/>
  <c r="N91" i="25" s="1"/>
  <c r="I91" i="25"/>
  <c r="O90" i="25"/>
  <c r="L90" i="25"/>
  <c r="P90" i="25" s="1"/>
  <c r="K90" i="25"/>
  <c r="J90" i="25"/>
  <c r="N90" i="25" s="1"/>
  <c r="I90" i="25"/>
  <c r="O89" i="25"/>
  <c r="L89" i="25"/>
  <c r="P89" i="25" s="1"/>
  <c r="K89" i="25"/>
  <c r="J89" i="25"/>
  <c r="N89" i="25" s="1"/>
  <c r="I89" i="25"/>
  <c r="O88" i="25"/>
  <c r="L88" i="25"/>
  <c r="P88" i="25" s="1"/>
  <c r="K88" i="25"/>
  <c r="J88" i="25"/>
  <c r="N88" i="25" s="1"/>
  <c r="I88" i="25"/>
  <c r="O87" i="25"/>
  <c r="L87" i="25"/>
  <c r="P87" i="25" s="1"/>
  <c r="K87" i="25"/>
  <c r="J87" i="25"/>
  <c r="N87" i="25" s="1"/>
  <c r="I87" i="25"/>
  <c r="O86" i="25"/>
  <c r="L86" i="25"/>
  <c r="P86" i="25" s="1"/>
  <c r="K86" i="25"/>
  <c r="J86" i="25"/>
  <c r="N86" i="25" s="1"/>
  <c r="I86" i="25"/>
  <c r="O85" i="25"/>
  <c r="L85" i="25"/>
  <c r="P85" i="25" s="1"/>
  <c r="K85" i="25"/>
  <c r="J85" i="25"/>
  <c r="N85" i="25" s="1"/>
  <c r="I85" i="25"/>
  <c r="O84" i="25"/>
  <c r="L84" i="25"/>
  <c r="P84" i="25" s="1"/>
  <c r="K84" i="25"/>
  <c r="J84" i="25"/>
  <c r="N84" i="25" s="1"/>
  <c r="I84" i="25"/>
  <c r="O83" i="25"/>
  <c r="L83" i="25"/>
  <c r="P83" i="25" s="1"/>
  <c r="K83" i="25"/>
  <c r="J83" i="25"/>
  <c r="N83" i="25" s="1"/>
  <c r="I83" i="25"/>
  <c r="O82" i="25"/>
  <c r="L82" i="25"/>
  <c r="P82" i="25" s="1"/>
  <c r="K82" i="25"/>
  <c r="J82" i="25"/>
  <c r="N82" i="25" s="1"/>
  <c r="I82" i="25"/>
  <c r="O81" i="25"/>
  <c r="L81" i="25"/>
  <c r="P81" i="25" s="1"/>
  <c r="K81" i="25"/>
  <c r="J81" i="25"/>
  <c r="N81" i="25" s="1"/>
  <c r="I81" i="25"/>
  <c r="O80" i="25"/>
  <c r="L80" i="25"/>
  <c r="P80" i="25" s="1"/>
  <c r="K80" i="25"/>
  <c r="J80" i="25"/>
  <c r="N80" i="25" s="1"/>
  <c r="I80" i="25"/>
  <c r="O79" i="25"/>
  <c r="L79" i="25"/>
  <c r="P79" i="25" s="1"/>
  <c r="K79" i="25"/>
  <c r="J79" i="25"/>
  <c r="N79" i="25" s="1"/>
  <c r="I79" i="25"/>
  <c r="O78" i="25"/>
  <c r="L78" i="25"/>
  <c r="P78" i="25" s="1"/>
  <c r="K78" i="25"/>
  <c r="J78" i="25"/>
  <c r="N78" i="25" s="1"/>
  <c r="I78" i="25"/>
  <c r="O77" i="25"/>
  <c r="L77" i="25"/>
  <c r="P77" i="25" s="1"/>
  <c r="K77" i="25"/>
  <c r="J77" i="25"/>
  <c r="N77" i="25" s="1"/>
  <c r="I77" i="25"/>
  <c r="O76" i="25"/>
  <c r="L76" i="25"/>
  <c r="P76" i="25" s="1"/>
  <c r="K76" i="25"/>
  <c r="J76" i="25"/>
  <c r="N76" i="25" s="1"/>
  <c r="I76" i="25"/>
  <c r="O75" i="25"/>
  <c r="L75" i="25"/>
  <c r="P75" i="25" s="1"/>
  <c r="K75" i="25"/>
  <c r="J75" i="25"/>
  <c r="N75" i="25" s="1"/>
  <c r="I75" i="25"/>
  <c r="O74" i="25"/>
  <c r="L74" i="25"/>
  <c r="P74" i="25" s="1"/>
  <c r="K74" i="25"/>
  <c r="J74" i="25"/>
  <c r="N74" i="25" s="1"/>
  <c r="I74" i="25"/>
  <c r="O73" i="25"/>
  <c r="L73" i="25"/>
  <c r="P73" i="25" s="1"/>
  <c r="K73" i="25"/>
  <c r="J73" i="25"/>
  <c r="N73" i="25" s="1"/>
  <c r="I73" i="25"/>
  <c r="O72" i="25"/>
  <c r="L72" i="25"/>
  <c r="P72" i="25" s="1"/>
  <c r="K72" i="25"/>
  <c r="J72" i="25"/>
  <c r="N72" i="25" s="1"/>
  <c r="I72" i="25"/>
  <c r="O71" i="25"/>
  <c r="L71" i="25"/>
  <c r="P71" i="25" s="1"/>
  <c r="K71" i="25"/>
  <c r="J71" i="25"/>
  <c r="N71" i="25" s="1"/>
  <c r="I71" i="25"/>
  <c r="O70" i="25"/>
  <c r="L70" i="25"/>
  <c r="P70" i="25" s="1"/>
  <c r="K70" i="25"/>
  <c r="J70" i="25"/>
  <c r="N70" i="25" s="1"/>
  <c r="I70" i="25"/>
  <c r="O69" i="25"/>
  <c r="L69" i="25"/>
  <c r="P69" i="25" s="1"/>
  <c r="K69" i="25"/>
  <c r="J69" i="25"/>
  <c r="N69" i="25" s="1"/>
  <c r="I69" i="25"/>
  <c r="O68" i="25"/>
  <c r="L68" i="25"/>
  <c r="P68" i="25" s="1"/>
  <c r="K68" i="25"/>
  <c r="J68" i="25"/>
  <c r="N68" i="25" s="1"/>
  <c r="I68" i="25"/>
  <c r="O67" i="25"/>
  <c r="L67" i="25"/>
  <c r="P67" i="25" s="1"/>
  <c r="K67" i="25"/>
  <c r="J67" i="25"/>
  <c r="N67" i="25" s="1"/>
  <c r="I67" i="25"/>
  <c r="O66" i="25"/>
  <c r="L66" i="25"/>
  <c r="P66" i="25" s="1"/>
  <c r="K66" i="25"/>
  <c r="J66" i="25"/>
  <c r="N66" i="25" s="1"/>
  <c r="I66" i="25"/>
  <c r="O65" i="25"/>
  <c r="L65" i="25"/>
  <c r="P65" i="25" s="1"/>
  <c r="K65" i="25"/>
  <c r="J65" i="25"/>
  <c r="N65" i="25" s="1"/>
  <c r="I65" i="25"/>
  <c r="O64" i="25"/>
  <c r="L64" i="25"/>
  <c r="P64" i="25" s="1"/>
  <c r="K64" i="25"/>
  <c r="J64" i="25"/>
  <c r="N64" i="25" s="1"/>
  <c r="I64" i="25"/>
  <c r="O63" i="25"/>
  <c r="L63" i="25"/>
  <c r="P63" i="25" s="1"/>
  <c r="K63" i="25"/>
  <c r="J63" i="25"/>
  <c r="N63" i="25" s="1"/>
  <c r="I63" i="25"/>
  <c r="O62" i="25"/>
  <c r="L62" i="25"/>
  <c r="P62" i="25" s="1"/>
  <c r="K62" i="25"/>
  <c r="J62" i="25"/>
  <c r="N62" i="25" s="1"/>
  <c r="I62" i="25"/>
  <c r="O61" i="25"/>
  <c r="L61" i="25"/>
  <c r="P61" i="25" s="1"/>
  <c r="K61" i="25"/>
  <c r="J61" i="25"/>
  <c r="N61" i="25" s="1"/>
  <c r="I61" i="25"/>
  <c r="O60" i="25"/>
  <c r="L60" i="25"/>
  <c r="P60" i="25" s="1"/>
  <c r="K60" i="25"/>
  <c r="J60" i="25"/>
  <c r="N60" i="25" s="1"/>
  <c r="I60" i="25"/>
  <c r="O59" i="25"/>
  <c r="L59" i="25"/>
  <c r="P59" i="25" s="1"/>
  <c r="K59" i="25"/>
  <c r="J59" i="25"/>
  <c r="N59" i="25" s="1"/>
  <c r="I59" i="25"/>
  <c r="O58" i="25"/>
  <c r="L58" i="25"/>
  <c r="P58" i="25" s="1"/>
  <c r="K58" i="25"/>
  <c r="J58" i="25"/>
  <c r="N58" i="25" s="1"/>
  <c r="I58" i="25"/>
  <c r="O57" i="25"/>
  <c r="L57" i="25"/>
  <c r="P57" i="25" s="1"/>
  <c r="K57" i="25"/>
  <c r="J57" i="25"/>
  <c r="N57" i="25" s="1"/>
  <c r="I57" i="25"/>
  <c r="O56" i="25"/>
  <c r="L56" i="25"/>
  <c r="P56" i="25" s="1"/>
  <c r="K56" i="25"/>
  <c r="J56" i="25"/>
  <c r="N56" i="25" s="1"/>
  <c r="I56" i="25"/>
  <c r="O55" i="25"/>
  <c r="L55" i="25"/>
  <c r="P55" i="25" s="1"/>
  <c r="K55" i="25"/>
  <c r="J55" i="25"/>
  <c r="N55" i="25" s="1"/>
  <c r="I55" i="25"/>
  <c r="O54" i="25"/>
  <c r="L54" i="25"/>
  <c r="P54" i="25" s="1"/>
  <c r="K54" i="25"/>
  <c r="J54" i="25"/>
  <c r="N54" i="25" s="1"/>
  <c r="I54" i="25"/>
  <c r="O53" i="25"/>
  <c r="L53" i="25"/>
  <c r="P53" i="25" s="1"/>
  <c r="K53" i="25"/>
  <c r="J53" i="25"/>
  <c r="N53" i="25" s="1"/>
  <c r="I53" i="25"/>
  <c r="O52" i="25"/>
  <c r="L52" i="25"/>
  <c r="P52" i="25" s="1"/>
  <c r="K52" i="25"/>
  <c r="J52" i="25"/>
  <c r="N52" i="25" s="1"/>
  <c r="I52" i="25"/>
  <c r="O51" i="25"/>
  <c r="L51" i="25"/>
  <c r="P51" i="25" s="1"/>
  <c r="K51" i="25"/>
  <c r="J51" i="25"/>
  <c r="N51" i="25" s="1"/>
  <c r="I51" i="25"/>
  <c r="O50" i="25"/>
  <c r="L50" i="25"/>
  <c r="P50" i="25" s="1"/>
  <c r="K50" i="25"/>
  <c r="J50" i="25"/>
  <c r="N50" i="25" s="1"/>
  <c r="I50" i="25"/>
  <c r="O49" i="25"/>
  <c r="L49" i="25"/>
  <c r="P49" i="25" s="1"/>
  <c r="K49" i="25"/>
  <c r="J49" i="25"/>
  <c r="N49" i="25" s="1"/>
  <c r="I49" i="25"/>
  <c r="O48" i="25"/>
  <c r="L48" i="25"/>
  <c r="P48" i="25" s="1"/>
  <c r="K48" i="25"/>
  <c r="J48" i="25"/>
  <c r="N48" i="25" s="1"/>
  <c r="I48" i="25"/>
  <c r="O47" i="25"/>
  <c r="L47" i="25"/>
  <c r="P47" i="25" s="1"/>
  <c r="K47" i="25"/>
  <c r="J47" i="25"/>
  <c r="N47" i="25" s="1"/>
  <c r="I47" i="25"/>
  <c r="O46" i="25"/>
  <c r="L46" i="25"/>
  <c r="P46" i="25" s="1"/>
  <c r="K46" i="25"/>
  <c r="J46" i="25"/>
  <c r="N46" i="25" s="1"/>
  <c r="I46" i="25"/>
  <c r="O45" i="25"/>
  <c r="L45" i="25"/>
  <c r="P45" i="25" s="1"/>
  <c r="K45" i="25"/>
  <c r="J45" i="25"/>
  <c r="N45" i="25" s="1"/>
  <c r="I45" i="25"/>
  <c r="O44" i="25"/>
  <c r="L44" i="25"/>
  <c r="P44" i="25" s="1"/>
  <c r="K44" i="25"/>
  <c r="J44" i="25"/>
  <c r="N44" i="25" s="1"/>
  <c r="I44" i="25"/>
  <c r="O43" i="25"/>
  <c r="L43" i="25"/>
  <c r="P43" i="25" s="1"/>
  <c r="K43" i="25"/>
  <c r="J43" i="25"/>
  <c r="N43" i="25" s="1"/>
  <c r="I43" i="25"/>
  <c r="O42" i="25"/>
  <c r="L42" i="25"/>
  <c r="P42" i="25" s="1"/>
  <c r="K42" i="25"/>
  <c r="J42" i="25"/>
  <c r="N42" i="25" s="1"/>
  <c r="I42" i="25"/>
  <c r="O41" i="25"/>
  <c r="L41" i="25"/>
  <c r="P41" i="25" s="1"/>
  <c r="K41" i="25"/>
  <c r="J41" i="25"/>
  <c r="N41" i="25" s="1"/>
  <c r="I41" i="25"/>
  <c r="O40" i="25"/>
  <c r="L40" i="25"/>
  <c r="P40" i="25" s="1"/>
  <c r="K40" i="25"/>
  <c r="J40" i="25"/>
  <c r="N40" i="25" s="1"/>
  <c r="I40" i="25"/>
  <c r="O39" i="25"/>
  <c r="L39" i="25"/>
  <c r="P39" i="25" s="1"/>
  <c r="K39" i="25"/>
  <c r="J39" i="25"/>
  <c r="N39" i="25" s="1"/>
  <c r="I39" i="25"/>
  <c r="O38" i="25"/>
  <c r="L38" i="25"/>
  <c r="P38" i="25" s="1"/>
  <c r="K38" i="25"/>
  <c r="J38" i="25"/>
  <c r="N38" i="25" s="1"/>
  <c r="I38" i="25"/>
  <c r="O37" i="25"/>
  <c r="L37" i="25"/>
  <c r="P37" i="25" s="1"/>
  <c r="K37" i="25"/>
  <c r="J37" i="25"/>
  <c r="N37" i="25" s="1"/>
  <c r="I37" i="25"/>
  <c r="O36" i="25"/>
  <c r="L36" i="25"/>
  <c r="P36" i="25" s="1"/>
  <c r="K36" i="25"/>
  <c r="J36" i="25"/>
  <c r="N36" i="25" s="1"/>
  <c r="I36" i="25"/>
  <c r="O35" i="25"/>
  <c r="L35" i="25"/>
  <c r="P35" i="25" s="1"/>
  <c r="K35" i="25"/>
  <c r="J35" i="25"/>
  <c r="N35" i="25" s="1"/>
  <c r="I35" i="25"/>
  <c r="O34" i="25"/>
  <c r="L34" i="25"/>
  <c r="P34" i="25" s="1"/>
  <c r="K34" i="25"/>
  <c r="J34" i="25"/>
  <c r="N34" i="25" s="1"/>
  <c r="I34" i="25"/>
  <c r="O33" i="25"/>
  <c r="L33" i="25"/>
  <c r="P33" i="25" s="1"/>
  <c r="K33" i="25"/>
  <c r="J33" i="25"/>
  <c r="N33" i="25" s="1"/>
  <c r="I33" i="25"/>
  <c r="O32" i="25"/>
  <c r="L32" i="25"/>
  <c r="P32" i="25" s="1"/>
  <c r="K32" i="25"/>
  <c r="J32" i="25"/>
  <c r="N32" i="25" s="1"/>
  <c r="I32" i="25"/>
  <c r="O31" i="25"/>
  <c r="L31" i="25"/>
  <c r="P31" i="25" s="1"/>
  <c r="K31" i="25"/>
  <c r="J31" i="25"/>
  <c r="N31" i="25" s="1"/>
  <c r="I31" i="25"/>
  <c r="O30" i="25"/>
  <c r="L30" i="25"/>
  <c r="P30" i="25" s="1"/>
  <c r="K30" i="25"/>
  <c r="J30" i="25"/>
  <c r="N30" i="25" s="1"/>
  <c r="I30" i="25"/>
  <c r="O29" i="25"/>
  <c r="L29" i="25"/>
  <c r="P29" i="25" s="1"/>
  <c r="K29" i="25"/>
  <c r="J29" i="25"/>
  <c r="N29" i="25" s="1"/>
  <c r="I29" i="25"/>
  <c r="O28" i="25"/>
  <c r="L28" i="25"/>
  <c r="P28" i="25" s="1"/>
  <c r="K28" i="25"/>
  <c r="J28" i="25"/>
  <c r="N28" i="25" s="1"/>
  <c r="I28" i="25"/>
  <c r="O27" i="25"/>
  <c r="L27" i="25"/>
  <c r="P27" i="25" s="1"/>
  <c r="K27" i="25"/>
  <c r="J27" i="25"/>
  <c r="N27" i="25" s="1"/>
  <c r="I27" i="25"/>
  <c r="O26" i="25"/>
  <c r="L26" i="25"/>
  <c r="P26" i="25" s="1"/>
  <c r="K26" i="25"/>
  <c r="J26" i="25"/>
  <c r="N26" i="25" s="1"/>
  <c r="I26" i="25"/>
  <c r="O25" i="25"/>
  <c r="L25" i="25"/>
  <c r="P25" i="25" s="1"/>
  <c r="K25" i="25"/>
  <c r="J25" i="25"/>
  <c r="N25" i="25" s="1"/>
  <c r="I25" i="25"/>
  <c r="O24" i="25"/>
  <c r="L24" i="25"/>
  <c r="P24" i="25" s="1"/>
  <c r="K24" i="25"/>
  <c r="J24" i="25"/>
  <c r="N24" i="25" s="1"/>
  <c r="I24" i="25"/>
  <c r="O23" i="25"/>
  <c r="L23" i="25"/>
  <c r="P23" i="25" s="1"/>
  <c r="K23" i="25"/>
  <c r="J23" i="25"/>
  <c r="N23" i="25" s="1"/>
  <c r="I23" i="25"/>
  <c r="O22" i="25"/>
  <c r="L22" i="25"/>
  <c r="P22" i="25" s="1"/>
  <c r="K22" i="25"/>
  <c r="J22" i="25"/>
  <c r="N22" i="25" s="1"/>
  <c r="I22" i="25"/>
  <c r="O21" i="25"/>
  <c r="L21" i="25"/>
  <c r="P21" i="25" s="1"/>
  <c r="K21" i="25"/>
  <c r="J21" i="25"/>
  <c r="N21" i="25" s="1"/>
  <c r="I21" i="25"/>
  <c r="O20" i="25"/>
  <c r="L20" i="25"/>
  <c r="P20" i="25" s="1"/>
  <c r="K20" i="25"/>
  <c r="J20" i="25"/>
  <c r="N20" i="25" s="1"/>
  <c r="I20" i="25"/>
  <c r="O19" i="25"/>
  <c r="L19" i="25"/>
  <c r="P19" i="25" s="1"/>
  <c r="K19" i="25"/>
  <c r="J19" i="25"/>
  <c r="N19" i="25" s="1"/>
  <c r="I19" i="25"/>
  <c r="O18" i="25"/>
  <c r="L18" i="25"/>
  <c r="K18" i="25"/>
  <c r="J18" i="25"/>
  <c r="N18" i="25" s="1"/>
  <c r="I18" i="25"/>
  <c r="O17" i="25"/>
  <c r="L17" i="25"/>
  <c r="P17" i="25" s="1"/>
  <c r="K17" i="25"/>
  <c r="J17" i="25"/>
  <c r="N17" i="25" s="1"/>
  <c r="I17" i="25"/>
  <c r="O16" i="25"/>
  <c r="L16" i="25"/>
  <c r="P16" i="25" s="1"/>
  <c r="K16" i="25"/>
  <c r="J16" i="25"/>
  <c r="N16" i="25" s="1"/>
  <c r="I16" i="25"/>
  <c r="O15" i="25"/>
  <c r="L15" i="25"/>
  <c r="P15" i="25" s="1"/>
  <c r="K15" i="25"/>
  <c r="J15" i="25"/>
  <c r="N15" i="25" s="1"/>
  <c r="I15" i="25"/>
  <c r="O14" i="25"/>
  <c r="L14" i="25"/>
  <c r="P14" i="25" s="1"/>
  <c r="K14" i="25"/>
  <c r="J14" i="25"/>
  <c r="N14" i="25" s="1"/>
  <c r="I14" i="25"/>
  <c r="O13" i="25"/>
  <c r="L13" i="25"/>
  <c r="P13" i="25" s="1"/>
  <c r="K13" i="25"/>
  <c r="J13" i="25"/>
  <c r="N13" i="25" s="1"/>
  <c r="I13" i="25"/>
  <c r="O12" i="25"/>
  <c r="L12" i="25"/>
  <c r="P12" i="25" s="1"/>
  <c r="K12" i="25"/>
  <c r="J12" i="25"/>
  <c r="N12" i="25" s="1"/>
  <c r="I12" i="25"/>
  <c r="O11" i="25"/>
  <c r="L11" i="25"/>
  <c r="P11" i="25" s="1"/>
  <c r="K11" i="25"/>
  <c r="J11" i="25"/>
  <c r="N11" i="25" s="1"/>
  <c r="I11" i="25"/>
  <c r="O10" i="25"/>
  <c r="L10" i="25"/>
  <c r="P10" i="25" s="1"/>
  <c r="K10" i="25"/>
  <c r="J10" i="25"/>
  <c r="N10" i="25" s="1"/>
  <c r="I10" i="25"/>
  <c r="O9" i="25"/>
  <c r="L9" i="25"/>
  <c r="P9" i="25" s="1"/>
  <c r="K9" i="25"/>
  <c r="J9" i="25"/>
  <c r="N9" i="25" s="1"/>
  <c r="I9" i="25"/>
  <c r="O8" i="25"/>
  <c r="L8" i="25"/>
  <c r="P8" i="25" s="1"/>
  <c r="K8" i="25"/>
  <c r="J8" i="25"/>
  <c r="N8" i="25" s="1"/>
  <c r="I8" i="25"/>
  <c r="O7" i="25"/>
  <c r="L7" i="25"/>
  <c r="P7" i="25" s="1"/>
  <c r="K7" i="25"/>
  <c r="J7" i="25"/>
  <c r="N7" i="25" s="1"/>
  <c r="I7" i="25"/>
  <c r="O6" i="25"/>
  <c r="L6" i="25"/>
  <c r="P6" i="25" s="1"/>
  <c r="K6" i="25"/>
  <c r="J6" i="25"/>
  <c r="N6" i="25" s="1"/>
  <c r="I6" i="25"/>
  <c r="O5" i="25"/>
  <c r="L5" i="25"/>
  <c r="P5" i="25" s="1"/>
  <c r="K5" i="25"/>
  <c r="J5" i="25"/>
  <c r="N5" i="25" s="1"/>
  <c r="I5" i="25"/>
  <c r="O4" i="25"/>
  <c r="L4" i="25"/>
  <c r="P4" i="25" s="1"/>
  <c r="K4" i="25"/>
  <c r="J4" i="25"/>
  <c r="N4" i="25" s="1"/>
  <c r="I4" i="25"/>
  <c r="O3" i="25"/>
  <c r="L3" i="25"/>
  <c r="P3" i="25" s="1"/>
  <c r="K3" i="25"/>
  <c r="J3" i="25"/>
  <c r="N3" i="25" s="1"/>
  <c r="I3" i="25"/>
  <c r="O2" i="25"/>
  <c r="L2" i="25"/>
  <c r="P2" i="25" s="1"/>
  <c r="K2" i="25"/>
  <c r="J2" i="25"/>
  <c r="N2" i="25" s="1"/>
  <c r="I2" i="25"/>
  <c r="M2" i="25" l="1"/>
  <c r="M3" i="25"/>
  <c r="M4" i="25"/>
  <c r="M5" i="25"/>
  <c r="M6" i="25"/>
  <c r="M7" i="25"/>
  <c r="M8" i="25"/>
  <c r="M9" i="25"/>
  <c r="M10" i="25"/>
  <c r="M11" i="25"/>
  <c r="M12" i="25"/>
  <c r="M13" i="25"/>
  <c r="M14" i="25"/>
  <c r="M15" i="25"/>
  <c r="M16" i="25"/>
  <c r="M17" i="25"/>
  <c r="P18"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C9" i="28" l="1"/>
  <c r="C10" i="28"/>
  <c r="C11" i="28"/>
  <c r="C12" i="28"/>
  <c r="C13" i="28"/>
  <c r="C14" i="28"/>
  <c r="C8" i="28"/>
  <c r="G11" i="28" l="1"/>
  <c r="H11" i="28"/>
  <c r="I11" i="28"/>
  <c r="K11" i="28"/>
  <c r="G12" i="28"/>
  <c r="H12" i="28"/>
  <c r="I12" i="28"/>
  <c r="K12" i="28"/>
  <c r="G13" i="28"/>
  <c r="H13" i="28"/>
  <c r="I13" i="28"/>
  <c r="K13" i="28"/>
  <c r="G14" i="28"/>
  <c r="H14" i="28"/>
  <c r="I14" i="28"/>
  <c r="K14" i="28"/>
  <c r="D11" i="28"/>
  <c r="D12" i="28"/>
  <c r="D13" i="28"/>
  <c r="D14" i="28"/>
  <c r="J11" i="28"/>
  <c r="J12" i="28"/>
  <c r="J13" i="28"/>
  <c r="J14" i="28"/>
  <c r="J8" i="28" l="1"/>
  <c r="J9" i="28" l="1"/>
  <c r="J10" i="28" l="1"/>
  <c r="C60" i="30" l="1"/>
  <c r="C79" i="30" l="1"/>
  <c r="C93" i="30" l="1"/>
  <c r="C92" i="30"/>
  <c r="C91" i="30"/>
  <c r="C90" i="30"/>
  <c r="C89" i="30"/>
  <c r="C88" i="30"/>
  <c r="C87" i="30"/>
  <c r="C86" i="30"/>
  <c r="C85" i="30"/>
  <c r="C84" i="30"/>
  <c r="C83" i="30"/>
  <c r="C82" i="30"/>
  <c r="C81" i="30"/>
  <c r="C80" i="30"/>
  <c r="C78" i="30"/>
  <c r="C77" i="30"/>
  <c r="C75" i="30"/>
  <c r="C74" i="30"/>
  <c r="C73" i="30"/>
  <c r="C72" i="30"/>
  <c r="C71" i="30"/>
  <c r="C70" i="30"/>
  <c r="C69" i="30"/>
  <c r="C68" i="30"/>
  <c r="C67" i="30"/>
  <c r="C66" i="30"/>
  <c r="C65" i="30"/>
  <c r="C64" i="30"/>
  <c r="C63" i="30"/>
  <c r="C62" i="30"/>
  <c r="C61" i="30"/>
  <c r="C59" i="30"/>
  <c r="C58" i="30"/>
  <c r="C57" i="30"/>
  <c r="C56" i="30"/>
  <c r="C55" i="30"/>
  <c r="C54" i="30"/>
  <c r="C53" i="30"/>
  <c r="C52" i="30"/>
  <c r="C51" i="30"/>
  <c r="C50" i="30"/>
  <c r="C49" i="30"/>
  <c r="C48" i="30"/>
  <c r="C47" i="30"/>
  <c r="C46" i="30"/>
  <c r="C45" i="30"/>
  <c r="C44" i="30"/>
  <c r="C43" i="30"/>
  <c r="C42" i="30"/>
  <c r="C41" i="30"/>
  <c r="C40" i="30"/>
  <c r="C39" i="30"/>
  <c r="C38" i="30"/>
  <c r="C37" i="30"/>
  <c r="C36" i="30"/>
  <c r="C35" i="30"/>
  <c r="C34" i="30"/>
  <c r="C33" i="30"/>
  <c r="C32" i="30"/>
  <c r="C31" i="30"/>
  <c r="C30" i="30"/>
  <c r="C29" i="30"/>
  <c r="C28" i="30"/>
  <c r="C27" i="30"/>
  <c r="C26" i="30"/>
  <c r="C25" i="30"/>
  <c r="C24" i="30"/>
  <c r="C23" i="30"/>
  <c r="C22" i="30"/>
  <c r="C21" i="30"/>
  <c r="C20" i="30"/>
  <c r="C19" i="30"/>
  <c r="C18" i="30"/>
  <c r="C17" i="30"/>
  <c r="C16" i="30"/>
  <c r="C15" i="30"/>
  <c r="C14" i="30"/>
  <c r="C13" i="30"/>
  <c r="C12" i="30"/>
  <c r="C11" i="30"/>
  <c r="C10" i="30"/>
  <c r="C9" i="30"/>
  <c r="C8" i="30"/>
  <c r="C7" i="30"/>
  <c r="C6" i="30"/>
  <c r="C5" i="30"/>
  <c r="C4" i="30"/>
  <c r="C3" i="30"/>
  <c r="C2" i="30"/>
  <c r="K4" i="28" l="1"/>
  <c r="K9" i="28" l="1"/>
  <c r="K10" i="28"/>
  <c r="H8" i="28"/>
  <c r="E9" i="28" l="1"/>
  <c r="E10" i="28" l="1"/>
  <c r="E11" i="28" s="1"/>
  <c r="E12" i="28" s="1"/>
  <c r="E13" i="28" s="1"/>
  <c r="E14" i="28" s="1"/>
  <c r="D9" i="28"/>
  <c r="D10" i="28"/>
  <c r="D8" i="28"/>
  <c r="K6" i="28" l="1"/>
  <c r="H9" i="28"/>
  <c r="H10" i="28"/>
  <c r="I10" i="28" l="1"/>
  <c r="G10" i="28"/>
  <c r="I9" i="28"/>
  <c r="G9" i="28"/>
  <c r="I8" i="28"/>
  <c r="G8" i="28"/>
  <c r="I4" i="28"/>
  <c r="A15" i="28" l="1"/>
  <c r="B15" i="28" s="1"/>
  <c r="A16" i="28"/>
  <c r="B16" i="28" s="1"/>
  <c r="A17" i="28"/>
  <c r="B17" i="28" s="1"/>
  <c r="A18" i="28"/>
  <c r="B18" i="28" s="1"/>
  <c r="A19" i="28"/>
  <c r="B19" i="28" s="1"/>
  <c r="A20" i="28"/>
  <c r="B20" i="28" s="1"/>
  <c r="A21" i="28"/>
  <c r="B21" i="28" s="1"/>
  <c r="A22" i="28"/>
  <c r="B22" i="28" s="1"/>
  <c r="A23" i="28"/>
  <c r="B23" i="28" s="1"/>
  <c r="A24" i="28"/>
  <c r="B24" i="28" s="1"/>
  <c r="A25" i="28"/>
  <c r="B25" i="28" s="1"/>
  <c r="A26" i="28"/>
  <c r="B26" i="28" s="1"/>
  <c r="A27" i="28"/>
  <c r="B27" i="28" s="1"/>
  <c r="A28" i="28"/>
  <c r="B28" i="28" s="1"/>
  <c r="A29" i="28"/>
  <c r="B29" i="28" s="1"/>
  <c r="A30" i="28"/>
  <c r="B30" i="28" s="1"/>
  <c r="A31" i="28"/>
  <c r="B31" i="28" s="1"/>
  <c r="A32" i="28"/>
  <c r="B32" i="28" s="1"/>
  <c r="A33" i="28"/>
  <c r="B33" i="28" s="1"/>
  <c r="A34" i="28"/>
  <c r="B34" i="28" s="1"/>
  <c r="A35" i="28"/>
  <c r="B35" i="28" s="1"/>
  <c r="A36" i="28"/>
  <c r="B36" i="28" s="1"/>
  <c r="A37" i="28"/>
  <c r="B37" i="28" s="1"/>
  <c r="A38" i="28"/>
  <c r="B38" i="28" s="1"/>
  <c r="A39" i="28"/>
  <c r="B39" i="28" s="1"/>
  <c r="A40" i="28"/>
  <c r="B40" i="28" s="1"/>
  <c r="A41" i="28"/>
  <c r="B41" i="28" s="1"/>
  <c r="A42" i="28"/>
  <c r="B42" i="28" s="1"/>
  <c r="A43" i="28"/>
  <c r="B43" i="28" s="1"/>
  <c r="A44" i="28"/>
  <c r="B44" i="28" s="1"/>
  <c r="A45" i="28"/>
  <c r="B45" i="28" s="1"/>
  <c r="A46" i="28"/>
  <c r="B46" i="28" s="1"/>
  <c r="A47" i="28"/>
  <c r="B47" i="28" s="1"/>
  <c r="A48" i="28"/>
  <c r="B48" i="28" s="1"/>
  <c r="A49" i="28"/>
  <c r="B49" i="28" s="1"/>
  <c r="A50" i="28"/>
  <c r="B50" i="28" s="1"/>
  <c r="A51" i="28"/>
  <c r="B51" i="28" s="1"/>
  <c r="A52" i="28"/>
  <c r="B52" i="28" s="1"/>
  <c r="A53" i="28"/>
  <c r="B53" i="28" s="1"/>
  <c r="A54" i="28"/>
  <c r="B54" i="28" s="1"/>
  <c r="A55" i="28"/>
  <c r="B55" i="28" s="1"/>
  <c r="A56" i="28"/>
  <c r="B56" i="28" s="1"/>
  <c r="A57" i="28"/>
  <c r="B57" i="28" s="1"/>
  <c r="A58" i="28"/>
  <c r="B58" i="28" s="1"/>
  <c r="A59" i="28"/>
  <c r="B59" i="28" s="1"/>
  <c r="A60" i="28"/>
  <c r="B60" i="28" s="1"/>
  <c r="A61" i="28"/>
  <c r="B61" i="28" s="1"/>
  <c r="A62" i="28"/>
  <c r="B62" i="28" s="1"/>
  <c r="A63" i="28"/>
  <c r="B63" i="28" s="1"/>
  <c r="A64" i="28"/>
  <c r="B64" i="28" s="1"/>
  <c r="A65" i="28"/>
  <c r="B65" i="28" s="1"/>
  <c r="A66" i="28"/>
  <c r="B66" i="28" s="1"/>
  <c r="A67" i="28"/>
  <c r="B67" i="28" s="1"/>
  <c r="A68" i="28"/>
  <c r="B68" i="28" s="1"/>
  <c r="A69" i="28"/>
  <c r="B69" i="28" s="1"/>
  <c r="A70" i="28"/>
  <c r="B70" i="28" s="1"/>
  <c r="A71" i="28"/>
  <c r="B71" i="28" s="1"/>
  <c r="A72" i="28"/>
  <c r="B72" i="28" s="1"/>
  <c r="A73" i="28"/>
  <c r="B73" i="28" s="1"/>
  <c r="A74" i="28"/>
  <c r="B74" i="28" s="1"/>
  <c r="A75" i="28"/>
  <c r="B75" i="28" s="1"/>
  <c r="A76" i="28"/>
  <c r="B76" i="28" s="1"/>
  <c r="A77" i="28"/>
  <c r="B77" i="28" s="1"/>
  <c r="A78" i="28"/>
  <c r="B78" i="28" s="1"/>
  <c r="A79" i="28"/>
  <c r="B79" i="28" s="1"/>
  <c r="A80" i="28"/>
  <c r="B80" i="28" s="1"/>
  <c r="A81" i="28"/>
  <c r="B81" i="28" s="1"/>
  <c r="A82" i="28"/>
  <c r="B82" i="28" s="1"/>
  <c r="A83" i="28"/>
  <c r="B83" i="28" s="1"/>
  <c r="A84" i="28"/>
  <c r="B84" i="28" s="1"/>
  <c r="A85" i="28"/>
  <c r="B85" i="28" s="1"/>
  <c r="A86" i="28"/>
  <c r="B86" i="28" s="1"/>
  <c r="A87" i="28"/>
  <c r="B87" i="28" s="1"/>
  <c r="A88" i="28"/>
  <c r="B88" i="28" s="1"/>
  <c r="A89" i="28"/>
  <c r="B89" i="28" s="1"/>
  <c r="A90" i="28"/>
  <c r="B90" i="28" s="1"/>
  <c r="A91" i="28"/>
  <c r="B91" i="28" s="1"/>
  <c r="A92" i="28"/>
  <c r="B92" i="28" s="1"/>
  <c r="A93" i="28"/>
  <c r="B93" i="28" s="1"/>
  <c r="A94" i="28"/>
  <c r="B94" i="28" s="1"/>
  <c r="A95" i="28"/>
  <c r="B95" i="28" s="1"/>
  <c r="A96" i="28"/>
  <c r="B96" i="28" s="1"/>
  <c r="A97" i="28"/>
  <c r="B97" i="28" s="1"/>
  <c r="A98" i="28"/>
  <c r="B98" i="28" s="1"/>
  <c r="A99" i="28"/>
  <c r="B99" i="28" s="1"/>
  <c r="A100" i="28"/>
  <c r="B100" i="28" s="1"/>
  <c r="A101" i="28"/>
  <c r="B101" i="28" s="1"/>
  <c r="A102" i="28"/>
  <c r="B102" i="28" s="1"/>
  <c r="A103" i="28"/>
  <c r="B103" i="28" s="1"/>
  <c r="A104" i="28"/>
  <c r="B104" i="28" s="1"/>
  <c r="A105" i="28"/>
  <c r="B105" i="28" s="1"/>
  <c r="A106" i="28"/>
  <c r="B106" i="28" s="1"/>
  <c r="A107" i="28"/>
  <c r="B107" i="28" s="1"/>
  <c r="A108" i="28"/>
  <c r="B108" i="28" s="1"/>
  <c r="A13" i="28"/>
  <c r="B13" i="28" s="1"/>
  <c r="A12" i="28"/>
  <c r="B12" i="28" s="1"/>
  <c r="A14" i="28"/>
  <c r="B14" i="28" s="1"/>
  <c r="A11" i="28"/>
  <c r="B11" i="28" s="1"/>
  <c r="A8" i="28"/>
  <c r="A9" i="28"/>
  <c r="A10" i="28"/>
  <c r="B10" i="28" l="1"/>
  <c r="B9" i="28"/>
  <c r="B8" i="28"/>
</calcChain>
</file>

<file path=xl/sharedStrings.xml><?xml version="1.0" encoding="utf-8"?>
<sst xmlns="http://schemas.openxmlformats.org/spreadsheetml/2006/main" count="885" uniqueCount="452">
  <si>
    <t>ELETRODO</t>
  </si>
  <si>
    <t>ADAPTADOR</t>
  </si>
  <si>
    <t>ALICATE PARA CRIMPAGEM DE CONECTORES</t>
  </si>
  <si>
    <t>BATERIA</t>
  </si>
  <si>
    <t>BOCAL LÂMPADA</t>
  </si>
  <si>
    <t>FIO ELÉTRICO COBRE</t>
  </si>
  <si>
    <t>CABO PAR TRANÇADO</t>
  </si>
  <si>
    <t>CABO UTP</t>
  </si>
  <si>
    <t>CABO ELÉTRICO COBRE</t>
  </si>
  <si>
    <t>CABO PARA TELEFONE</t>
  </si>
  <si>
    <t>CALHA LÂMPADA FLUORESCENTE</t>
  </si>
  <si>
    <t>CANALETA PASSAGEM FIO</t>
  </si>
  <si>
    <t>CONECTOR</t>
  </si>
  <si>
    <t>CONJUNTO PLUG TOMADA</t>
  </si>
  <si>
    <t>DISJUNTOR TERMOMAGNÉTICO</t>
  </si>
  <si>
    <t>DISJUNTOR MONOFÁSICO</t>
  </si>
  <si>
    <t>DISJUNTOR TRIPOLAR</t>
  </si>
  <si>
    <t>DISJUNTOR UNIPOLAR</t>
  </si>
  <si>
    <t>ESPELHO PARA INTERRUPTOR</t>
  </si>
  <si>
    <t>EXTENSÃO EM FIO PARALELO</t>
  </si>
  <si>
    <t>FILTRO DE LINHA</t>
  </si>
  <si>
    <t>FIO DE COBRE RÍGIDO</t>
  </si>
  <si>
    <t>FITA ISOLAMENTO ELÉTRICO</t>
  </si>
  <si>
    <t>FITA GUIA</t>
  </si>
  <si>
    <t>INTERRUPTOR DE EMBUTIR</t>
  </si>
  <si>
    <t>LÂMPADA VAPOR SÓDIO</t>
  </si>
  <si>
    <t>LÂMPADA FLUORESCENTE</t>
  </si>
  <si>
    <t>LÂMPADA ELETRÔNICA FLUORESCENTE</t>
  </si>
  <si>
    <t>LÂMPADA HALÓGENA</t>
  </si>
  <si>
    <t>LÂMPADA MISTA PARA BOCAL</t>
  </si>
  <si>
    <t>LÂMPADA VAPOR MERCÚRIO</t>
  </si>
  <si>
    <t>LUMINÁRIA PARA LÂMPADA FLUORESCENTE</t>
  </si>
  <si>
    <t>LUVA ELETRODUTO</t>
  </si>
  <si>
    <t>PILHA</t>
  </si>
  <si>
    <t>PILHA RECARREGÁVEL</t>
  </si>
  <si>
    <t>PLACA CEGA</t>
  </si>
  <si>
    <t>PLUG PARA TOMADA</t>
  </si>
  <si>
    <t>REATOR PARTIDA RÁPIDA</t>
  </si>
  <si>
    <t>RECEPTÁCULO PARA LÂMPADA</t>
  </si>
  <si>
    <t>RELÊ FOTO ELÉTRICO</t>
  </si>
  <si>
    <t>SOQUETE</t>
  </si>
  <si>
    <t>TOMADA CONECTOR FÊMEA</t>
  </si>
  <si>
    <t>TOMADA DE EMBUTIR</t>
  </si>
  <si>
    <t>TOMADA TELEFONE</t>
  </si>
  <si>
    <t>TOMADA EXTERNA,</t>
  </si>
  <si>
    <t>Total Geral</t>
  </si>
  <si>
    <t>Consumo Médio do Período</t>
  </si>
  <si>
    <t>LÂMPADA ELETRÔNICA</t>
  </si>
  <si>
    <t>LUMINÁRIA DE EMERGÊNCIA</t>
  </si>
  <si>
    <t>CARREGADOR DE PILHA</t>
  </si>
  <si>
    <t>Cod. SICOP</t>
  </si>
  <si>
    <t>Descr. Órgão SICOP</t>
  </si>
  <si>
    <t>Código e-Compras</t>
  </si>
  <si>
    <t>Tipo</t>
  </si>
  <si>
    <t>Descrição e-Compras</t>
  </si>
  <si>
    <t>Rótulos de Linha</t>
  </si>
  <si>
    <t>Soma de Consumo Médio do Período</t>
  </si>
  <si>
    <t>Quantitativo por Item para Registo de Preços</t>
  </si>
  <si>
    <t>GRUPO: Elétrico e Eletrônico</t>
  </si>
  <si>
    <t>Grupo Materiais</t>
  </si>
  <si>
    <t>Cód. Item</t>
  </si>
  <si>
    <t>Soma</t>
  </si>
  <si>
    <t>Qtd Itens</t>
  </si>
  <si>
    <t>Itens-Órgãos</t>
  </si>
  <si>
    <t>UO</t>
  </si>
  <si>
    <t>Descrição Órgão</t>
  </si>
  <si>
    <t>Administração Regional da Candangolândia</t>
  </si>
  <si>
    <t>Administração Regional da Sudoeste/Octogonal</t>
  </si>
  <si>
    <t>Administração Regional de Águas Claras</t>
  </si>
  <si>
    <t>Administração Regional de Brazlândia</t>
  </si>
  <si>
    <t>Administração Regional de Ceilândia</t>
  </si>
  <si>
    <t>Administração Regional de Itapoã</t>
  </si>
  <si>
    <t>Administração Regional de Planaltina</t>
  </si>
  <si>
    <t>Administração Regional de Samambaia</t>
  </si>
  <si>
    <t>Administração Regional de Santa Maria</t>
  </si>
  <si>
    <t>Administração Regional de São Sebastião</t>
  </si>
  <si>
    <t>Administração Regional de Sobradinho</t>
  </si>
  <si>
    <t>Administração Regional de Sobradinho II</t>
  </si>
  <si>
    <t>Administração Regional de Taguatinga</t>
  </si>
  <si>
    <t>Administração Regional de Vicente Pires</t>
  </si>
  <si>
    <t>Administração Regional do Cruzeiro</t>
  </si>
  <si>
    <t>Administração Regional do Gama</t>
  </si>
  <si>
    <t>Administração Regional do Guará</t>
  </si>
  <si>
    <t>Administração Regional do Jardim Botânico</t>
  </si>
  <si>
    <t>Administração Regional do Lago Norte</t>
  </si>
  <si>
    <t>Administração Regional do Lago Sul</t>
  </si>
  <si>
    <t>Administração Regional do Núcleo Bandeirante</t>
  </si>
  <si>
    <t>Administração Regional do Paranoá</t>
  </si>
  <si>
    <t>Administração Regional do Park Way</t>
  </si>
  <si>
    <t>Administração Regional do Plano Piloto</t>
  </si>
  <si>
    <t>Administração Regional do Recanto das Emas</t>
  </si>
  <si>
    <t>Administração Regional do Riacho Fundo I</t>
  </si>
  <si>
    <t>Administração Regional do Riacho Fundo II</t>
  </si>
  <si>
    <t>Administração Regional do Setor Complementar de Indústria</t>
  </si>
  <si>
    <t>Administração Regional do SIA</t>
  </si>
  <si>
    <t>Administração Regional do Varjão</t>
  </si>
  <si>
    <t>Agência de Fiscalização do Distrito Federal</t>
  </si>
  <si>
    <t>Agência Empresarial da Receita</t>
  </si>
  <si>
    <t>Agência Reguladora de Águas e Saneamento do DF</t>
  </si>
  <si>
    <t>Arquivo Público do Distrito Federal</t>
  </si>
  <si>
    <t>Câmara Legislativa do Distrito Federal</t>
  </si>
  <si>
    <t>Companhia de Saneamento Ambiental do Distrito Federal - Ca</t>
  </si>
  <si>
    <t>Companhia do Metropolitano de Brasília</t>
  </si>
  <si>
    <t>Companhia Energética de Brasília</t>
  </si>
  <si>
    <t>Companhia Urbanizadora da Nova Capital do Brasil</t>
  </si>
  <si>
    <t>Controladoria Geral do Distrito Federal</t>
  </si>
  <si>
    <t>Corpo de Bombeiros Militar do Distrito Federal</t>
  </si>
  <si>
    <t>Corregedoria Geral do Distrito Federal</t>
  </si>
  <si>
    <t>Defensoria Pública do Distrito Federal</t>
  </si>
  <si>
    <t>Departamento de Estradas e Rodagens do DF</t>
  </si>
  <si>
    <t>Departamento de Trânsito do Distrito Federal</t>
  </si>
  <si>
    <t>Empresa Brasiliense de Turismo</t>
  </si>
  <si>
    <t>Empresa de Assistência Técnica e Extensão Rural do DF</t>
  </si>
  <si>
    <t>Fundação de Amparo ao Trabalhador Preso</t>
  </si>
  <si>
    <t>Fundação de Apoio à Pesquisa</t>
  </si>
  <si>
    <t>Fundação de Ensino e Pesquisa em Ciências de Saúde</t>
  </si>
  <si>
    <t>Fundação Hemocentro de Brasília</t>
  </si>
  <si>
    <t>Fundação Jardim Zoológico de Brasília</t>
  </si>
  <si>
    <t>Gabinete da Secretaria de Estado de Educação</t>
  </si>
  <si>
    <t>Gabinete do Governador</t>
  </si>
  <si>
    <t>Gabinete do Vice-Governador</t>
  </si>
  <si>
    <t>Gerência de Fiscalização de Mercadoria de Trânsito</t>
  </si>
  <si>
    <t>Instituto de Defesa do Consumidor - PROCON</t>
  </si>
  <si>
    <t>Instituto de Previdencia dos Servidores do Distrito Federal</t>
  </si>
  <si>
    <t>Instituto do Meio Ambiente e dos Recursos Hídricos do Distrito Federal</t>
  </si>
  <si>
    <t>Jardim Botânico de Brasília</t>
  </si>
  <si>
    <t>Laboratório Central de Saúde Pública do DF</t>
  </si>
  <si>
    <t>Polícia Civil do Distrito Federal</t>
  </si>
  <si>
    <t>Polícia Militar do Distrito Federal</t>
  </si>
  <si>
    <t>Procuradoria Geral do Distrito Federal</t>
  </si>
  <si>
    <t>Secretaria de Estado da Gestão do Território e Habitação</t>
  </si>
  <si>
    <t>Secretaria de Estado de Cultura</t>
  </si>
  <si>
    <t>Secretaria de Estado de Fazenda</t>
  </si>
  <si>
    <t>Secretaria de Estado de Infraestrutura e Serviços Públicos</t>
  </si>
  <si>
    <t>Secretaria de Estado de Justiça e Cidadania</t>
  </si>
  <si>
    <t>Secretaria de Estado de Meio-Ambiente</t>
  </si>
  <si>
    <t>Secretaria de Estado de Mobilidade</t>
  </si>
  <si>
    <t>Secretaria de Estado de Planejamento, Orçamento e Gestão</t>
  </si>
  <si>
    <t>Secretaria de Estado de Políticas para Crianças, Adolescentes e Juventude</t>
  </si>
  <si>
    <t>Secretaria de Estado de Regularização de Condomínios</t>
  </si>
  <si>
    <t>Secretaria de Estado de Saúde</t>
  </si>
  <si>
    <t>Secretaria de Estado de Segurança Pública e Paz Social</t>
  </si>
  <si>
    <t>Serviço de Limpeza Urbana</t>
  </si>
  <si>
    <t>TCB - Sociedade de Transportes Coletivos de Brasília Ltda</t>
  </si>
  <si>
    <t>Transporte Urbano do DF</t>
  </si>
  <si>
    <t>Itens-Órgãos-Descrição</t>
  </si>
  <si>
    <t>Descrição</t>
  </si>
  <si>
    <t>Selecione sua U.O.:</t>
  </si>
  <si>
    <t>U.O.</t>
  </si>
  <si>
    <t>Qtd solicitada</t>
  </si>
  <si>
    <t>Código_Item</t>
  </si>
  <si>
    <t>Qtd. Estimada</t>
  </si>
  <si>
    <t>Item nº</t>
  </si>
  <si>
    <t>Unid. Fornec.</t>
  </si>
  <si>
    <t>Informe no campo ao lado os possíveis locais de entrega:</t>
  </si>
  <si>
    <t>Casa Civil, Relações Institucionais e Sociais do Distrito Federal</t>
  </si>
  <si>
    <t>Secretaria de Estado de Educação</t>
  </si>
  <si>
    <t>Secretaria de Estado de Economia, Desenvolvimento Sustentável</t>
  </si>
  <si>
    <t>Secretaria de Estado de Esporte, Turismo e Lazer</t>
  </si>
  <si>
    <t>Fundação Universidade Aberta do Distrito Federal</t>
  </si>
  <si>
    <t>Secretaria de Estado de Agricultura, Abastecimento e Desenvolvimento Rural</t>
  </si>
  <si>
    <t>Companhia de Planejamento do Distrito Federal</t>
  </si>
  <si>
    <t>Agência de Desenvolvimento do Distrito Federal</t>
  </si>
  <si>
    <t>Secretaria de Estado de Trabalho, Desenvolvimento Social, Mulheres, Igualdade Racial e Direitos Humanos</t>
  </si>
  <si>
    <t>Companhia de Desenvolvimento Habitacional do Distrito Federal</t>
  </si>
  <si>
    <t>FJZB</t>
  </si>
  <si>
    <t>PLANILHA DE RESPOSTA AO PLS Nº 0094/2017 - MATERIAIS E MEDICAMENTOS PARA USO VETERINÁRIO (GRUPO 30.18)</t>
  </si>
  <si>
    <t>TIPO</t>
  </si>
  <si>
    <t>Planilha</t>
  </si>
  <si>
    <t>3.3.90.30.18.02.0212.000001-01</t>
  </si>
  <si>
    <t>ALOPURINOL</t>
  </si>
  <si>
    <t>ALOPURINOL,Concentração: 300 mg por unidade, Unidade De Fornecimento: Comprimido com 300 gramas, Prazo de validade: 75% do prazo total de validade do produto.</t>
  </si>
  <si>
    <t>cp</t>
  </si>
  <si>
    <t>MATERIAIS E MEDICAMENTOS PARA USO VETERINÁRIO</t>
  </si>
  <si>
    <t>3.3.90.30.18.02.0212.000002-01</t>
  </si>
  <si>
    <t>ALOPURINOL,Concentração: 100 mg por unidade, Unidade De Fornecimento: Comprimido com 100 gramas, Prazo de validade: 75% do prazo total de validade do produto.</t>
  </si>
  <si>
    <t>3.3.90.30.18.02.0213.000002-01</t>
  </si>
  <si>
    <t>AMINOFILINA</t>
  </si>
  <si>
    <t>AMINOFILINA,Forma Farmacêutica: Comprimido, Concentração: 100mg por unidade, Unidade De Fornecimento: Comprimido com 100mg, Prazo de validade: 75% do prazo total de validade do produto.</t>
  </si>
  <si>
    <t>3.3.90.30.18.02.0213.000001-01</t>
  </si>
  <si>
    <t>AMINOFILINA,Forma Farmacêutica: Solução injetável, Concentração: 24mg/ml por unidade, Unidade De Fornecimento: Ampola com 10ml, Prazo de validade: 75% do prazo total de validade do produto.</t>
  </si>
  <si>
    <t>am</t>
  </si>
  <si>
    <t>3.3.90.30.18.02.0235.000001-01</t>
  </si>
  <si>
    <t>ANFOTERICINA B</t>
  </si>
  <si>
    <t>ANFOTERICINA B,Forma Farmacêutica: Emulsão injetável, Concentração: 50mg/frasco-ampola, Unidade De Fornecimento: Frasco-Ampola com 50mg, Prazo de validade: 75% do prazo total de validade do produto.</t>
  </si>
  <si>
    <t>fa</t>
  </si>
  <si>
    <t>3.3.90.30.18.02.0236.000001-01</t>
  </si>
  <si>
    <t>CEFALEXINA</t>
  </si>
  <si>
    <t>CEFALEXINA,Concentração: 500mg por unidade, Unidade De Fornecimento: Comprimido com 500 mg, Prazo de validade: 75% do prazo total de validade do produto.</t>
  </si>
  <si>
    <t>3.3.90.30.18.02.0237.000001-01</t>
  </si>
  <si>
    <t>CEFAZOLINA SÓDICA</t>
  </si>
  <si>
    <t>CEFAZOLINA SÓDICA,Forma Farmacêutica: Pó para solução injetável, Concentração: 1g/frasco-ampola, Unidade De Fornecimento: Frasco -Ampola com 1 g, Prazo de validade: 75% do prazo total de validade do produto.</t>
  </si>
  <si>
    <t>3.3.90.30.18.02.0214.000001-01</t>
  </si>
  <si>
    <t>CEFTRIAXONA SÓDICA</t>
  </si>
  <si>
    <t>CEFTRIAXONA SÓDICA,Forma Farmacêutica: Pó para solução injetável, Aplicação: Uso endovenoso, Concentração: 1 grama por frasco-ampola, Unidade De Fornecimento: Frasco-Ampola com 1 grama, Prazo de validade: 75% do prazo total de validade do produto.</t>
  </si>
  <si>
    <t>3.3.90.30.18.02.0238.000001-01</t>
  </si>
  <si>
    <t>CEFTRIAXONA</t>
  </si>
  <si>
    <t>CEFTRIAXONA,Forma Farmacêutica: Pó para solução injetável, Concentração: 250mg / frasco-ampola, Aplicação: Uso intramuscular, Unidade De Fornecimento: Frasco-Ampola com 250mg, Prazo de validade: 75% do prazo total de validade do produto.</t>
  </si>
  <si>
    <t>3.3.90.30.18.02.0106.000003-01</t>
  </si>
  <si>
    <t>CETOCONAZOL</t>
  </si>
  <si>
    <t>CETOCONAZOL,Aplicação: Uso veterinário, Concentração: 200mg por unidade, Prazo de validade: 75% do prazo total de validade do produto, Unidade De Fornecimento: Comprimido com 200mg.</t>
  </si>
  <si>
    <t>3.3.90.30.18.02.0106.000002-01</t>
  </si>
  <si>
    <t xml:space="preserve">CETOCONAZOL,Aplicação: Uso veterinário, Concentração: 20mg/g por unidade, Prazo de validade: 75% do prazo total de validade do produto, Unidade De Fornecimento: Bisnaga com 30 gramas.
</t>
  </si>
  <si>
    <t>bs</t>
  </si>
  <si>
    <t>3.3.90.30.18.02.0181.000002-01</t>
  </si>
  <si>
    <t>CIPROFLOXACINO</t>
  </si>
  <si>
    <t>CIPROFLOXACINO,Concentração Por Unidade: 500mg por unidade, Forma Farmacêutica: Comprimido com liberação prolongada, Unidade de Fornecimento: Comprimido com 500mg, Prazo de validade: 75% do prazo total de validade do produto.</t>
  </si>
  <si>
    <t>3.3.90.30.18.02.0239.000001-01</t>
  </si>
  <si>
    <t>CLINDAMICINA (CLORIDRATO)</t>
  </si>
  <si>
    <t>CLINDAMICINA (CLORIDRATO),Concentração: 300mg por unidade, Unidade De Fornecimento: Cápsula com 300mg, Prazo de validade: 75% do prazo total de validade do produto.</t>
  </si>
  <si>
    <t>cs</t>
  </si>
  <si>
    <t>3.3.90.30.18.02.0259.000001-01</t>
  </si>
  <si>
    <t>CLORETO DE SÓDIO</t>
  </si>
  <si>
    <t>CLORETO DE SÓDIO,Forma Farmacêutica: Solução injetável, Concentração: 0,09%, Unidade De Fornecimento: Ampola com 10ml, Prazo de validade: 75% do prazo total de validade do produto.</t>
  </si>
  <si>
    <t>3.3.90.30.18.02.0215.000001-01</t>
  </si>
  <si>
    <t>DIAZEPAM</t>
  </si>
  <si>
    <t>DIAZEPAM,Forma Farmacêutica: Solução injetável, Concentração: 05mg/ml, Unidade De Fornecimento: Ampola com 2ml, Prazo de validade: 75% do prazo total de validade do produto.</t>
  </si>
  <si>
    <t>3.3.90.30.18.02.0215.000003-01</t>
  </si>
  <si>
    <t>DIAZEPAM,Forma Farmacêutica: Comprimido, Concentração: 10mg, Unidade De Fornecimento: Comprimido com 10mg, Prazo de validade: 75% do prazo total de validade do produto.</t>
  </si>
  <si>
    <t>3.3.90.30.18.02.0215.000002-01</t>
  </si>
  <si>
    <t>DIAZEPAM,Forma Farmacêutica: Comprimido, Concentração: 05mg, Unidade De Fornecimento: Comprimido com 5mg, Prazo de validade: 75% do prazo total de validade do produto.</t>
  </si>
  <si>
    <t>3.3.90.30.18.02.0216.000001-01</t>
  </si>
  <si>
    <t>DOPAMINA (CLORIDRATO)</t>
  </si>
  <si>
    <t>DOPAMINA (CLORIDRATO),Forma Farmacêutica: Solução injetável, Concentração: 5mg/ml, Unidade De Fornecimento: Ampola com 10ml, Prazo de validade: 75% do prazo total de validade do produto.</t>
  </si>
  <si>
    <t>3.3.90.30.18.02.0240.000001-01</t>
  </si>
  <si>
    <t>EFEDRINA (SULFATO)</t>
  </si>
  <si>
    <t>EFEDRINA (SULFATO),Forma Farmacêutica: Solução injetável, Concentração: 50mg/ml, Unidade De Fornecimento: Ampola com 1ml, Prazo de validade: 75% do prazo total de validade do produto.</t>
  </si>
  <si>
    <t>3.3.90.30.18.02.0241.000001-01</t>
  </si>
  <si>
    <t>EPNEFRINA (BITARTARATO OU CLORIDRATO)</t>
  </si>
  <si>
    <t>EPNEFRINA (BITARTARATO OU CLORIDRATO),Forma Farmacêutica: Solução injetável, Concentração: 1mg/ml, Unidade De Fornecimento: Ampola com 1ml, Prazo de validade: 75% do prazo total de validade do produto</t>
  </si>
  <si>
    <t>3.3.90.30.18.02.0242.000001-01</t>
  </si>
  <si>
    <t>ALFAEPOETINA</t>
  </si>
  <si>
    <t>ALFAEPOETINA,Forma Farmacêutica: Solução injetável, Concentração: 10 000 UI/ML, Unidade De Fornecimento: Ampola preenchida com 1ml.</t>
  </si>
  <si>
    <t>3.3.90.30.18.02.0243.000001-01</t>
  </si>
  <si>
    <t>BROMETO DE N-BUTIL-ESCOPOLAMINA</t>
  </si>
  <si>
    <t>BROMETO DE N-BUTIL-ESCOPOLAMINA,Concentração: 10mg, Unidade De Fornecimento: Comprimido com 10mg, Prazo de validade: 75% do prazo total de validade do produto.</t>
  </si>
  <si>
    <t>3.3.90.30.18.02.0243.000002-01</t>
  </si>
  <si>
    <t xml:space="preserve">BROMETO DE N-BUTIL-ESCOPOLAMINA,Concentração: 10mg/ml, Forma Farmacêutica: Solução oral, Unidade De Fornecimento: Frasco com 20ml, Prazo de validade: 75% do prazo total de validade do produto.
</t>
  </si>
  <si>
    <t>fr</t>
  </si>
  <si>
    <t>3.3.90.30.18.02.0217.000001-01</t>
  </si>
  <si>
    <t>FENOBARBITAL</t>
  </si>
  <si>
    <t>FENOBARBITAL,Concentração: 100mg, Unidade De Fornecimento: Comprimido com 100mg, Prazo de validade: 75% do prazo total de validade do produto.</t>
  </si>
  <si>
    <t>3.3.90.30.18.02.0217.000002-01</t>
  </si>
  <si>
    <t>FENOBARBITAL,Concentração: 40mg/ml, Forma Farmacêutica: Solução oral, Unidade De Fornecimento: Frasco com 20ml, Prazo de validade: 75% do prazo total de validade do produto.</t>
  </si>
  <si>
    <t>3.3.90.30.18.02.0244.000001-01</t>
  </si>
  <si>
    <t>ALFENTANILA (CLORIDRATO)</t>
  </si>
  <si>
    <t>ALFENTANILA (CLORIDRATO),Forma Farmacêutica: Solução injetável, Concentração: 0,5mg/ml, Unidade De Fornecimento: Ampola com 5ml, Prazo de Validade: 75% do prazo total de validade do produto.</t>
  </si>
  <si>
    <t>3.3.90.30.18.02.0245.000001-01</t>
  </si>
  <si>
    <t>FENTANILA</t>
  </si>
  <si>
    <t>FENTANILA,Forma Farmacêutica: Solução injetável, Concentração: 0,05mg/ml, Unidade De Fornecimento: Ampola com 2ml, Prazo de Validade: 75% do prazo total de validade do produto.</t>
  </si>
  <si>
    <t>3.3.90.30.18.02.0218.000001-01</t>
  </si>
  <si>
    <t>FLUCONAZOL</t>
  </si>
  <si>
    <t>FLUCONAZOL,Concentração: 150mg por unidade, Unidade De Fornecimento: Cápsula com 150mg, Prazo de validade: 75% do prazo total de validade do produto.</t>
  </si>
  <si>
    <t>3.3.90.30.18.02.0246.000001-01</t>
  </si>
  <si>
    <t>FLUMAZENIL</t>
  </si>
  <si>
    <t>FLUMAZENIL,Forma Farmacêutica: Solução injetável, Concentração: 0,1mg/1ml, Unidade De Fornecimento: Ampola com 5 ml, Prazo de Validade: 75% do prazo total de validade do produto.</t>
  </si>
  <si>
    <t>3.3.90.30.18.02.0219.000001-01</t>
  </si>
  <si>
    <t>FLUOXETINA</t>
  </si>
  <si>
    <t>FLUOXETINA,Concentração: 20mg por unidade, Unidade De Fornecimento: comprimido com 20 mg, Prazo de validade: 75% do prazo total de validade do produto.</t>
  </si>
  <si>
    <t>3.3.90.30.18.02.0220.000001-01</t>
  </si>
  <si>
    <t>GABAPENTINA</t>
  </si>
  <si>
    <t>GABAPENTINA,Concentração: 300mg por unidade, Unidade De Fornecimento: Cápsula com 300mg, Prazo de validade: 75% do prazo total de validade do produto.</t>
  </si>
  <si>
    <t>3.3.90.30.18.02.0220.000002-01</t>
  </si>
  <si>
    <t>GABAPENTINA,Concentração: 400mg por unidade, Unidade De Fornecimento: Cápsula com 400mg, Prazo de validade: 75% do prazo total de validade do produto.</t>
  </si>
  <si>
    <t>3.3.90.30.18.02.0221.000002-01</t>
  </si>
  <si>
    <t>GLICOSE</t>
  </si>
  <si>
    <t>GLICOSE,Forma Farmacêutica: Solução injetável, Concentração: 25%, Unidade De Fornecimento: Ampola plástica com 10ml, Prazo de validade: 75% do prazo total de validade do produto.</t>
  </si>
  <si>
    <t>3.3.90.30.18.02.0221.000001-01</t>
  </si>
  <si>
    <t>GLICOSE,Forma Farmacêutica: Solução injetável, Concentração: 50%, Unidade De Fornecimento: Ampola plástica com 10ml, Prazo de validade: 75% do prazo total de validade do produto.</t>
  </si>
  <si>
    <t>3.3.90.30.18.02.0222.000001-01</t>
  </si>
  <si>
    <t>HALOPERIDOL</t>
  </si>
  <si>
    <t>HALOPERIDOL,Forma Farmacêutica: Solução injetável, Concentração: 5mg/ml, Unidade De Fornecimento: Ampola com 1ml, Prazo de validade: 75% do prazo total de validade do produto.</t>
  </si>
  <si>
    <t>3.3.90.30.18.02.0222.000002-01</t>
  </si>
  <si>
    <t>HALOPERIDOL,Forma Farmacêutica: Comprimido, Concentração: 1mg, Unidade De Fornecimento: Comprimido com 1mg, Prazo de validade: 75% do prazo total de validade do produto.</t>
  </si>
  <si>
    <t>3.3.90.30.18.02.0222.000003-01</t>
  </si>
  <si>
    <t>HALOPERIDOL,Forma Farmacêutica: Comprimido, Concentração: 5mg por unidade, Unidade De Fornecimento: Comprimido com 5mg, Prazo de validade: 75% do prazo total de validade do produto.</t>
  </si>
  <si>
    <t>3.3.90.30.18.02.0222.000004-01</t>
  </si>
  <si>
    <t>HALOPERIDOL,Forma Farmacêutica: Solução oral gotas, Concentração: 2mg/ml, Unidade De Fornecimento: Frasco com 20ml, Prazo de validade: 75% do prazo total de validade do produto.</t>
  </si>
  <si>
    <t>3.3.90.30.18.02.0223.000002-01</t>
  </si>
  <si>
    <t>HEPARINA SÓDICA</t>
  </si>
  <si>
    <t xml:space="preserve">HEPARINA SÓDICA,Forma Farmacêutica: Solução injetável, Concentração: 5000 UI / 0, 25 ml. Características Adicionais: Uso subcutâneo, Unidade De Fornecimento: Ampola com 0,25ml, Prazo de validade: 75% do prazo total de validade do produto.
</t>
  </si>
  <si>
    <t>3.3.90.30.18.02.0223.000001-01</t>
  </si>
  <si>
    <t>HEPARINA SÓDICA,Forma Farmacêutica: Solução injetável, Concentração: 5000UI/ml, Unidade De Fornecimento: Frasco-Ampola com 5ml, Prazo de validade: 75% do prazo total de validade do produto.</t>
  </si>
  <si>
    <t>3.3.90.30.18.02.0224.000001-01</t>
  </si>
  <si>
    <t>HIDROCORTISONA SUCCINATO SÓDICO</t>
  </si>
  <si>
    <t>HIDROCORTISONA SUCCINATO SÓDICO,Forma Farmacêutica: Pó para solução injetável, Concentração: 100mg por unidade, Unidade De Fornecimento: Frasco-Ampola com 100mg, Prazo de validade: 75% do prazo total de validade do produto.</t>
  </si>
  <si>
    <t>3.3.90.30.18.02.0224.000002-01</t>
  </si>
  <si>
    <t>HIDROCORTISONA SUCCINATO SÓDICO,Forma Farmacêutica: Pó para solução injetável, Concentração: 500mg por unidade, Unidade De Fornecimento: Frasco-Ampola com 500mg, Prazo de validade: 75% do prazo total de validade do produto.</t>
  </si>
  <si>
    <t>3.3.90.30.18.02.0176.000002-01</t>
  </si>
  <si>
    <t>IBUPROFENO</t>
  </si>
  <si>
    <t>IBUPROFENO,Concentração: 200mg, Unidade De Fornecimento: Comprimido revestido com 200mg, Prazo de Validade:75% do prazo total de validade do produto.</t>
  </si>
  <si>
    <t>3.3.90.30.18.02.0247.000001-01</t>
  </si>
  <si>
    <t>IMIPENEMA+CILASTATINA SÓDICA</t>
  </si>
  <si>
    <t>IMIPENEMA+CILASTATINA SÓDICA,Forma Farmacêutica: Pó para solução injetável, Concentração: 500mg + 500mg por unidade, Unidade De Fornecimento: Frasco - ampola com ( 500 mg + 500 mg) + diluente, Prazo de Validade:75% do prazo total de validade do produto.</t>
  </si>
  <si>
    <t>3.3.90.30.18.02.0225.000001-01</t>
  </si>
  <si>
    <t>INSULINA HUMANA NPH</t>
  </si>
  <si>
    <t>INSULINA HUMANA NPH,Forma Farmacêutica: Suspensão injetável, Concentração: 100UI/ml, Unidade De Fornecimento: Frasco-Ampola com 10ml, Prazo de validade: 75% do prazo total de validade do produto.</t>
  </si>
  <si>
    <t>3.3.90.30.18.02.0226.000001-01</t>
  </si>
  <si>
    <t>ISOFLURANO</t>
  </si>
  <si>
    <t>ISOFLURANO,Forma Farmacêutica: Líquido, Unidade De Fornecimento: Frasco com 100 ml, Prazo de validade: 75% do prazo total de validade do produto.</t>
  </si>
  <si>
    <t>3.3.90.30.18.02.0079.000006-01</t>
  </si>
  <si>
    <t>IVERMECTINA</t>
  </si>
  <si>
    <t>IVERMECTINA,Forma Farmacêutica: Comprimido, Concentração: 6mg por unidade, Prazo de validade: 75% do prazo total de validade do produto, Unidade De Fornecimento: Comprimido com 6mg.</t>
  </si>
  <si>
    <t>3.3.90.30.18.02.0248.000001-01</t>
  </si>
  <si>
    <t xml:space="preserve"> 
LISINA (CLONIXINATO)</t>
  </si>
  <si>
    <t>LISINA (CLONIXINATO),Forma Farmacêutica: Comprimido revestido, Concentração: 125mg por unidade, Unidade De Fornecimento: Comprimido com 125mg.</t>
  </si>
  <si>
    <t>3.3.90.30.18.02.0261.000001-01</t>
  </si>
  <si>
    <t>MANITOL</t>
  </si>
  <si>
    <t>MANITOL,Forma Farmacêutica: solução injetável, Concentração: 20%, Forma De Apresentação: frasco plástico ou bolsa plástica com 250 ml, Prazo de validade: 75% do prazo total de validade do produto, Unidade De Estoque: unidade (UN), Unidade De Fornecimento: frasco plástico ou bolsa plástica com 250 ml.</t>
  </si>
  <si>
    <t>um</t>
  </si>
  <si>
    <r>
      <t> </t>
    </r>
    <r>
      <rPr>
        <sz val="8"/>
        <color rgb="FF000000"/>
        <rFont val="Tahoma"/>
        <family val="2"/>
      </rPr>
      <t>3.3.90.30.18.02.0249.000001-01</t>
    </r>
  </si>
  <si>
    <t>MEROPENEMA</t>
  </si>
  <si>
    <t>MEROPENEMA,Forma Farmacêutica: Injetável, Concentração: 500mg por unidade, Unidade De Fornecimento: Frasco-Ampola com 500mg, Prazo de Validade: 75% do prazo total de validade do produto.</t>
  </si>
  <si>
    <t>3.3.90.30.18.02.0250.000001-01</t>
  </si>
  <si>
    <t>METADONA (CLORIDRATO)</t>
  </si>
  <si>
    <t>METADONA (CLORIDRATO),Concentração: 10mg por unidade, Unidade De Fornecimento: Comprimido com 10mg, Prazo de Validade:75% do prazo total de validade do produto.</t>
  </si>
  <si>
    <t>3.3.90.30.18.02.0227.000002-01</t>
  </si>
  <si>
    <t>METFORMINA (CLORIDRATO)</t>
  </si>
  <si>
    <t>METFORMINA (CLORIDRATO),Concentração: 500mg por unidade, Forma Farmacêutica: Comprimido de ação prolongada, Unidade De Fornecimento: Comprimido com 500mg, Prazo de Validade:75% do prazo total de validade do produto.</t>
  </si>
  <si>
    <t>3.3.90.30.18.02.0227.000001-01</t>
  </si>
  <si>
    <t>METFORMINA (CLORIDRATO),Concentração: 850mg por unidade, Forma Farmacêutica: Comprimido de ação prolongada, Unidade De Fornecimento: Comprimido com 850mg, Prazo de Validade:75% do prazo total de validade do produto.</t>
  </si>
  <si>
    <t>3.3.90.30.18.02.0228.000002-01</t>
  </si>
  <si>
    <t>METRONIDAZOL</t>
  </si>
  <si>
    <t>METRONIDAZOL,Forma Farmacêutica: Comprimido, Concentração: 250mg, Unidade De Fornecimento: Comprimido com 250mg, Prazo de validade: 75% do prazo total de validade do produto.</t>
  </si>
  <si>
    <t>3.3.90.30.18.02.0228.000003-01</t>
  </si>
  <si>
    <t>METRONIDAZOL,Forma Farmacêutica: Comprimido, Concentração: 400mg, Unidade De Fornecimento: Comprimido com 400mg, Prazo de validade: 75% do prazo total de validade do produto.</t>
  </si>
  <si>
    <t>3.3.90.30.18.02.0228.000004-01</t>
  </si>
  <si>
    <t>METRONIDAZOL,Forma Farmacêutica: Solução injetável, Concentração: 5mg/ml, Unidade De Fornecimento: Bolsa com 100ml , Características Adicionais: Sistema fechado de infusão, bolsa com graduação volumétrica; escoamento total da solução, sem necessidade de entrada de ar. sítio de conexão do equipo autovedável e protegido por membrana e lacre de esterilidade, adaptável e moldável a qualquer equipo não permitindo a desconexão e vazamento, Prazo de validade: 75% do prazo total de validade do produto.</t>
  </si>
  <si>
    <t>bol</t>
  </si>
  <si>
    <t>3.3.90.30.18.02.0228.000001-01</t>
  </si>
  <si>
    <t>METRONIDAZOL,Forma Farmacêutica: Suspensão oral, Concentração: 40mg/ml, Unidade De Fornecimento: Frasco com 80ml, Prazo de validade: 75% do prazo total de validade do produto.</t>
  </si>
  <si>
    <t>3.3.90.30.18.02.0229.000001-01</t>
  </si>
  <si>
    <t>MIDAZOLAM</t>
  </si>
  <si>
    <t>MIDAZOLAM,Forma Farmacêutica: Solução injetável, Concentração: 5mg/ml, Unidade De Fornecimento: Ampola com 10ml, Prazo de validade: 75% do prazo total de validade do produto.</t>
  </si>
  <si>
    <t>3.3.90.30.18.02.0229.000003-01</t>
  </si>
  <si>
    <t>MIDAZOLAM,Forma Farmacêutica: Solução injetável, Concentração: 15mg, Unidade De Fornecimento: Ampola com 3ml, Prazo de validade: 75% do prazo total de validade do produto.</t>
  </si>
  <si>
    <t>3.3.90.30.18.02.0229.000002-01</t>
  </si>
  <si>
    <t>MIDAZOLAM,Forma Farmacêutica: comprimido, Concentração: 15mg por unidade, Unidade De Fornecimento: Comprimido com 15mg, Prazo de validade: 75% do prazo total de validade do produto.</t>
  </si>
  <si>
    <t>3.3.90.30.18.02.0230.000001-01</t>
  </si>
  <si>
    <t>MORFINA</t>
  </si>
  <si>
    <t xml:space="preserve">MORFINA,Forma Farmacêutica: Solução injetável, Concentração: 10mg/ml, Unidade De Fornecimento: Ampola com 1ml, Prazo de validade: 75% do prazo total de validade do produto.
</t>
  </si>
  <si>
    <t>3.3.90.30.18.02.0230.000002-01</t>
  </si>
  <si>
    <t>MORFINA,Forma Farmacêutica: Solução injetável, Concentração: 0,2mg/ml, Unidade De Fornecimento: Ampola com 1ml, Prazo de validade: 75% do prazo total de validade do produto.</t>
  </si>
  <si>
    <t>3.3.90.30.18.02.0230.000003-01</t>
  </si>
  <si>
    <t>MORFINA,Forma Farmacêutica: Comprimido, Concentração: 30mg por unidade, Unidade De Fornecimento: Comprimido com 30mg, Prazo de validade: 75% do prazo total de validade do produto.</t>
  </si>
  <si>
    <t>3.3.90.30.18.02.0251.000001-01</t>
  </si>
  <si>
    <t>NAPROXENO (SÓDICO)</t>
  </si>
  <si>
    <t>NAPROXENO (SÓDICO),Concentração: 500mg por unidade, Unidade De Fornecimento: Comprimido com 500 mg, Prazo de Validade: 75% do prazo total de validade do produto.</t>
  </si>
  <si>
    <t>3.3.90.30.18.02.0251.000002-01</t>
  </si>
  <si>
    <t>NAPROXENO (SÓDICO),Concentração: 250 a 275 mg por unidade, Unidade De Fornecimento: Comprimido com 250 a 275 mg, Prazo de Validade: 75% do prazo total de validade do produto.</t>
  </si>
  <si>
    <t>3.3.90.30.18.02.0231.000001-01</t>
  </si>
  <si>
    <t>NISTATINA</t>
  </si>
  <si>
    <t>NISTATINA,Forma Farmacêutica: Suspensão oral, Concentração: 100000UI/ml, Unidade De Fornecimento: Frasco de 50ml com dosador, Prazo de validade: 75% do prazo total de validade do produto.</t>
  </si>
  <si>
    <t>3.3.90.30.18.02.0124.000003-01</t>
  </si>
  <si>
    <t>OMEPRAZOL</t>
  </si>
  <si>
    <t>OMEPRAZOL,Forma Farmacêutica: Cápsula, Concentração: 20mg, Unidade De Fornecimento: Cápsula com 20mg, Prazo de validade: 75% do prazo total de validade do produto.</t>
  </si>
  <si>
    <t>3.3.90.30.18.02.0124.000004-01</t>
  </si>
  <si>
    <t>OMEPRAZOL,Forma Farmacêutica: Pó para solução injetável, Concentração: 40mg, Unidade De Fornecimento: Frasco-Ampola com 40mg, Prazo de validade: 75% do prazo total de validade do produto.</t>
  </si>
  <si>
    <t>3.3.90.30.18.02.0124.000005-01</t>
  </si>
  <si>
    <t>OMEPRAZOL,Forma Farmacêutica: Cápsula, Unidade De Fornecimento: Cápsula com 10mg, Prazo de validade: 75% do prazo total de validade do produto.</t>
  </si>
  <si>
    <t>3.3.90.30.18.02.0124.000006-01</t>
  </si>
  <si>
    <t>OMEPRAZOL,Forma Farmacêutica: Pó liofilizado para solução injetável, Concentração: 40mg, Unidade De Fornecimento: Frasco-Ampola com 40mg + solução diluente (ampola com 10ml), Prazo de validade: 75% do prazo total de validade do produto.</t>
  </si>
  <si>
    <t>3.3.90.30.18.02.0232.000001-01</t>
  </si>
  <si>
    <t>ONDANSETRONA</t>
  </si>
  <si>
    <t>ONDANSETRONA,Concentração: 8mg por unidade, Unidade De Fornecimento: Comprimido com 8mg, Prazo de validade: 75% do prazo total de validade do produto.</t>
  </si>
  <si>
    <t>3.3.90.30.18.02.0252.000001-01</t>
  </si>
  <si>
    <t>PANCREATINA+DIMETICONA</t>
  </si>
  <si>
    <t>PANCREATINA+DIMETICONA,Concentração: 170 mg de Pancreatina + 80 mg de Dimeticona por unidade, Unidade De Fornecimento: Drágea com 170 mg de Pancreatina + 80 mg de Dimeticona, Prazo de Validade:75% do prazo total de validade do produto.</t>
  </si>
  <si>
    <t>dg</t>
  </si>
  <si>
    <t>3.3.90.30.18.02.0253.000001-01</t>
  </si>
  <si>
    <t>BENZILPENICILINA POTÁSSICA</t>
  </si>
  <si>
    <t>BENZILPENICILINA POTÁSSICA,Forma Farmacêutica: Pó para solução injetável, Concentração: 5.000.000 UI por unidade, Unidade De Fornecimento: Frasco - ampola com 5.000.000 UI, capacidade para 10 ml de diluente, Prazo de Validade:75% do prazo total de validade do produto.</t>
  </si>
  <si>
    <t>3.3.90.30.18.02.0254.000001-01</t>
  </si>
  <si>
    <t>BENZILPENICILINA PROCAINA + POTÁSSICA</t>
  </si>
  <si>
    <t>BENZILPENICILINA PROCAINA + POTÁSSICA,Forma Farmacêutica: Pó para suspensão injetável, Concentração: (300.000 UI de Benzilpenicilina + 100.000 UI de Procaina Potássica) / frasco - ampola, Unidade De Fornecimento: Frasco - ampola 300.000 UI de Benzilpenicilina + 100.000 UI de Procaina Potássica, Prazo de Validade:75% do prazo total de validade do produto.</t>
  </si>
  <si>
    <t>3.3.90.30.18.02.0255.000001-01</t>
  </si>
  <si>
    <t>PENTOXIFILINA</t>
  </si>
  <si>
    <t>PENTOXIFILINA,Concentração: 400mg, Unidade De Fornecimento: Comprimido com 400mg, Prazo de validade: 75% do prazo total de validade do produto.</t>
  </si>
  <si>
    <t>3.3.90.30.18.02.0256.000001-01</t>
  </si>
  <si>
    <t>PIROXICAM</t>
  </si>
  <si>
    <t>PIROXICAM,Concentração: 20mg por unidade, Unidade De Fornecimento: Cápsula com 20 mg, Prazo de Validade: 75% do prazo total de validade do produto.</t>
  </si>
  <si>
    <t>3.3.90.30.18.02.0257.000001-01</t>
  </si>
  <si>
    <t>PRAZIQUANTEL</t>
  </si>
  <si>
    <t>PRAZIQUANTEL,Concentração: 500mg por unidade, Unidade De Fornecimento: Comprimido com 500mg, Prazo de Validade:75% do prazo total de validade do produto.</t>
  </si>
  <si>
    <t>3.3.90.30.18.02.0233.000001-01</t>
  </si>
  <si>
    <t>PREDNISONA</t>
  </si>
  <si>
    <t>PREDNISONA,Concentração: 20mg, Unidade De Fornecimento: Comprimido com 20mg, Prazo de validade: 75% do prazo total de validade do produto.</t>
  </si>
  <si>
    <t>3.3.90.30.18.02.0233.000002-01</t>
  </si>
  <si>
    <t>PREDNISONA,Concentração: 5mg por unidade, Unidade De Fornecimento: Comprimido com 5mg, Prazo de validade: 75% do prazo total de validade do produto.</t>
  </si>
  <si>
    <t>3.3.90.30.18.02.0234.000001-01</t>
  </si>
  <si>
    <t>PROMETAZINA (CLORIDRATO)</t>
  </si>
  <si>
    <t>PROMETAZINA (CLORIDRATO),Forma Farmacêutica: Comprimido, Concentração: 25mg por unidade, Unidade De Fornecimento: Comprimido com 25mg, Prazo de validade: 75% do prazo total de validade do produto.</t>
  </si>
  <si>
    <t>3.3.90.30.18.02.0234.000002-01</t>
  </si>
  <si>
    <t>PROMETAZINA (CLORIDRATO),Forma Farmacêutica: Solução injetável, Concentração: 25mg/ml, Unidade De Fornecimento: Ampola com 2ml, Prazo de validade: 75% do prazo total de validade do produto.</t>
  </si>
  <si>
    <t>3.3.90.30.18.02.0258.000001-01</t>
  </si>
  <si>
    <t>PROPOFOL</t>
  </si>
  <si>
    <t>PROPOFOL,Forma Farmacêutica: Emulsão injetável, Concentração: 1% (10mg/ml), Unidade De Fornecimento: Ampola com 20ml, Prazo de validade: 75% do prazo total de validade do produto.</t>
  </si>
  <si>
    <t>3.3.90.30.18.02.0199.000003-01</t>
  </si>
  <si>
    <t>RANITIDINA</t>
  </si>
  <si>
    <t>RANITIDINA,Concentração: 150mg por unidade, Prazo de validade: 75% do prazo total de validade do produto, Unidade De Fornecimento: Comprimido com 150mg.</t>
  </si>
  <si>
    <t>3.3.90.30.18.02.0199.000002-01</t>
  </si>
  <si>
    <t>RANITIDINA,Concentração: 25mg/ml, Forma Farmacêutica: Solução injetável, Prazo de validade: 75% do prazo total de validade do produto, Unidade De Fornecimento: Ampola com 2ml.</t>
  </si>
  <si>
    <t>3.3.90.30.18.02.0173.000001-01</t>
  </si>
  <si>
    <t>ALCACHOFRA</t>
  </si>
  <si>
    <t>ALCACHOFRA,Concentração: Extrato seco 500mg</t>
  </si>
  <si>
    <t>3.3.90.30.18.02.0141.000002-01</t>
  </si>
  <si>
    <t>CARVÃO ATIVADO</t>
  </si>
  <si>
    <t>CARVÃO ATIVADO,Aplicação: Via oral, Concentração: Por Unidade: carvão vegetal ativado 250 mg; Excipientes: glicose de milho, sacarose, celulose microcristalina, lactose, amido de milho, talco grau farmacêutico, metilparabeno, propilparabeno, glicolato de amido monossódico, estearato de magnésio., Forma De Apresentação: Comprimido.</t>
  </si>
  <si>
    <t>3.3.90.30.18.02.0178.000001-01</t>
  </si>
  <si>
    <t>CEFALOTINA SÓDICA</t>
  </si>
  <si>
    <t>CEFALOTINA SÓDICA,Concentração Por Unidade: Frasco-ampola contendo uma 1g de cefalotina sódica; 30mg de carbonato de sódio(tamponante), Unidade De Fornecimento: Frasco-ampola com 1 g.</t>
  </si>
  <si>
    <t>3.3.90.30.18.02.0214.000002-01</t>
  </si>
  <si>
    <t>CEFTRIAXONA SÓDICA,Forma Farmacêutica: Solução injetável, Aplicação: Uso intramuscular, Concentração: Ceftriaxona de 500 mg + ampola diluente de 2ml contém cloridrato de lidocaína monoidratada, cloreto de sódio, citrato de sódio di-hidratado e água para injeção, Unidade De Fornecimento: Frasco-Ampola com 2ml, Prazo de validade: 75% do prazo total de validade do produto.</t>
  </si>
  <si>
    <t>3.3.90.30.18.02.0214.000003-01</t>
  </si>
  <si>
    <t>CEFTRIAXONA SÓDICA,Forma Farmacêutica: Solução injetável, Aplicação: Uso intravenoso, Concentração: Ceftriaxona de 500 mg + ampola diluente de 5ml contém água para injeção, Unidade De Fornecimento: Frasco-Ampola com 5ml, Prazo de validade: 75% do prazo total de validade do produto.</t>
  </si>
  <si>
    <t>3.3.90.30.18.02.0180.000001-01</t>
  </si>
  <si>
    <t>CETOPROFENO</t>
  </si>
  <si>
    <t>CETOPROFENO,Concentração Por Unidade: 50mg, Aplicação: Uso oral</t>
  </si>
  <si>
    <t>3.3.90.30.18.02.0180.000002-01</t>
  </si>
  <si>
    <t>CETOPROFENO,Concentração Por Unidade: 100mg, Aplicação: Uso oral</t>
  </si>
  <si>
    <t>3.3.90.30.18.02.0181.000001-01</t>
  </si>
  <si>
    <t>CIPROFLOXACINO,Concentração Por Unidade: Cloridrato monoidratado de ciprofloxacino*: 291, 55 mg (* equivalente a 250 mg de ciprofloxacino)</t>
  </si>
  <si>
    <t>3.3.90.30.18.02.0182.000001-01</t>
  </si>
  <si>
    <t>CLORETO DE POTÁSSIO 10%</t>
  </si>
  <si>
    <t>CLORETO DE POTÁSSIO 10%,Concentração: (D.C.B.: 02415) 100mg; Excipientes: EDTA Dissódico e água para injeção; Apresentação: Ampolas plásticas, Unidade De Fornecimento: Ampolas de 10ml</t>
  </si>
  <si>
    <t>3.3.90.30.18.02.0183.000001-01</t>
  </si>
  <si>
    <t>CLORPROMAZINA</t>
  </si>
  <si>
    <t>CLORPROMAZINA,Concentração: Cloridrato de clorpromazina 100 mg.</t>
  </si>
  <si>
    <t>3.3.90.30.18.02.0089.000002-01</t>
  </si>
  <si>
    <t>FENILBUTAZONA</t>
  </si>
  <si>
    <t>FENILBUTAZONA,Forma Farmacêutica: Comprimido, Concentração: Cálcica, 200mg; excipientes: manitol, amido, óxido de magnésio leve, estearato de magnésio, sílica precipitada amorfa, acetato ftalato de celulose, talco, carbonato de cálcio, açúcar, goma arábica, gelatina, polietilenoglicol, povidona, dióxido de titânio, corante, ceras de abelha e carnaúba.</t>
  </si>
  <si>
    <t>3.3.90.30.18.02.0184.000001-01</t>
  </si>
  <si>
    <t>GRISEOFULVINA</t>
  </si>
  <si>
    <t>GRISEOFULVINA,Apresentação: Comprimido 500mg</t>
  </si>
  <si>
    <t>3.3.90.30.18.02.0176.000001-01</t>
  </si>
  <si>
    <t>IBUPROFENO,Concentração: 50mg, veículo q.s.p. 1ml, Unidade De Fornecimento: Frasco com 30ml.</t>
  </si>
  <si>
    <t>3.3.90.30.18.02.0185.000001-01</t>
  </si>
  <si>
    <t>LINCOMICINA</t>
  </si>
  <si>
    <t>LINCOMICINA,Concentração: 300 mg de cloridrato de lincomicina; veiculo q.s.p. 1 ml: álcool benzílico, água para injetáveis, Unidade De Fornecimento: Frasco-ampola com 1ml.</t>
  </si>
  <si>
    <t>3.3.90.30.18.02.0174.000002-01</t>
  </si>
  <si>
    <t xml:space="preserve"> 
NIMESULIDA</t>
  </si>
  <si>
    <t>NIMESULIDA,Concentração: 100mg</t>
  </si>
  <si>
    <t>3.3.90.30.18.02.0174.000001-01</t>
  </si>
  <si>
    <t>NIMESULIDA</t>
  </si>
  <si>
    <t>NIMESULIDA,Concentração: 50mg, veículo q.s.p. 1ml, Unidade De Fornecimento: Frasco com 15ml.</t>
  </si>
  <si>
    <t>3.3.90.30.18.02.0177.000001-01</t>
  </si>
  <si>
    <t>RIFAMICINA</t>
  </si>
  <si>
    <t>RIFAMICINA,Concentração: SV Sódica 10 mg; veículo q.s.p. 1 ml, Apresentação: Spray, Unidade De Fornecimento: Frasco com 20 ml.</t>
  </si>
  <si>
    <t> 3.3.90.30.18.02.0249.000001-01</t>
  </si>
  <si>
    <t>Secretaria de Estado das Cidades</t>
  </si>
  <si>
    <t>Secretaria de Estado de Comunicação</t>
  </si>
  <si>
    <t>Administração Regional da Fercal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</si>
</sst>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quot; Itens Respondidos&quot;"/>
    <numFmt numFmtId="166" formatCode="0&quot; Itens Sem Respostas&quot;"/>
  </numFmts>
  <fonts count="15" x14ac:knownFonts="1">
    <font>
      <sz val="11"/>
      <color theme="1"/>
      <name val="Calibri"/>
      <family val="2"/>
      <scheme val="minor"/>
    </font>
    <font>
      <b/>
      <sz val="11"/>
      <color theme="1"/>
      <name val="Calibri"/>
      <family val="2"/>
      <scheme val="minor"/>
    </font>
    <font>
      <sz val="11"/>
      <color indexed="8"/>
      <name val="Calibri"/>
      <family val="2"/>
      <scheme val="minor"/>
    </font>
    <font>
      <b/>
      <sz val="11"/>
      <color theme="0"/>
      <name val="Calibri"/>
      <family val="2"/>
      <scheme val="minor"/>
    </font>
    <font>
      <sz val="11"/>
      <color theme="1"/>
      <name val="Calibri"/>
      <family val="2"/>
      <scheme val="minor"/>
    </font>
    <font>
      <b/>
      <sz val="8"/>
      <color theme="0"/>
      <name val="Tahoma"/>
      <family val="2"/>
    </font>
    <font>
      <sz val="8"/>
      <color indexed="8"/>
      <name val="Tahoma"/>
      <family val="2"/>
    </font>
    <font>
      <b/>
      <sz val="12"/>
      <color theme="1"/>
      <name val="Calibri"/>
      <family val="2"/>
      <scheme val="minor"/>
    </font>
    <font>
      <b/>
      <sz val="8"/>
      <name val="Tahoma"/>
      <family val="2"/>
    </font>
    <font>
      <sz val="11"/>
      <color theme="0"/>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8"/>
      <color rgb="FF000000"/>
      <name val="Tahoma"/>
      <family val="2"/>
    </font>
    <font>
      <b/>
      <sz val="8"/>
      <color theme="1"/>
      <name val="Tahoma"/>
      <family val="2"/>
    </font>
  </fonts>
  <fills count="12">
    <fill>
      <patternFill patternType="none"/>
    </fill>
    <fill>
      <patternFill patternType="gray125"/>
    </fill>
    <fill>
      <patternFill patternType="none">
        <fgColor rgb="FF000000"/>
        <bgColor rgb="FFFFFFFF"/>
      </patternFill>
    </fill>
    <fill>
      <patternFill patternType="solid">
        <fgColor theme="3" tint="0.39997558519241921"/>
        <bgColor theme="6"/>
      </patternFill>
    </fill>
    <fill>
      <patternFill patternType="solid">
        <fgColor rgb="FFFFFF00"/>
        <bgColor theme="6"/>
      </patternFill>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xf numFmtId="0" fontId="2" fillId="2" borderId="0"/>
    <xf numFmtId="0" fontId="4" fillId="2" borderId="0"/>
    <xf numFmtId="43" fontId="4" fillId="0" borderId="0" applyFont="0" applyFill="0" applyBorder="0" applyAlignment="0" applyProtection="0"/>
  </cellStyleXfs>
  <cellXfs count="62">
    <xf numFmtId="0" fontId="0" fillId="0" borderId="0" xfId="0"/>
    <xf numFmtId="0" fontId="6" fillId="2" borderId="0" xfId="1" applyFont="1" applyAlignment="1">
      <alignment vertical="center"/>
    </xf>
    <xf numFmtId="0" fontId="6" fillId="2" borderId="1" xfId="1" applyFont="1" applyBorder="1" applyAlignment="1">
      <alignment vertical="center"/>
    </xf>
    <xf numFmtId="0" fontId="6" fillId="2" borderId="1" xfId="1" applyFont="1" applyBorder="1" applyAlignment="1">
      <alignment horizontal="center" vertical="center"/>
    </xf>
    <xf numFmtId="0" fontId="0" fillId="0" borderId="0" xfId="0" applyAlignment="1">
      <alignment horizontal="left"/>
    </xf>
    <xf numFmtId="0" fontId="0" fillId="0" borderId="0" xfId="0" applyNumberFormat="1"/>
    <xf numFmtId="0" fontId="7" fillId="0" borderId="0" xfId="0" applyFont="1" applyAlignment="1">
      <alignment vertical="center" wrapText="1"/>
    </xf>
    <xf numFmtId="0" fontId="1" fillId="0" borderId="0" xfId="0" applyFont="1" applyAlignment="1">
      <alignment vertical="center" wrapText="1"/>
    </xf>
    <xf numFmtId="0" fontId="1" fillId="0" borderId="0" xfId="0" pivotButton="1" applyFont="1"/>
    <xf numFmtId="0" fontId="1" fillId="0" borderId="0" xfId="0" applyFont="1"/>
    <xf numFmtId="0" fontId="1" fillId="0" borderId="0" xfId="0" applyFont="1" applyAlignment="1">
      <alignment horizontal="left"/>
    </xf>
    <xf numFmtId="0" fontId="1" fillId="0" borderId="0" xfId="0" applyNumberFormat="1" applyFont="1"/>
    <xf numFmtId="0" fontId="4" fillId="2" borderId="0" xfId="2"/>
    <xf numFmtId="3" fontId="0" fillId="0" borderId="1" xfId="0" applyNumberFormat="1" applyBorder="1" applyAlignment="1" applyProtection="1">
      <alignment horizontal="center" vertical="center"/>
      <protection locked="0"/>
    </xf>
    <xf numFmtId="3" fontId="0" fillId="0" borderId="0" xfId="0" applyNumberFormat="1"/>
    <xf numFmtId="0" fontId="0" fillId="5" borderId="0" xfId="0" applyFill="1"/>
    <xf numFmtId="0" fontId="0" fillId="7" borderId="2" xfId="0" applyFill="1" applyBorder="1" applyAlignment="1">
      <alignment horizontal="center" vertical="center" wrapText="1"/>
    </xf>
    <xf numFmtId="165" fontId="0" fillId="0" borderId="0" xfId="0" applyNumberFormat="1" applyBorder="1" applyAlignment="1"/>
    <xf numFmtId="0" fontId="9" fillId="8" borderId="2" xfId="0" applyFont="1" applyFill="1" applyBorder="1" applyAlignment="1">
      <alignment horizontal="center" vertical="center" wrapText="1"/>
    </xf>
    <xf numFmtId="0" fontId="0" fillId="7" borderId="7" xfId="0" applyFill="1" applyBorder="1" applyAlignment="1">
      <alignment horizontal="center" vertical="center" wrapText="1"/>
    </xf>
    <xf numFmtId="0" fontId="10" fillId="6" borderId="4" xfId="0" applyFont="1" applyFill="1" applyBorder="1"/>
    <xf numFmtId="0" fontId="0" fillId="0" borderId="6" xfId="0" applyFill="1" applyBorder="1"/>
    <xf numFmtId="0" fontId="10" fillId="6" borderId="0" xfId="0" applyFont="1" applyFill="1" applyBorder="1"/>
    <xf numFmtId="0" fontId="0" fillId="0" borderId="0" xfId="0" applyFill="1" applyBorder="1"/>
    <xf numFmtId="0" fontId="0" fillId="2" borderId="0" xfId="2" applyFont="1"/>
    <xf numFmtId="0" fontId="4" fillId="0" borderId="0" xfId="2" applyFill="1"/>
    <xf numFmtId="0" fontId="0" fillId="9" borderId="1" xfId="0" applyFill="1" applyBorder="1" applyAlignment="1">
      <alignment horizontal="center" vertical="center" wrapText="1"/>
    </xf>
    <xf numFmtId="0" fontId="0" fillId="9" borderId="1" xfId="0" applyFill="1" applyBorder="1" applyAlignment="1">
      <alignment horizontal="left" vertical="center" wrapText="1"/>
    </xf>
    <xf numFmtId="164" fontId="0" fillId="9" borderId="1" xfId="3" applyNumberFormat="1" applyFont="1" applyFill="1" applyBorder="1" applyAlignment="1">
      <alignment horizontal="left" vertical="center" wrapText="1"/>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14" fillId="11" borderId="1" xfId="0" applyFont="1" applyFill="1" applyBorder="1" applyAlignment="1" applyProtection="1">
      <alignment horizontal="center" vertical="center" wrapText="1"/>
      <protection locked="0"/>
    </xf>
    <xf numFmtId="0" fontId="14" fillId="11" borderId="1" xfId="0" applyFont="1" applyFill="1" applyBorder="1" applyAlignment="1" applyProtection="1">
      <alignment horizontal="left" vertical="center" wrapText="1"/>
      <protection locked="0"/>
    </xf>
    <xf numFmtId="0" fontId="6" fillId="2" borderId="0" xfId="1" applyFont="1" applyAlignment="1">
      <alignment vertical="center" wrapText="1"/>
    </xf>
    <xf numFmtId="0" fontId="6" fillId="2" borderId="0" xfId="1" applyFont="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0"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0" borderId="11" xfId="0" applyFont="1" applyBorder="1" applyAlignment="1">
      <alignment horizontal="center" vertical="center"/>
    </xf>
    <xf numFmtId="0" fontId="11" fillId="0" borderId="16" xfId="0" applyFont="1" applyBorder="1" applyAlignment="1">
      <alignment horizontal="center" vertical="center"/>
    </xf>
    <xf numFmtId="0" fontId="11" fillId="0" borderId="12" xfId="0" applyFont="1" applyBorder="1" applyAlignment="1">
      <alignment horizontal="center" vertical="center"/>
    </xf>
    <xf numFmtId="166" fontId="3" fillId="8" borderId="8" xfId="0" applyNumberFormat="1" applyFont="1" applyFill="1" applyBorder="1" applyAlignment="1">
      <alignment horizontal="center" vertical="center"/>
    </xf>
    <xf numFmtId="166" fontId="3" fillId="8" borderId="3" xfId="0" applyNumberFormat="1" applyFont="1" applyFill="1" applyBorder="1" applyAlignment="1">
      <alignment horizontal="center" vertical="center"/>
    </xf>
    <xf numFmtId="0" fontId="12" fillId="0" borderId="5"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11" fillId="10" borderId="5" xfId="0" applyFont="1" applyFill="1" applyBorder="1" applyAlignment="1">
      <alignment horizontal="right"/>
    </xf>
    <xf numFmtId="0" fontId="11" fillId="10" borderId="4" xfId="0" applyFont="1" applyFill="1" applyBorder="1" applyAlignment="1">
      <alignment horizontal="right"/>
    </xf>
    <xf numFmtId="0" fontId="11" fillId="10" borderId="9" xfId="0" applyFont="1" applyFill="1" applyBorder="1" applyAlignment="1">
      <alignment horizontal="center" vertical="top" wrapText="1"/>
    </xf>
    <xf numFmtId="0" fontId="11" fillId="10" borderId="10" xfId="0" applyFont="1" applyFill="1" applyBorder="1" applyAlignment="1">
      <alignment horizontal="center" vertical="top" wrapText="1"/>
    </xf>
    <xf numFmtId="0" fontId="11" fillId="10" borderId="11" xfId="0" applyFont="1" applyFill="1" applyBorder="1" applyAlignment="1">
      <alignment horizontal="center" vertical="top" wrapText="1"/>
    </xf>
    <xf numFmtId="0" fontId="11" fillId="10" borderId="12" xfId="0" applyFont="1" applyFill="1" applyBorder="1" applyAlignment="1">
      <alignment horizontal="center" vertical="top" wrapText="1"/>
    </xf>
    <xf numFmtId="3" fontId="0" fillId="0" borderId="9" xfId="0" applyNumberFormat="1" applyBorder="1" applyAlignment="1" applyProtection="1">
      <alignment horizontal="left" vertical="center"/>
      <protection locked="0"/>
    </xf>
    <xf numFmtId="3" fontId="0" fillId="0" borderId="13" xfId="0" applyNumberFormat="1" applyBorder="1" applyAlignment="1" applyProtection="1">
      <alignment horizontal="left" vertical="center"/>
      <protection locked="0"/>
    </xf>
    <xf numFmtId="3" fontId="0" fillId="0" borderId="14" xfId="0" applyNumberFormat="1" applyBorder="1" applyAlignment="1" applyProtection="1">
      <alignment horizontal="left" vertical="center"/>
      <protection locked="0"/>
    </xf>
    <xf numFmtId="3" fontId="0" fillId="0" borderId="15" xfId="0" applyNumberFormat="1" applyBorder="1" applyAlignment="1" applyProtection="1">
      <alignment horizontal="left" vertical="center"/>
      <protection locked="0"/>
    </xf>
    <xf numFmtId="165" fontId="1" fillId="5" borderId="9" xfId="0" applyNumberFormat="1" applyFont="1" applyFill="1" applyBorder="1" applyAlignment="1">
      <alignment horizontal="center" vertical="center"/>
    </xf>
    <xf numFmtId="165" fontId="1" fillId="5" borderId="10" xfId="0" applyNumberFormat="1" applyFont="1" applyFill="1" applyBorder="1" applyAlignment="1">
      <alignment horizontal="center" vertical="center"/>
    </xf>
    <xf numFmtId="165" fontId="1" fillId="5" borderId="11" xfId="0" applyNumberFormat="1" applyFont="1" applyFill="1" applyBorder="1" applyAlignment="1">
      <alignment horizontal="center" vertical="center"/>
    </xf>
    <xf numFmtId="165" fontId="1" fillId="5" borderId="12" xfId="0" applyNumberFormat="1" applyFont="1" applyFill="1" applyBorder="1" applyAlignment="1">
      <alignment horizontal="center" vertical="center"/>
    </xf>
  </cellXfs>
  <cellStyles count="4">
    <cellStyle name="Normal" xfId="0" builtinId="0"/>
    <cellStyle name="Normal 2" xfId="1"/>
    <cellStyle name="Normal 3" xfId="2"/>
    <cellStyle name="Vírgula" xfId="3" builtinId="3"/>
  </cellStyles>
  <dxfs count="52">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i val="0"/>
        <color rgb="FFFF000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ILHA%20MATRIZ_GEST&#195;O_GRUPO%203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as de negócio"/>
      <sheetName val="LIMPAR ZERO"/>
      <sheetName val="Base de Dados 30.18"/>
      <sheetName val="RESPOSTAS GRUPO 30.06"/>
      <sheetName val="LISTA ÓRGÃO"/>
      <sheetName val="CONTROLE DE RESPOSTAS"/>
      <sheetName val="BASE DADOS GESTÃO ATA"/>
      <sheetName val="TOTALIZADOR 30.18"/>
      <sheetName val="LISTA DE ENDEREÇO"/>
    </sheetNames>
    <sheetDataSet>
      <sheetData sheetId="0"/>
      <sheetData sheetId="1"/>
      <sheetData sheetId="2"/>
      <sheetData sheetId="3">
        <row r="1">
          <cell r="A1" t="str">
            <v>Item-Órgão</v>
          </cell>
          <cell r="B1" t="str">
            <v>TIPO</v>
          </cell>
          <cell r="C1" t="str">
            <v>U.O.</v>
          </cell>
          <cell r="D1" t="str">
            <v>Descrição Órgão</v>
          </cell>
          <cell r="E1" t="str">
            <v>Qtd solicitada</v>
          </cell>
        </row>
        <row r="2">
          <cell r="A2" t="str">
            <v>3.3.90.30.06.01.0051.000002-01 - 196</v>
          </cell>
          <cell r="B2" t="e">
            <v>#N/A</v>
          </cell>
          <cell r="C2">
            <v>196</v>
          </cell>
          <cell r="D2" t="str">
            <v>Fundação Jardim Zoológico de Brasília</v>
          </cell>
          <cell r="E2">
            <v>600</v>
          </cell>
        </row>
      </sheetData>
      <sheetData sheetId="4"/>
      <sheetData sheetId="5">
        <row r="1">
          <cell r="A1" t="str">
            <v>UO</v>
          </cell>
          <cell r="B1" t="str">
            <v>Descrição Órgão</v>
          </cell>
          <cell r="C1" t="str">
            <v>GRUPO 30.20</v>
          </cell>
        </row>
        <row r="2">
          <cell r="A2">
            <v>147</v>
          </cell>
          <cell r="B2" t="str">
            <v>Administração Regional da Candangolândia</v>
          </cell>
          <cell r="C2" t="str">
            <v>NÃO</v>
          </cell>
        </row>
        <row r="3">
          <cell r="A3">
            <v>367</v>
          </cell>
          <cell r="B3" t="str">
            <v>Administração Regional da Fercal RA XXXI</v>
          </cell>
          <cell r="C3" t="str">
            <v>NÃO</v>
          </cell>
        </row>
        <row r="4">
          <cell r="A4">
            <v>302</v>
          </cell>
          <cell r="B4" t="str">
            <v>Administração Regional da Sudoeste/Octogonal</v>
          </cell>
          <cell r="C4" t="str">
            <v>NÃO</v>
          </cell>
        </row>
        <row r="5">
          <cell r="A5">
            <v>300</v>
          </cell>
          <cell r="B5" t="str">
            <v>Administração Regional de Águas Claras</v>
          </cell>
          <cell r="C5" t="str">
            <v>NÃO</v>
          </cell>
        </row>
        <row r="6">
          <cell r="A6">
            <v>133</v>
          </cell>
          <cell r="B6" t="str">
            <v>Administração Regional de Brazlândia</v>
          </cell>
          <cell r="C6" t="str">
            <v>NÃO</v>
          </cell>
        </row>
        <row r="7">
          <cell r="A7">
            <v>138</v>
          </cell>
          <cell r="B7" t="str">
            <v>Administração Regional de Ceilândia</v>
          </cell>
          <cell r="C7" t="str">
            <v>NÃO</v>
          </cell>
        </row>
        <row r="8">
          <cell r="A8">
            <v>308</v>
          </cell>
          <cell r="B8" t="str">
            <v>Administração Regional de Itapoã</v>
          </cell>
          <cell r="C8" t="str">
            <v>NÃO</v>
          </cell>
        </row>
        <row r="9">
          <cell r="A9">
            <v>135</v>
          </cell>
          <cell r="B9" t="str">
            <v>Administração Regional de Planaltina</v>
          </cell>
          <cell r="C9" t="str">
            <v>NÃO</v>
          </cell>
        </row>
        <row r="10">
          <cell r="A10">
            <v>142</v>
          </cell>
          <cell r="B10" t="str">
            <v>Administração Regional de Samambaia</v>
          </cell>
          <cell r="C10" t="str">
            <v>NÃO</v>
          </cell>
        </row>
        <row r="11">
          <cell r="A11">
            <v>143</v>
          </cell>
          <cell r="B11" t="str">
            <v>Administração Regional de Santa Maria</v>
          </cell>
          <cell r="C11" t="str">
            <v>NÃO</v>
          </cell>
        </row>
        <row r="12">
          <cell r="A12">
            <v>144</v>
          </cell>
          <cell r="B12" t="str">
            <v>Administração Regional de São Sebastião</v>
          </cell>
          <cell r="C12" t="str">
            <v>NÃO</v>
          </cell>
        </row>
        <row r="13">
          <cell r="A13">
            <v>134</v>
          </cell>
          <cell r="B13" t="str">
            <v>Administração Regional de Sobradinho</v>
          </cell>
          <cell r="C13" t="str">
            <v>NÃO</v>
          </cell>
        </row>
        <row r="14">
          <cell r="A14">
            <v>304</v>
          </cell>
          <cell r="B14" t="str">
            <v>Administração Regional de Sobradinho II</v>
          </cell>
          <cell r="C14" t="str">
            <v>NÃO</v>
          </cell>
        </row>
        <row r="15">
          <cell r="A15">
            <v>132</v>
          </cell>
          <cell r="B15" t="str">
            <v>Administração Regional de Taguatinga</v>
          </cell>
          <cell r="C15" t="str">
            <v>NÃO</v>
          </cell>
        </row>
        <row r="16">
          <cell r="A16">
            <v>366</v>
          </cell>
          <cell r="B16" t="str">
            <v>Administração Regional de Vicente Pires</v>
          </cell>
          <cell r="C16" t="str">
            <v>NÃO</v>
          </cell>
        </row>
        <row r="17">
          <cell r="A17">
            <v>139</v>
          </cell>
          <cell r="B17" t="str">
            <v>Administração Regional do Cruzeiro</v>
          </cell>
          <cell r="C17" t="str">
            <v>NÃO</v>
          </cell>
        </row>
        <row r="18">
          <cell r="A18">
            <v>131</v>
          </cell>
          <cell r="B18" t="str">
            <v>Administração Regional do Gama</v>
          </cell>
          <cell r="C18" t="str">
            <v>NÃO</v>
          </cell>
        </row>
        <row r="19">
          <cell r="A19">
            <v>137</v>
          </cell>
          <cell r="B19" t="str">
            <v>Administração Regional do Guará</v>
          </cell>
          <cell r="C19" t="str">
            <v>NÃO</v>
          </cell>
        </row>
        <row r="20">
          <cell r="A20">
            <v>307</v>
          </cell>
          <cell r="B20" t="str">
            <v>Administração Regional do Jardim Botânico</v>
          </cell>
          <cell r="C20" t="str">
            <v>NÃO</v>
          </cell>
        </row>
        <row r="21">
          <cell r="A21">
            <v>149</v>
          </cell>
          <cell r="B21" t="str">
            <v>Administração Regional do Lago Norte</v>
          </cell>
          <cell r="C21" t="str">
            <v>NÃO</v>
          </cell>
        </row>
        <row r="22">
          <cell r="A22">
            <v>146</v>
          </cell>
          <cell r="B22" t="str">
            <v>Administração Regional do Lago Sul</v>
          </cell>
          <cell r="C22" t="str">
            <v>NÃO</v>
          </cell>
        </row>
        <row r="23">
          <cell r="A23">
            <v>136</v>
          </cell>
          <cell r="B23" t="str">
            <v>Administração Regional do Núcleo Bandeirante</v>
          </cell>
          <cell r="C23" t="str">
            <v>NÃO</v>
          </cell>
        </row>
        <row r="24">
          <cell r="A24">
            <v>140</v>
          </cell>
          <cell r="B24" t="str">
            <v>Administração Regional do Paranoá</v>
          </cell>
          <cell r="C24" t="str">
            <v>NÃO</v>
          </cell>
        </row>
        <row r="25">
          <cell r="A25">
            <v>305</v>
          </cell>
          <cell r="B25" t="str">
            <v>Administração Regional do Park Way</v>
          </cell>
          <cell r="C25" t="str">
            <v>NÃO</v>
          </cell>
        </row>
        <row r="26">
          <cell r="A26">
            <v>141</v>
          </cell>
          <cell r="B26" t="str">
            <v>Administração Regional do Plano Piloto</v>
          </cell>
          <cell r="C26" t="str">
            <v>NÃO</v>
          </cell>
        </row>
        <row r="27">
          <cell r="A27">
            <v>145</v>
          </cell>
          <cell r="B27" t="str">
            <v>Administração Regional do Recanto das Emas</v>
          </cell>
          <cell r="C27" t="str">
            <v>NÃO</v>
          </cell>
        </row>
        <row r="28">
          <cell r="A28">
            <v>148</v>
          </cell>
          <cell r="B28" t="str">
            <v>Administração Regional do Riacho Fundo I</v>
          </cell>
          <cell r="C28" t="str">
            <v>NÃO</v>
          </cell>
        </row>
        <row r="29">
          <cell r="A29">
            <v>301</v>
          </cell>
          <cell r="B29" t="str">
            <v>Administração Regional do Riacho Fundo II</v>
          </cell>
          <cell r="C29" t="str">
            <v>NÃO</v>
          </cell>
        </row>
        <row r="30">
          <cell r="A30">
            <v>306</v>
          </cell>
          <cell r="B30" t="str">
            <v>Administração Regional do Setor Complementar de Indústria</v>
          </cell>
          <cell r="C30" t="str">
            <v>NÃO</v>
          </cell>
        </row>
        <row r="31">
          <cell r="A31">
            <v>309</v>
          </cell>
          <cell r="B31" t="str">
            <v>Administração Regional do SIA</v>
          </cell>
          <cell r="C31" t="str">
            <v>NÃO</v>
          </cell>
        </row>
        <row r="32">
          <cell r="A32">
            <v>303</v>
          </cell>
          <cell r="B32" t="str">
            <v>Administração Regional do Varjão</v>
          </cell>
          <cell r="C32" t="str">
            <v>NÃO</v>
          </cell>
        </row>
        <row r="33">
          <cell r="A33">
            <v>361</v>
          </cell>
          <cell r="B33" t="str">
            <v>Agência de Fiscalização do Distrito Federal</v>
          </cell>
          <cell r="C33" t="str">
            <v>NÃO</v>
          </cell>
        </row>
        <row r="34">
          <cell r="A34">
            <v>125</v>
          </cell>
          <cell r="B34" t="str">
            <v>Agência Empresarial da Receita</v>
          </cell>
          <cell r="C34" t="str">
            <v>NÃO</v>
          </cell>
        </row>
        <row r="35">
          <cell r="A35">
            <v>197</v>
          </cell>
          <cell r="B35" t="str">
            <v>Agência Reguladora de Águas e Saneamento do DF</v>
          </cell>
          <cell r="C35" t="str">
            <v>NÃO</v>
          </cell>
        </row>
        <row r="36">
          <cell r="A36">
            <v>151</v>
          </cell>
          <cell r="B36" t="str">
            <v>Arquivo Público do Distrito Federal</v>
          </cell>
          <cell r="C36" t="str">
            <v>NÃO</v>
          </cell>
        </row>
        <row r="37">
          <cell r="A37">
            <v>1</v>
          </cell>
          <cell r="B37" t="str">
            <v>Câmara Legislativa do Distrito Federal</v>
          </cell>
          <cell r="C37" t="str">
            <v>NÃO</v>
          </cell>
        </row>
        <row r="38">
          <cell r="A38">
            <v>2</v>
          </cell>
          <cell r="B38" t="str">
            <v>Casa Civil, Relações Institucionais e Sociais do Distrito Federal</v>
          </cell>
          <cell r="C38" t="str">
            <v>NÃO</v>
          </cell>
        </row>
        <row r="39">
          <cell r="A39">
            <v>3032</v>
          </cell>
          <cell r="B39" t="str">
            <v>CELIC</v>
          </cell>
          <cell r="C39" t="str">
            <v>NÃO</v>
          </cell>
        </row>
        <row r="40">
          <cell r="A40">
            <v>121</v>
          </cell>
          <cell r="B40" t="str">
            <v>Companhia de Planejamento do Distrito Federal</v>
          </cell>
          <cell r="C40" t="str">
            <v>NÃO</v>
          </cell>
        </row>
        <row r="41">
          <cell r="A41">
            <v>392</v>
          </cell>
          <cell r="B41" t="str">
            <v>Companhia de Desenvolvimento Habitacional do Distrito Fede</v>
          </cell>
          <cell r="C41" t="str">
            <v>NÃO</v>
          </cell>
        </row>
        <row r="42">
          <cell r="A42">
            <v>92</v>
          </cell>
          <cell r="B42" t="str">
            <v>Companhia de Saneamento Ambiental do Distrito Federal - Ca</v>
          </cell>
          <cell r="C42" t="str">
            <v>NÃO</v>
          </cell>
        </row>
        <row r="43">
          <cell r="A43">
            <v>97</v>
          </cell>
          <cell r="B43" t="str">
            <v>Companhia do Metropolitano de Brasília</v>
          </cell>
          <cell r="C43" t="str">
            <v>NÃO</v>
          </cell>
        </row>
        <row r="44">
          <cell r="A44">
            <v>310</v>
          </cell>
          <cell r="B44" t="str">
            <v>Companhia Energética de Brasília</v>
          </cell>
          <cell r="C44" t="str">
            <v>NÃO</v>
          </cell>
        </row>
        <row r="45">
          <cell r="A45">
            <v>111</v>
          </cell>
          <cell r="B45" t="str">
            <v>Companhia Imobiliária de Brasília</v>
          </cell>
          <cell r="C45" t="str">
            <v>NÃO</v>
          </cell>
        </row>
        <row r="46">
          <cell r="A46">
            <v>112</v>
          </cell>
          <cell r="B46" t="str">
            <v>Companhia Urbanizadora da Nova Capital do Brasil</v>
          </cell>
          <cell r="C46" t="str">
            <v>NÃO</v>
          </cell>
        </row>
        <row r="47">
          <cell r="A47">
            <v>480</v>
          </cell>
          <cell r="B47" t="str">
            <v>Controladoria Geral do Distrito Federal</v>
          </cell>
          <cell r="C47" t="str">
            <v>NÃO</v>
          </cell>
        </row>
        <row r="48">
          <cell r="A48">
            <v>362</v>
          </cell>
          <cell r="B48" t="str">
            <v>Coordenadoria das Cidades</v>
          </cell>
          <cell r="C48" t="str">
            <v>NÃO</v>
          </cell>
        </row>
        <row r="49">
          <cell r="A49">
            <v>53</v>
          </cell>
          <cell r="B49" t="str">
            <v>Corpo de Bombeiros Militar do Distrito Federal</v>
          </cell>
          <cell r="C49" t="str">
            <v>NÃO</v>
          </cell>
        </row>
        <row r="50">
          <cell r="A50">
            <v>17</v>
          </cell>
          <cell r="B50" t="str">
            <v>Corregedoria Geral do Distrito Federal</v>
          </cell>
          <cell r="C50" t="str">
            <v>NÃO</v>
          </cell>
        </row>
        <row r="51">
          <cell r="A51">
            <v>401</v>
          </cell>
          <cell r="B51" t="str">
            <v>Defensoria Pública do Distrito Federal</v>
          </cell>
          <cell r="C51" t="str">
            <v>NÃO</v>
          </cell>
        </row>
        <row r="52">
          <cell r="A52">
            <v>113</v>
          </cell>
          <cell r="B52" t="str">
            <v>Departamento de Estradas e Rodagens do DF</v>
          </cell>
          <cell r="C52" t="str">
            <v>NÃO</v>
          </cell>
        </row>
        <row r="53">
          <cell r="A53">
            <v>55</v>
          </cell>
          <cell r="B53" t="str">
            <v>Departamento de Trânsito do Distrito Federal</v>
          </cell>
          <cell r="C53" t="str">
            <v>NÃO</v>
          </cell>
        </row>
        <row r="54">
          <cell r="A54">
            <v>371</v>
          </cell>
          <cell r="B54" t="str">
            <v>Empresa Brasiliense de Turismo</v>
          </cell>
          <cell r="C54" t="str">
            <v>NÃO</v>
          </cell>
        </row>
        <row r="55">
          <cell r="A55">
            <v>72</v>
          </cell>
          <cell r="B55" t="str">
            <v>Empresa de Assistência Técnica e Extensão Rural do DF</v>
          </cell>
          <cell r="C55" t="str">
            <v>NÃO</v>
          </cell>
        </row>
        <row r="56">
          <cell r="A56">
            <v>56</v>
          </cell>
          <cell r="B56" t="str">
            <v>Fundação de Amparo ao Trabalhador Preso</v>
          </cell>
          <cell r="C56" t="str">
            <v>NÃO</v>
          </cell>
        </row>
        <row r="57">
          <cell r="A57">
            <v>193</v>
          </cell>
          <cell r="B57" t="str">
            <v>Fundação de Apoio à Pesquisa</v>
          </cell>
          <cell r="C57" t="str">
            <v>NÃO</v>
          </cell>
        </row>
        <row r="58">
          <cell r="A58">
            <v>64</v>
          </cell>
          <cell r="B58" t="str">
            <v>Fundação de Ensino e Pesquisa em Ciências de Saúde</v>
          </cell>
          <cell r="C58" t="str">
            <v>NÃO</v>
          </cell>
        </row>
        <row r="59">
          <cell r="A59">
            <v>63</v>
          </cell>
          <cell r="B59" t="str">
            <v>Fundação Hemocentro de Brasília</v>
          </cell>
          <cell r="C59" t="str">
            <v>NÃO</v>
          </cell>
        </row>
        <row r="60">
          <cell r="A60">
            <v>196</v>
          </cell>
          <cell r="B60" t="str">
            <v>Fundação Jardim Zoológico de Brasília</v>
          </cell>
          <cell r="C60" t="str">
            <v>SIM</v>
          </cell>
        </row>
        <row r="61">
          <cell r="A61">
            <v>84</v>
          </cell>
          <cell r="B61" t="str">
            <v>Fundação Universidade Aberta do Distrito Federal</v>
          </cell>
          <cell r="C61" t="str">
            <v>NÃO</v>
          </cell>
        </row>
        <row r="62">
          <cell r="A62">
            <v>460</v>
          </cell>
          <cell r="B62" t="str">
            <v>Gabinete da Secretaria de Estado de Educação</v>
          </cell>
          <cell r="C62" t="str">
            <v>NÃO</v>
          </cell>
        </row>
        <row r="63">
          <cell r="A63">
            <v>10</v>
          </cell>
          <cell r="B63" t="str">
            <v>Gabinete do Governador</v>
          </cell>
          <cell r="C63" t="str">
            <v>NÃO</v>
          </cell>
        </row>
        <row r="64">
          <cell r="A64">
            <v>14</v>
          </cell>
          <cell r="B64" t="str">
            <v>Gabinete do Vice-Governador</v>
          </cell>
          <cell r="C64" t="str">
            <v>NÃO</v>
          </cell>
        </row>
        <row r="65">
          <cell r="A65">
            <v>128</v>
          </cell>
          <cell r="B65" t="str">
            <v>Gerência de Fiscalização de Mercadoria de Trânsito</v>
          </cell>
          <cell r="C65" t="str">
            <v>NÃO</v>
          </cell>
        </row>
        <row r="66">
          <cell r="A66">
            <v>270</v>
          </cell>
          <cell r="B66" t="str">
            <v>Hospital de Base do Distrito Federal</v>
          </cell>
          <cell r="C66" t="str">
            <v>NÃO</v>
          </cell>
        </row>
        <row r="67">
          <cell r="A67">
            <v>274</v>
          </cell>
          <cell r="B67" t="str">
            <v>Hospital Regional de Brazlândia</v>
          </cell>
          <cell r="C67" t="str">
            <v>NÃO</v>
          </cell>
        </row>
        <row r="68">
          <cell r="A68">
            <v>288</v>
          </cell>
          <cell r="B68" t="str">
            <v>Hospital São Vicente de Paula</v>
          </cell>
          <cell r="C68" t="str">
            <v>NÃO</v>
          </cell>
        </row>
        <row r="69">
          <cell r="A69">
            <v>15</v>
          </cell>
          <cell r="B69" t="str">
            <v>Instituto de Defesa do Consumidor - PROCON</v>
          </cell>
          <cell r="C69" t="str">
            <v>NÃO</v>
          </cell>
        </row>
        <row r="70">
          <cell r="A70">
            <v>413</v>
          </cell>
          <cell r="B70" t="str">
            <v>Instituto de Previdencia dos Servidores do Distrito Federal</v>
          </cell>
          <cell r="C70" t="str">
            <v>NÃO</v>
          </cell>
        </row>
        <row r="71">
          <cell r="A71">
            <v>391</v>
          </cell>
          <cell r="B71" t="str">
            <v>Instituto do Meio Ambiente e dos Recursos Hídricos do Distrito Federal</v>
          </cell>
          <cell r="C71" t="str">
            <v>NÃO</v>
          </cell>
        </row>
        <row r="72">
          <cell r="A72">
            <v>195</v>
          </cell>
          <cell r="B72" t="str">
            <v>Jardim Botânico de Brasília</v>
          </cell>
          <cell r="C72" t="str">
            <v>NÃO</v>
          </cell>
        </row>
        <row r="73">
          <cell r="A73">
            <v>3037</v>
          </cell>
          <cell r="B73" t="str">
            <v>Laboratório Central de Saúde Pública do DF</v>
          </cell>
          <cell r="C73" t="str">
            <v>NÃO</v>
          </cell>
        </row>
        <row r="74">
          <cell r="A74">
            <v>52</v>
          </cell>
          <cell r="B74" t="str">
            <v>Polícia Civil do Distrito Federal</v>
          </cell>
          <cell r="C74" t="str">
            <v>NÃO</v>
          </cell>
        </row>
        <row r="75">
          <cell r="A75">
            <v>54</v>
          </cell>
          <cell r="B75" t="str">
            <v>Polícia Militar do Distrito Federal</v>
          </cell>
          <cell r="C75" t="str">
            <v>NÃO</v>
          </cell>
        </row>
        <row r="76">
          <cell r="A76">
            <v>20</v>
          </cell>
          <cell r="B76" t="str">
            <v>Procuradoria Geral do Distrito Federal</v>
          </cell>
          <cell r="C76" t="str">
            <v>NÃO</v>
          </cell>
        </row>
        <row r="77">
          <cell r="A77">
            <v>390</v>
          </cell>
          <cell r="B77" t="str">
            <v>Secretaria de Estado da Gestão do Território e Habitação</v>
          </cell>
          <cell r="C77" t="str">
            <v>NÃO</v>
          </cell>
        </row>
        <row r="78">
          <cell r="A78">
            <v>70</v>
          </cell>
          <cell r="B78" t="str">
            <v>Secretaria de Estado de Agricultura, Abastecimento e Desenvolvimento Rural</v>
          </cell>
          <cell r="C78" t="str">
            <v>NÃO</v>
          </cell>
        </row>
        <row r="79">
          <cell r="A79">
            <v>290</v>
          </cell>
          <cell r="B79" t="str">
            <v>Secretaria de Estado de Ciência e Tecnologia do Distrito Federal</v>
          </cell>
          <cell r="C79" t="str">
            <v>NÃO</v>
          </cell>
        </row>
        <row r="80">
          <cell r="A80">
            <v>150</v>
          </cell>
          <cell r="B80" t="str">
            <v>Secretaria de Estado de Cultura</v>
          </cell>
          <cell r="C80" t="str">
            <v>NÃO</v>
          </cell>
        </row>
        <row r="81">
          <cell r="A81">
            <v>370</v>
          </cell>
          <cell r="B81" t="str">
            <v>Secretaria de Estado de Economia e Desenvolvimento Sustentável</v>
          </cell>
          <cell r="C81" t="str">
            <v>NÃO</v>
          </cell>
        </row>
        <row r="82">
          <cell r="A82">
            <v>80</v>
          </cell>
          <cell r="B82" t="str">
            <v>Secretaria de Estado de Educação</v>
          </cell>
          <cell r="C82" t="str">
            <v>NÃO</v>
          </cell>
        </row>
        <row r="83">
          <cell r="A83">
            <v>220</v>
          </cell>
          <cell r="B83" t="str">
            <v>Secretaria de Estado de Esporte, Turismo e Lazer</v>
          </cell>
          <cell r="C83" t="str">
            <v>NÃO</v>
          </cell>
        </row>
        <row r="84">
          <cell r="A84">
            <v>40</v>
          </cell>
          <cell r="B84" t="str">
            <v>Secretaria de Estado de Fazenda</v>
          </cell>
          <cell r="C84" t="str">
            <v>NÃO</v>
          </cell>
        </row>
        <row r="85">
          <cell r="A85">
            <v>110</v>
          </cell>
          <cell r="B85" t="str">
            <v>Secretaria de Estado de Infraestrutura e Serviços Públicos</v>
          </cell>
          <cell r="C85" t="str">
            <v>NÃO</v>
          </cell>
        </row>
        <row r="86">
          <cell r="A86">
            <v>400</v>
          </cell>
          <cell r="B86" t="str">
            <v>Secretaria de Estado de Justiça e Cidadania</v>
          </cell>
          <cell r="C86" t="str">
            <v>NÃO</v>
          </cell>
        </row>
        <row r="87">
          <cell r="A87">
            <v>393</v>
          </cell>
          <cell r="B87" t="str">
            <v>Secretaria de Estado de Meio-Ambiente</v>
          </cell>
          <cell r="C87" t="str">
            <v>NÃO</v>
          </cell>
        </row>
        <row r="88">
          <cell r="A88">
            <v>90</v>
          </cell>
          <cell r="B88" t="str">
            <v>Secretaria de Estado de Mobilidade</v>
          </cell>
          <cell r="C88" t="str">
            <v>NÃO</v>
          </cell>
        </row>
        <row r="89">
          <cell r="A89">
            <v>410</v>
          </cell>
          <cell r="B89" t="str">
            <v>Secretaria de Estado de Planejamento, Orçamento e Gestão</v>
          </cell>
          <cell r="C89" t="str">
            <v>NÃO</v>
          </cell>
        </row>
        <row r="90">
          <cell r="A90">
            <v>417</v>
          </cell>
          <cell r="B90" t="str">
            <v>Secretaria de Estado de Políticas para Crianças, Adolescentes e Juventude</v>
          </cell>
          <cell r="C90" t="str">
            <v>NÃO</v>
          </cell>
        </row>
        <row r="91">
          <cell r="A91">
            <v>426</v>
          </cell>
          <cell r="B91" t="str">
            <v>Secretaria de Estado de Regularização de Condomínios</v>
          </cell>
          <cell r="C91" t="str">
            <v>NÃO</v>
          </cell>
        </row>
        <row r="92">
          <cell r="A92">
            <v>60</v>
          </cell>
          <cell r="B92" t="str">
            <v>Secretaria de Estado de Saúde</v>
          </cell>
          <cell r="C92" t="str">
            <v>NÃO</v>
          </cell>
        </row>
        <row r="93">
          <cell r="A93">
            <v>50</v>
          </cell>
          <cell r="B93" t="str">
            <v>Secretaria de Estado de Segurança Pública e Paz Social</v>
          </cell>
          <cell r="C93" t="str">
            <v>NÃO</v>
          </cell>
        </row>
        <row r="94">
          <cell r="A94">
            <v>431</v>
          </cell>
          <cell r="B94" t="str">
            <v>Secretaria de Estado de Trabalho, Desenvolvimento Social, Mulheres, Igualdade Racial e Direitos Humanos</v>
          </cell>
          <cell r="C94" t="str">
            <v>NÃO</v>
          </cell>
        </row>
        <row r="95">
          <cell r="A95">
            <v>94</v>
          </cell>
          <cell r="B95" t="str">
            <v>Serviço de Limpeza Urbana</v>
          </cell>
          <cell r="C95" t="str">
            <v>NÃO</v>
          </cell>
        </row>
        <row r="96">
          <cell r="A96">
            <v>65</v>
          </cell>
          <cell r="B96" t="str">
            <v>Subsecretaria de Vigilância Sanitária</v>
          </cell>
          <cell r="C96" t="str">
            <v>NÃO</v>
          </cell>
        </row>
        <row r="97">
          <cell r="A97">
            <v>411</v>
          </cell>
          <cell r="B97" t="str">
            <v>SULIC</v>
          </cell>
          <cell r="C97" t="str">
            <v>NÃO</v>
          </cell>
        </row>
        <row r="98">
          <cell r="A98">
            <v>95</v>
          </cell>
          <cell r="B98" t="str">
            <v>TCB - Sociedade de Transportes Coletivos de Brasília Ltda</v>
          </cell>
          <cell r="C98" t="str">
            <v>NÃO</v>
          </cell>
        </row>
        <row r="99">
          <cell r="A99">
            <v>98</v>
          </cell>
          <cell r="B99" t="str">
            <v>Transporte Urbano do DF</v>
          </cell>
          <cell r="C99" t="str">
            <v>NÃO</v>
          </cell>
        </row>
        <row r="100">
          <cell r="B100" t="str">
            <v>SIM</v>
          </cell>
          <cell r="C100">
            <v>1</v>
          </cell>
        </row>
        <row r="101">
          <cell r="B101" t="str">
            <v>NÃO</v>
          </cell>
          <cell r="C101">
            <v>97</v>
          </cell>
        </row>
        <row r="102">
          <cell r="B102" t="str">
            <v>Total de Órgãos Participantes</v>
          </cell>
          <cell r="C102">
            <v>98</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vinicius.faria\AppData\Local\Microsoft\Windows\Temporary%20Internet%20Files\Content.IE5\IKFML3N8\Minutas_3282%5b1%5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erson Fabricio de Alcantara" refreshedDate="42118.732759027778" createdVersion="4" refreshedVersion="4" minRefreshableVersion="3" recordCount="940">
  <cacheSource type="worksheet">
    <worksheetSource ref="A1:G927" sheet="Base de Dados 39.01" r:id="rId2"/>
  </cacheSource>
  <cacheFields count="6">
    <cacheField name="Código e-Compras" numFmtId="0">
      <sharedItems count="132">
        <s v="3.3.90.30.26.01.0001.000037-01"/>
        <s v="3.3.90.30.26.01.0001.000038-01"/>
        <s v="3.3.90.30.26.01.0002.000010-01"/>
        <s v="3.3.90.30.26.01.0002.000011-01"/>
        <s v="3.3.90.30.26.01.0005.000018-01"/>
        <s v="3.3.90.30.26.01.0005.000020-01"/>
        <s v="3.3.90.30.26.01.0007.000024-01"/>
        <s v="3.3.90.30.26.01.0007.000044-01"/>
        <s v="3.3.90.30.26.01.0007.000065-01"/>
        <s v="3.3.90.30.26.01.0007.000066-01"/>
        <s v="3.3.90.30.26.01.0007.000070-01"/>
        <s v="3.3.90.30.26.01.0007.000082-01"/>
        <s v="3.3.90.30.26.01.0007.000123-01"/>
        <s v="3.3.90.30.26.01.0007.000124-01"/>
        <s v="3.3.90.30.26.01.0007.000125-01"/>
        <s v="3.3.90.30.26.01.0007.000126-01"/>
        <s v="3.3.90.30.26.01.0008.000001-01"/>
        <s v="3.3.90.30.26.01.0008.000002-01"/>
        <s v="3.3.90.30.26.01.0008.000004-01"/>
        <s v="3.3.90.30.26.01.0008.000005-01"/>
        <s v="3.3.90.30.26.01.0008.000008-01"/>
        <s v="3.3.90.30.26.01.0008.000013-01"/>
        <s v="3.3.90.30.26.01.0008.000014-01"/>
        <s v="3.3.90.30.26.01.0009.000001-01"/>
        <s v="3.3.90.30.26.01.0009.000002-01"/>
        <s v="3.3.90.30.26.01.0009.000003-01"/>
        <s v="3.3.90.30.26.01.0009.000004-01"/>
        <s v="3.3.90.30.26.01.0009.000008-01"/>
        <s v="3.3.90.30.26.01.0009.000009-01"/>
        <s v="3.3.90.30.26.01.0009.000012-01"/>
        <s v="3.3.90.30.26.01.0009.000015-01"/>
        <s v="3.3.90.30.26.01.0009.000016-01"/>
        <s v="3.3.90.30.26.01.0010.000001-01"/>
        <s v="3.3.90.30.26.01.0010.000002-01"/>
        <s v="3.3.90.30.26.01.0010.000003-01"/>
        <s v="3.3.90.30.26.01.0010.000008-01"/>
        <s v="3.3.90.30.26.01.0011.000006-01"/>
        <s v="3.3.90.30.26.01.0011.000007-01"/>
        <s v="3.3.90.30.26.01.0015.000002-01"/>
        <s v="3.3.90.30.26.01.0015.000003-01"/>
        <s v="3.3.90.30.26.01.0015.000006-01"/>
        <s v="3.3.90.30.26.01.0015.000007-01"/>
        <s v="3.3.90.30.26.01.0015.000011-01"/>
        <s v="3.3.90.30.26.01.0016.000001-01"/>
        <s v="3.3.90.30.26.01.0017.000057-01"/>
        <s v="3.3.90.30.26.01.0020.000004-01"/>
        <s v="3.3.90.30.26.01.0020.000006-01"/>
        <s v="3.3.90.30.26.01.0020.000007-01"/>
        <s v="3.3.90.30.26.01.0020.000008-01"/>
        <s v="3.3.90.30.26.01.0020.000009-01"/>
        <s v="3.3.90.30.26.01.0022.000006-01"/>
        <s v="3.3.90.30.26.01.0022.000012-01"/>
        <s v="3.3.90.30.26.01.0022.000015-01"/>
        <s v="3.3.90.30.26.01.0022.000030-01"/>
        <s v="3.3.90.30.26.01.0022.000039-01"/>
        <s v="3.3.90.30.26.01.0022.000040-01"/>
        <s v="3.3.90.30.26.01.0023.000008-01"/>
        <s v="3.3.90.30.26.01.0023.000009-01"/>
        <s v="3.3.90.30.26.01.0024.000001-01"/>
        <s v="3.3.90.30.26.01.0024.000003-01"/>
        <s v="3.3.90.30.26.01.0027.000002-01"/>
        <s v="3.3.90.30.26.01.0028.000001-01"/>
        <s v="3.3.90.30.26.01.0028.000002-01"/>
        <s v="3.3.90.30.26.01.0029.000003-01"/>
        <s v="3.3.90.30.26.01.0029.000004-01"/>
        <s v="3.3.90.30.26.01.0029.000005-01"/>
        <s v="3.3.90.30.26.01.0029.000014-01"/>
        <s v="3.3.90.30.26.01.0029.000015-01"/>
        <s v="3.3.90.30.26.01.0031.000001-02"/>
        <s v="3.3.90.30.26.01.0032.000001-01"/>
        <s v="3.3.90.30.26.01.0032.000005-01"/>
        <s v="3.3.90.30.26.01.0036.000004-01"/>
        <s v="3.3.90.30.26.01.0036.000012-01"/>
        <s v="3.3.90.30.26.01.0036.000013-01"/>
        <s v="3.3.90.30.26.01.0036.000014-01"/>
        <s v="3.3.90.30.26.01.0036.000015-01"/>
        <s v="3.3.90.30.26.01.0041.000001-01"/>
        <s v="3.3.90.30.26.01.0041.000003-01"/>
        <s v="3.3.90.30.26.01.0041.000011-01"/>
        <s v="3.3.90.30.26.01.0042.000001-01"/>
        <s v="3.3.90.30.26.01.0043.000001-01"/>
        <s v="3.3.90.30.26.01.0043.000003-01"/>
        <s v="3.3.90.30.26.01.0050.000002-02"/>
        <s v="3.3.90.30.26.01.0050.000003-02"/>
        <s v="3.3.90.30.26.01.0050.000005-02"/>
        <s v="3.3.90.30.26.01.0054.000001-01"/>
        <s v="3.3.90.30.26.01.0054.000005-01"/>
        <s v="3.3.90.30.26.01.0054.000013-01"/>
        <s v="3.3.90.30.26.01.0054.000014-01"/>
        <s v="3.3.90.30.26.01.0054.000015-01"/>
        <s v="3.3.90.30.26.01.0054.000016-01"/>
        <s v="3.3.90.30.26.01.0054.000017-01"/>
        <s v="3.3.90.30.26.01.0059.000003-01"/>
        <s v="3.3.90.30.26.01.0064.000001-01"/>
        <s v="3.3.90.30.26.01.0066.000026-01"/>
        <s v="3.3.90.30.26.01.0066.000029-01"/>
        <s v="3.3.90.30.26.01.0083.000002-01"/>
        <s v="3.3.90.30.26.01.0093.000007-01"/>
        <s v="3.3.90.30.26.01.0094.000001-01"/>
        <s v="3.3.90.30.26.01.0094.000013-01"/>
        <s v="3.3.90.30.26.01.0102.000009-01"/>
        <s v="3.3.90.30.26.01.0102.000010-01"/>
        <s v="3.3.90.30.26.01.0102.000011-01"/>
        <s v="3.3.90.30.26.01.0102.000012-01"/>
        <s v="3.3.90.30.26.01.0102.000013-01"/>
        <s v="3.3.90.30.26.01.0119.000003-01"/>
        <s v="3.3.90.30.26.01.0119.000004-01"/>
        <s v="3.3.90.30.26.01.0122.000001-01"/>
        <s v="3.3.90.30.26.01.0127.000001-01"/>
        <s v="3.3.90.30.26.01.0130.000003-01"/>
        <s v="3.3.90.30.26.01.0134.000007-01"/>
        <s v="3.3.90.30.26.01.0134.000008-01"/>
        <s v="3.3.90.30.26.01.0134.000009-01"/>
        <s v="3.3.90.30.26.01.0154.000007-01"/>
        <s v="3.3.90.30.26.01.0154.000008-01"/>
        <s v="3.3.90.30.26.01.0161.000016-01"/>
        <s v="3.3.90.30.26.01.0161.000017-01"/>
        <s v="3.3.90.30.26.01.0172.000005-01"/>
        <s v="3.3.90.30.26.01.0172.000006-01"/>
        <s v="3.3.90.30.26.01.0172.000007-01"/>
        <s v="3.3.90.30.26.01.0244.000004-01"/>
        <s v="3.3.90.30.26.01.0249.000002-01"/>
        <s v="3.3.90.30.26.01.0249.000003-01"/>
        <s v="3.3.90.30.26.01.0249.000005-01"/>
        <s v="3.3.90.30.26.01.0262.000002-01"/>
        <s v="3.3.90.30.26.01.0287.000038-01"/>
        <s v="3.3.90.30.26.02.0008.000001-01"/>
        <s v="3.3.90.30.26.02.0019.000009-01"/>
        <s v="3.3.90.30.26.02.0025.000001-02"/>
        <s v="3.3.90.30.26.02.0025.000006-01"/>
        <s v="3.3.90.30.26.02.0053.000001-01"/>
        <s v="3.3.90.30.26.02.0053.000003-01"/>
      </sharedItems>
    </cacheField>
    <cacheField name="Tipo" numFmtId="0">
      <sharedItems count="48">
        <s v="BATERIA"/>
        <s v="PILHA"/>
        <s v="CABO PARA TELEFONE"/>
        <s v="CABO ELÉTRICO COBRE"/>
        <s v="DISJUNTOR TRIPOLAR"/>
        <s v="DISJUNTOR UNIPOLAR"/>
        <s v="DISJUNTOR TERMOMAGNÉTICO"/>
        <s v="FITA ISOLAMENTO ELÉTRICO"/>
        <s v="INTERRUPTOR DE EMBUTIR"/>
        <s v="ADAPTADOR"/>
        <s v="FIO ELÉTRICO COBRE"/>
        <s v="LÂMPADA HALÓGENA"/>
        <s v="LÂMPADA FLUORESCENTE"/>
        <s v="RECEPTÁCULO PARA LÂMPADA"/>
        <s v="LÂMPADA VAPOR SÓDIO"/>
        <s v="LÂMPADA VAPOR MERCÚRIO"/>
        <s v="LÂMPADA MISTA PARA BOCAL"/>
        <s v="PLUG PARA TOMADA"/>
        <s v="CONJUNTO PLUG TOMADA"/>
        <s v="TOMADA TELEFONE"/>
        <s v="LUMINÁRIA PARA LÂMPADA FLUORESCENTE"/>
        <s v="TOMADA DE EMBUTIR"/>
        <s v="TOMADA EXTERNA,"/>
        <s v="LUVA ELETRODUTO"/>
        <s v="CANALETA PASSAGEM FIO"/>
        <s v="REATOR PARTIDA RÁPIDA"/>
        <s v="RELÊ FOTO ELÉTRICO"/>
        <s v="PLACA CEGA"/>
        <s v="CONECTOR"/>
        <s v="ESPELHO PARA INTERRUPTOR"/>
        <s v="LUMINÁRIA DE EMERGÊNCIA"/>
        <s v="BOCAL LÂMPADA"/>
        <s v="EXTENSÃO EM FIO PARALELO"/>
        <s v="TOMADA CONECTOR FÊMEA"/>
        <s v="FILTRO DE LINHA"/>
        <s v="CALHA LÂMPADA FLUORESCENTE"/>
        <s v="SOQUETE"/>
        <s v="DISJUNTOR MONOFÁSICO"/>
        <s v="PILHA RECARREGÁVEL"/>
        <s v="LÂMPADA ELETRÔNICA"/>
        <s v="FITA GUIA"/>
        <s v="FIO DE COBRE RÍGIDO"/>
        <s v="LÂMPADA ELETRÔNICA FLUORESCENTE"/>
        <s v="ELETRODO"/>
        <s v="CABO PAR TRANÇADO"/>
        <s v="CARREGADOR DE PILHA"/>
        <s v="CABO UTP"/>
        <s v="ALICATE PARA CRIMPAGEM DE CONECTORES"/>
      </sharedItems>
    </cacheField>
    <cacheField name="Descrição e-Compras" numFmtId="0">
      <sharedItems count="132">
        <s v="BATERIA,Aplicação: Aparelhos/equipamentos eletrônicos, Tipo: Alcalina, Tensão: 12 V"/>
        <s v="BATERIA,Aplicação: Aparelhos/equipamentos eletrônicos, Tipo: Alcalina, Tensão: 9 V."/>
        <s v="PILHA,Tipo Carga: alcalina, Tamanho: pequeno AA, Aplicação: uso geral, Unidade De Fornecimento: pacote com 2 unidades"/>
        <s v="PILHA,Tipo Carga: alcalina, Tamanho: pequeno AAA, Aplicação: uso geral, Unidade De Fornecimento: pacote com 2 unidades"/>
        <s v="CABO PARA TELEFONE,Material Condutor: cobre, Referência: cabo CCI - 50, Padrão: telebrás, Quantidade Pares: 2"/>
        <s v="CABO PARA TELEFONE,Material Condutor: cobre, Referência: cabo CCI - 50, Padrão: telebrás, Quantidade Pares: 4"/>
        <s v="CABO ELÉTRICO COBRE,Material Condutor: cobre, Tipo: P P, Revestimento: capa plástica anti-chama, Quantidade Condutores: 2, Seção Nominal Condutor: 1,50 mm²"/>
        <s v="CABO ELÉTRICO COBRE,Material Condutor: cobre, Tipo: sintenax, Seção Nominal Condutor: 35 mm², Cor: preta"/>
        <s v="CABO ELÉTRICO COBRE,Material Condutor: cobre, Tipo: flexível, Revestimento: capa plástica anti-chama, Quantidade Condutores: 2, Seção Nominal Condutor: 4 mm², Cor: variadas, Características Adicionais: paralelo"/>
        <s v="CABO ELÉTRICO COBRE,Material Condutor: cobre, Tipo: flexível, Revestimento: capa plástica anti-chama, Quantidade Condutores: 2, Seção Nominal Condutor: 6 mm², Cor: variadas, Características Adicionais: paralelo"/>
        <s v="CABO ELÉTRICO COBRE,Material Condutor: cobre, Tipo: cabinho, Revestimento: capa plástica anti-chama, Seção Nominal Condutor: 2,50 mm², Cor: variadas"/>
        <s v="CABO ELÉTRICO COBRE,Material Condutor: cobre, Tipo: flexível, Revestimento: capa plástica anti-chama, Quantidade Condutores: 2, Seção Nominal Condutor: 2,50 mm², Cor: variadas, Características Adicionais: paralelo"/>
        <s v="CABO ELÉTRICO COBRE,Material Condutor: Cobre, Tipo: Flexível, Revestimento: Capa plástica anti-chama, Seção Nominal Condutor: 4 mm², Cor: À escolher."/>
        <s v="CABO ELÉTRICO COBRE,Material Condutor: Cobre, Tipo: Flexível, Revestimento: Capa plástica anti-chama, Seção Nominal Condutor: 2,5 mm², Cor: À escolher, Unidade De Fornecimento: Rolo com 100 metros."/>
        <s v="CABO ELÉTRICO COBRE,Material Condutor: Cobre, Tipo: Flexível, Revestimento: Capa plástica anti-chama, Seção Nominal Condutor: 4 mm², Cor: À escolher., Unidade De Fornecimento: Rolo com 100 metros."/>
        <s v="CABO ELÉTRICO COBRE,Material Condutor: Cobre, Tipo: Flexível, Revestimento: Capa plástica anti-chama, Seção Nominal Condutor: 6 mm², Cor: À escolher., Unidade De Fornecimento: Rolo com 100 metros"/>
        <s v="DISJUNTOR TRIPOLAR,Amperagem: 20 A, Capacidade Interrupção Simétrica: 10 kA, Tensão: Até 415 VAC -60 Hz, Características Adicionais: disjuntor em caixa moldada"/>
        <s v="DISJUNTOR TRIPOLAR,Amperagem: 30 A, Capacidade Interrupção Simétrica: 10 kA, Tensão: Até 415 VAC -60 Hz, Características Adicionais: disjuntor em caixa moldada"/>
        <s v="DISJUNTOR TRIPOLAR,Amperagem: 50 A, Capacidade Interrupção Simétrica: 10 kA, Tensão: Até 415 VAC -60 Hz, Características Adicionais: disjuntor em caixa moldada"/>
        <s v="DISJUNTOR TRIPOLAR,Amperagem: 100 A, Capacidade Interrupção Simétrica: 10 kA, Tensão: Até 415 VAC -60 Hz, Características Adicionais: disjuntor em caixa moldada"/>
        <s v="DISJUNTOR TRIPOLAR,Amperagem: 125 A, Capacidade Interrupção Simétrica: 25kA, Tensão: Até 415 VAC -60 HZ, Características Adicionais: disjuntor em caixa moldada"/>
        <s v="DISJUNTOR TRIPOLAR,Amperagem: 100 A, Capacidade Interrupção Simétrica: 40 kA, Tensão: Até 415 VAC -60 Hz, Características Adicionais: disjuntor em caixa moldada"/>
        <s v="DISJUNTOR TRIPOLAR,Amperagem: 32 A, Capacidade Interrupção Simétrica: 25 kA, Tensão: Até 415 VAC -60 Hz, Características Adicionais: disjuntor em caixa moldada"/>
        <s v="DISJUNTOR UNIPOLAR,Amperagem: 15 A, Capacidade Interrupção Simétrica: 5 kA, Tensão: Até 240 VAC - 60 Hz, Características Adicionais: disjuntor em caixa moldada."/>
        <s v="DISJUNTOR UNIPOLAR,Amperagem: 20 A, Capacidade Interrupção Simétrica: 5 kA, Tensão: Até 240 VAC - 60 Hz, Características Adicionais: disjuntor em caixa moldada."/>
        <s v="DISJUNTOR UNIPOLAR,Amperagem: 30 A, Capacidade Interrupção Simétrica: 5 kA, Tensão: Até 240 VAC - 60 Hz, Características Adicionais: disjuntor em caixa moldada."/>
        <s v="DISJUNTOR UNIPOLAR,Amperagem: 35 A, Capacidade Interrupção Simétrica: 5 kA, Tensão: Até 240 VAC - 60 Hz, Características Adicionais: disjuntor em caixa moldada."/>
        <s v="DISJUNTOR UNIPOLAR,Amperagem: 40 A, Capacidade Interrupção Simétrica: 5 kA, Tensão: Até 240 VAC - 60 Hz, Características Adicionais: disjuntor em caixa moldada."/>
        <s v="DISJUNTOR UNIPOLAR,Amperagem: 25 A, Capacidade Interrupção Simétrica: 5 kA, Tensão: Até 240 VAC - 60 Hz, Características Adicionais: disjuntor em caixa moldada."/>
        <s v="DISJUNTOR UNIPOLAR,Amperagem: 16 A, Capacidade Interrupção Simétrica: 5 kA, Tensão: Até 240 VAC - 60 Hz, Características Adicionais: disjuntor em caixa moldada, para barramento DIN"/>
        <s v="DISJUNTOR UNIPOLAR,Amperagem: 32 A, Capacidade Interrupção Simétrica: 5 kA, Tensão: Até 240 VAC - 60 Hz, Características Adicionais: disjuntor em caixa moldada, para barramento DIN"/>
        <s v="DISJUNTOR UNIPOLAR,Amperagem: 10 A, Capacidade Interrupção Simétrica: 5 kA, Tensão: Até 240 VAC - 60 Hz, Características Adicionais: disjuntor em caixa moldada"/>
        <s v="DISJUNTOR TERMOMAGNÉTICO,Amperagem: 20 A, Capacidade Interrupção Simétrica: 5 kA, Tensão: 240 VAC - 60Hz, Características Adicionais: disjuntor unipolar em caixa moldada."/>
        <s v="DISJUNTOR TERMOMAGNÉTICO,Amperagem: 30 A, Capacidade Interrupção Simétrica: 5 kA, Tensão: 240 VAC - 60Hz, Características Adicionais: disjuntor unipolar em caixa moldada."/>
        <s v="DISJUNTOR TERMOMAGNÉTICO,Amperagem: 15 A, Capacidade Interrupção Simétrica: 5 kA, Tensão: 240 VAC - 60Hz, Características Adicionais: disjuntor unipolar em caixa moldada."/>
        <s v="DISJUNTOR TERMOMAGNÉTICO,Amperagem: 50 A, Capacidade Interrupção Simétrica: 5 kA, Tensão: 240 VAC - 60Hz, Características Adicionais: Disjuntor unipolar em caixa moldada"/>
        <s v="FITA ISOLAMENTO ELÉTRICO,Material: PVC, Cor: preta, Comprimento: 20 m, Largura: 19 mm, Características Adicionais: adesiva, antichama, alta fusão, Unidade De Fornecimento: rolo com 20 metros"/>
        <s v="FITA ISOLAMENTO ELÉTRICO,Material: PVC, Cor: preta, Comprimento: 10 m, Largura: 19 mm, Características Adicionais: adesiva, antichama, alta fusão, Unidade De Fornecimento: rolo com 10 metros"/>
        <s v="INTERRUPTOR DE EMBUTIR,Material: PVC, Dimensões: 4 x 2 pol, Quantidade Seção: 1, Características Adicionais: interruptor de embutir conjugado com tomada universal, com placa"/>
        <s v="INTERRUPTOR DE EMBUTIR,Material: PVC, Dimensões: 4 x 2 pol, Quantidade Seção: 2, Características Adicionais: interruptor de embutir conjugado com tomada universal, com placa"/>
        <s v="INTERRUPTOR DE EMBUTIR,Material: PVC, Dimensões: 4 x 2 pol, Quantidade Seção: 3, Características Adicionais: interruptor de embutir conjugado com tomada universal, com placa"/>
        <s v="INTERRUPTOR DE EMBUTIR,Material: PVC, Dimensões: 4 x 4 pol, Quantidade Seção: 1, Características Adicionais: com placa"/>
        <s v="INTERRUPTOR DE EMBUTIR,Material: PVC, Quantidade Seção: 01, Amperagem: 10A, Voltagem: 250V"/>
        <s v="ADAPTADOR,Aplicação: Tomada, Material: Termoplástico, Tipo: Universal com 3 saídas, Amperagem: 10A, Tensão: 250V."/>
        <s v="FIO ELÉTRICO COBRE,Material Condutor: cobre, Tipo: flexível, Bitola: 1,5 mm², Cor: variadas"/>
        <s v="LÂMPADA HALÓGENA,Tensão: 220 V, Potência: 1000 W"/>
        <s v="LÂMPADA HALÓGENA,Tensão: 220 V, Potência: 100 W"/>
        <s v="LÂMPADA HALÓGENA,Tensão: 220 V, Potência: 150 W"/>
        <s v="LÂMPADA HALÓGENA,Tensão: 220 V, Potência: 300 W"/>
        <s v="LÂMPADA HALÓGENA,Tensão: 220 V, Potência: 500 W"/>
        <s v="LÂMPADA FLUORESCENTE,Cor: luz do dia, Tipo Base: E-27, Potência: 20 W, Tipo: compacta eletrônica, Voltagem: 220 V, Características Adicionais: com reator embutido"/>
        <s v="LÂMPADA FLUORESCENTE,Cor: luz do dia, Tipo Base: E-27, Potência: 32 W, Tipo: universal, Voltagem: 220 V"/>
        <s v="LÂMPADA FLUORESCENTE,Cor: luz do dia, Potência: 16 W, Tipo: universal, Voltagem: 220 V"/>
        <s v="LÂMPADA FLUORESCENTE,Cor: luz do dia, Tipo Base: universal, Potência: 40 W, Voltagem: 220V"/>
        <s v="LÂMPADA FLUORESCENTE,Cor: Luz do dia, Tipo Base: E-27, Potência: 15 W, Tipo: Compacta eletrônica"/>
        <s v="LÂMPADA FLUORESCENTE,Cor: Luz do dia, Tipo Base: E-27, Potência: 11 W, Tipo: Compacta eletrônica."/>
        <s v="RECEPTÁCULO PARA LÂMPADA,Material: Porcelana, Tipo Base: E-27, Tensão: 250V, Características Adicionais: com rabicho."/>
        <s v="RECEPTÁCULO PARA LÂMPADA,Material: Louça, Tipo Base: E-27, Aplicação: Lâmpadas incandescentes"/>
        <s v="LÂMPADA VAPOR SÓDIO,Tensão: 220 V, Potência: 400 W"/>
        <s v="LÂMPADA VAPOR SÓDIO,Tensão: 220 V, Potência: 250 W, Tipo Base: E - 40 ovóide"/>
        <s v="LÂMPADA VAPOR MERCÚRIO,Potência: 400 W, Tipo Base: E-40"/>
        <s v="LÂMPADA MISTA PARA BOCAL,Tensão: 220 V, Potência: 160 W, Tipo Base: E-27"/>
        <s v="LÂMPADA MISTA PARA BOCAL,Tensão: 220 V, Potência: 250 W, Tipo Base: E-27"/>
        <s v="PLUG PARA TOMADA,Material: termoplástico, Tensão: 250 V, Amperagem: 25 A, Quantidade Pino: 3, Quantidade Saída: 2"/>
        <s v="PLUG PARA TOMADA,Material: PVC, Tensão: 250 V, Amperagem: 10 A, Quantidade Pino: 2, Tipo: macho, Características Adicionais: universal, com parafuso central"/>
        <s v="PLUG PARA TOMADA,Material: PVC, Tensão: 250 V, Amperagem: 10 A, Quantidade Pino: 3, Tipo: macho, Características Adicionais: para extensão"/>
        <s v="PLUG PARA TOMADA,Material: Baquelite, Tensão: 250V, Amperagem: 10A, Tipo: Fêmea monofásico"/>
        <s v="PLUG PARA TOMADA,Material: Baquelite, Tensão: 250V, Amperagem: 10A, Tipo: Macho monofásico"/>
        <s v="CONJUNTO PLUG TOMADA,Material: termoplástico, Amperagem: 10 A, Voltagem: 250 V, Características Adicionais: composto de um plug e uma tomada para extensão"/>
        <s v="TOMADA TELEFONE,Material Placa: termoplástico, Dimensões: 4 x 2 pol, Padrão: telebrás"/>
        <s v="TOMADA TELEFONE,Material Placa: termoplástico, Características Adicionais: Com pino para plug, RJ-11, Tipo: americano"/>
        <s v="LUMINÁRIA PARA LÂMPADA FLUORESCENTE,Material: metal, Tipo: calha, Quantidade Lâmpadas: 2, Potência: 40 W, Cor: branca"/>
        <s v="LUMINÁRIA PARA LÂMPADA FLUORESCENTE,Material: metal, Tipo: calhar, Quantidade Lâmpadas: 1, Potência: 40 W, Cor: branca, Características Adicionais: com suporte pé-de-galinha; parafuso e porca"/>
        <s v="LUMINÁRIA PARA LÂMPADA FLUORESCENTE,Material: metal, Tipo: calhar, Quantidade Lâmpadas: 2, Potência: 40 W, Cor: branca, Características Adicionais: com suporte pé-de-galinha; parafuso e porca"/>
        <s v="LUMINÁRIA PARA LÂMPADA FLUORESCENTE,Material: metal, Tipo: calhar, Quantidade Lâmpadas: 2, Potência: 20 W, Cor: branca, Características Adicionais: com suporte pé-de-galinha; parafuso e porca"/>
        <s v="LUMINÁRIA PARA LÂMPADA FLUORESCENTE,Material: metal, Tipo: calhar, Quantidade Lâmpadas: 1, Potência: 20 W, Cor: branca, Características Adicionais: com suporte pé-de-galinha; parafuso e porca"/>
        <s v="TOMADA DE EMBUTIR,Material Placa: termoplástico, Dimensões: 4 x 2 pol, Amperagem: 10 A, Tensão: 250 V, Quantidade Seção: 01, Tipo: universal"/>
        <s v="TOMADA DE EMBUTIR,Material Placa: termoplástico, Dimensões: 4 x 2 pol, Amperagem: 10 A, Tensão: 250 V, Quantidade Seção: 02, Tipo: universal"/>
        <s v="TOMADA DE EMBUTIR,Material Placa: termoplástico, Dimensões: 4 x 2 pol, Amperagem: 10 A, Tensão: 220 V, Apresentação: 2P + T, Tipo: universal"/>
        <s v="TOMADA EXTERNA,Material: termoplástico, Tipo: universal, Amperagem: 10 A, Voltagem: 250 V, Aplicação: canaleta"/>
        <s v="LUVA ELETRODUTO,Material: PVC rígido, Tipo: roscável, Bitola: 1/2 pol"/>
        <s v="LUVA ELETRODUTO,Material: PVC rígido, Tipo: roscável, Bitola: 1 pol"/>
        <s v="CANALETA PASSAGEM FIO,Material: PVC, Dimensões: 22 x 22 mm, Unidade De Fornecimento: barra de 2,20 metros"/>
        <s v="CANALETA PASSAGEM FIO,Material: PVC, Dimensões: 50 x 35 mm, Unidade De Fornecimento: barra de 2,20 metros"/>
        <s v="CANALETA PASSAGEM FIO,Material: PVC, Dimensões: 50 x20 mm, Tipo: X, Unidade De Fornecimento: barra de 2,20 metros"/>
        <s v="REATOR PARTIDA RÁPIDA,Quantidade Lâmpadas: 1, Potência: 20 W, Tensão: 220 V, Aplicação: Lâmpadas fluorescentes, Características Adicionais: fator de potência normal, Frequência: 50/60 Hz "/>
        <s v="REATOR PARTIDA RÁPIDA,Quantidade Lâmpadas: 2, Potência: 20 W, Tensão: 220 V, Aplicação: Lâmpadas fluorescentes, Características Adicionais: alto fator de potência, Frequência: 50/60 Hz"/>
        <s v="REATOR PARTIDA RÁPIDA,Quantidade Lâmpadas: 2, Potência: 32 W, Tensão: 220 V, Aplicação: Lâmpadas fluorescentes, Características Adicionais: alto fator de potência, Frequência: 50/60 Hz"/>
        <s v="REATOR PARTIDA RÁPIDA,Quantidade Lâmpadas: ***, Potência: 2x20W, Características Adicionais: alto fator de potência"/>
        <s v="REATOR PARTIDA RÁPIDA,Quantidade Lâmpadas: ***, Potência: 1x40W, Características Adicionais: alto fator de potência"/>
        <s v="REATOR PARTIDA RÁPIDA,Quantidade Lâmpadas: ***, Potência: 2x40W, Características Adicionais: alto fator de potência"/>
        <s v="REATOR PARTIDA RÁPIDA,Quantidade Lâmpadas: ***, Potência: 1x20W, Características Adicionais: alto fator de potência"/>
        <s v="RELÊ FOTO ELÉTRICO,Voltagem: 220 v, Potência Comandada: 1000 W"/>
        <s v="PLACA CEGA,Material: termoplástico, Dimensões: 4 x 4 pol, Formato: retangular, Cor: branca"/>
        <s v="CONECTOR,Aplicação: Conexão de cabos de rede UTP, Bitola: RJ-45 Macho."/>
        <s v="CONECTOR,Aplicação: Conexão de cabos de rede UTP, Bitola: RJ-45 Fêmea"/>
        <s v="ESPELHO PARA INTERRUPTOR,Material: termoplástico, Dimensões: 4 x 2 pol, Quantidade Seção: uma"/>
        <s v="LUMINÁRIA DE EMERGÊNCIA,Acendimento: Automático, Autonomia mínima: 4 hs, Tipo Bateria: Selada recarregável, Voltagem: 110/220v, Tipo Lâmpada: LED"/>
        <s v="BOCAL LÂMPADA,Material: louça, Aplicação: lâmpada incandescente de 60 a 160 W, Tipo Base: E-27"/>
        <s v="BOCAL LÂMPADA,Material: Termoplástico com rabicho, Tipo Base: E-27"/>
        <s v="ADAPTADOR,Aplicação: Adaptador tripolar padrão novo para tomada de padrão antigo, Corrente Nominal: 15 A, Consumo máximo de tensão de entrada: 127v~1905w e 220v~3300w"/>
        <s v="ADAPTADOR,Aplicação: Adaptador tripolar padrão antigo para tomada de padrão novo, Corrente Nominal: 10 A, Consumo máximo de tensão de entrada: 127v~1905w e 220v~3300w"/>
        <s v="ADAPTADOR,Aplicação: Adaptador tripolar padrão antigo para tomada de padrão novo, Corrente Nominal: 15 A, Consumo máximo de tensão de entrada: 127v~1905w e 220v~3300w"/>
        <s v="ADAPTADOR,Aplicação: Adaptador tripolar padrão novo para tomada de padrão antigo, Corrente Nominal: 10 A, Consumo máximo de tensão de entrada: 127v~1905w e 220v~3300w"/>
        <s v="ADAPTADOR,Aplicação: Adaptador para tomada, Material: Termoplástico, Tipo Entrada: 2P+T, Tipo Saída: 2P, Tensão: 250V, Amperagem: 25A"/>
        <s v="EXTENSÃO EM FIO PARALELO,Quantidade Condutores: 2, Bitola: 2,50 mm², Comprimento: 10 m, Características Adicionais: 1 pino de ligação e com 3 tomadas"/>
        <s v="EXTENSÃO EM FIO PARALELO,Quantidade Condutores: 2, Bitola: 2,50 mm², Comprimento: 5 m, Características Adicionais: 1 pino de ligação e com 3 tomadas"/>
        <s v="TOMADA CONECTOR FÊMEA,Referência: RJ-45, Categoria: nível 5"/>
        <s v="FILTRO DE LINHA,Quantidade Tomada: 5, Voltagem: bivolt"/>
        <s v="CALHA LÂMPADA FLUORESCENTE,Material: metal, Tipo: chanfrada simples, Quantidade Lâmpadas: 2, Potência: 40 W, Cor: branca"/>
        <s v="SOQUETE,Material: Termoplástico, Aplicação: Lâmpada fluorescente tubular, Tipo: Tomada com rabicho"/>
        <s v="SOQUETE,Material: Termoplástico, Aplicação: Lâmpada fluorescente tubular, Tipo: Fixo"/>
        <s v="SOQUETE,Material: Termoplástico, Aplicação: Lâmpada fluorescente tubular, Tipo: Antivibratório"/>
        <s v="DISJUNTOR MONOFÁSICO,Amperagem: 35 A"/>
        <s v="DISJUNTOR MONOFÁSICO,Amperagem: 40 A"/>
        <s v="PILHA RECARREGÁVEL,Tipo: NiMH, Tamanho: AA, Voltagem: 1,2 Volts, Unidade De Fornecimento: Pacote com 02 unidades"/>
        <s v="PILHA RECARREGÁVEL,Tipo: NiMH, Tamanho: AAA, Voltagem: 1,2 Volts, Unidade De Fornecimento: Pacote com 02 unidades"/>
        <s v="LÂMPADA ELETRÔNICA,Aplicação: Iluminação de ambiente, Potência: 20W, Base: E27."/>
        <s v="LÂMPADA ELETRÔNICA,Aplicação: Iluminação de ambiente, Potência: 25W, Base: E27"/>
        <s v="LÂMPADA ELETRÔNICA,Aplicação: Iluminação de ambiente, Potência: 30W, Base: E27"/>
        <s v="FITA GUIA,Características Mínimas: confeccionada em nylon, Unidade De Fornecimento: rolo com 20 metros"/>
        <s v="FIO DE COBRE RÍGIDO,Características Técnicas Mínimas: revestido em capa plástica antichama, 2,5 MM2 rolo com 100 metros, cores variadas"/>
        <s v="FIO DE COBRE RÍGIDO,Características Técnicas Mínimas: revestido em capa plástica antichama, 6,0 MM2 rolo com 100 metros, cores variadas"/>
        <s v="FIO DE COBRE RÍGIDO,Características Técnicas Mínimas: revestido em capa plástica antichama, 4 MM2 rolo com 100 metros, cores variadas"/>
        <s v="LÂMPADA ELETRÔNICA FLUORESCENTE,Aplicação: Iluminação, Tipo Base: E27, Potência: 50 watts."/>
        <s v="ELETRODO,Aplicação: Soldagem elétrica de aço com baixo e médio teor de carbono, Diâmetro: 2,50mm, Unidade de Fornecimento: Caixa com 5 kg"/>
        <s v="CABO PAR TRANÇADO,Categoria: 5e, Cor: azul (cabo de rede), Quantidade Pares: 4 pares"/>
        <s v="CARREGADOR DE PILHA,Tipo: Pilhas AA/AAA de 1,2 V, Capacidade: Até 04 pilhas, Características Adicionais: Indicador de carregamento, tempo de carga de aproximadamente 2 horas, Voltagem: Bivolt"/>
        <s v="CABO UTP,Apresentação: 4P x 24 Cat. 5E - azul, Unidade De Fornecimento: caixa com 305 metros"/>
        <s v="CABO UTP,Apresentação: 4P x 24 Cat. 6 azul, Unidade De Fornecimento: caixa com 305 metros"/>
        <s v="ALICATE PARA CRIMPAGEM DE CONECTORES,Características Mínimas: para conectores do tipo RJ-11 e RJ-45, mola de abertura permanente, 1 cava para conectores RJ-45 de até 8 pinos, 1lâmina de corte de fio, 02 lâminas de decapagem."/>
        <s v="ALICATE PARA CRIMPAGEM DE CONECTORES,Características Mínimas: Crimpagem de conectores do tipo RJ-11, RJ-12 e RJ-45, 2 cavas para conectores de 6 e 8 pinos, climpadores móveis, 1 lâmina de corte de fio, 2 Lâminas de decapagem"/>
      </sharedItems>
    </cacheField>
    <cacheField name="Cod. SICOP" numFmtId="0">
      <sharedItems containsSemiMixedTypes="0" containsString="0" containsNumber="1" containsInteger="1" minValue="2" maxValue="510"/>
    </cacheField>
    <cacheField name="Descr. Órgão SICOP" numFmtId="0">
      <sharedItems count="70">
        <s v="CASA CIVIL"/>
        <s v="VICENTE PIRES RA XXX"/>
        <s v="AGEFIS"/>
        <s v="CGDF"/>
        <s v="DPDF"/>
        <s v="FHB"/>
        <s v="IBRAM"/>
        <s v="PGDF"/>
        <s v="PMDF"/>
        <s v="SECRIANCA"/>
        <s v="SEDS"/>
        <s v="SEGAD"/>
        <s v="SEGETH"/>
        <s v="SEJUS"/>
        <s v="SEPLAG"/>
        <s v="SERIS"/>
        <s v="SETUR"/>
        <s v="SSP"/>
        <s v="TAGUA RA III"/>
        <s v="CBMDF"/>
        <s v="CODHAB/DF"/>
        <s v="JBB"/>
        <s v="SCIA RA XXV"/>
        <s v="SEAGRI"/>
        <s v="SEMIDH"/>
        <s v="SINESP"/>
        <s v="CEILANDIA RA IX"/>
        <s v="GUARA RA X"/>
        <s v="REC EMAS RA XV"/>
        <s v="SE"/>
        <s v="SEC"/>
        <s v="SEDHS"/>
        <s v="SLU"/>
        <s v="JB RA XXVII"/>
        <s v="SOBRADINHO 2 RA XXVI"/>
        <s v="PARANOA RA VII"/>
        <s v="BRAZLAND RA IV"/>
        <s v="CODEPLAN"/>
        <s v="PLANO PILOTO RA I"/>
        <s v="GAMA RA II"/>
        <s v="CRUZEIRO RA XI"/>
        <s v="RIACHO F 1 RA XVII"/>
        <s v="SEMOB"/>
        <s v="NOVACAP"/>
        <s v="SEL"/>
        <s v="SOBRADINHO RA V"/>
        <s v="EMATER"/>
        <s v="FERCAL RA XXXI"/>
        <s v="STA MA RA XIII"/>
        <s v="PLANALT RA VI"/>
        <s v="BANDEIR RA VIII"/>
        <s v="SAMAMB RA XII"/>
        <s v="LAGO SUL RA XVI"/>
        <s v="SAO SEBT RA XIV"/>
        <s v="GVG"/>
        <s v="LAGO N RA XVIII"/>
        <s v="RIACHO F 2 RA XXI"/>
        <s v="SUDOEST/OCT RA XXII"/>
        <s v="ADASA"/>
        <s v="PARK WAY RA XXIV"/>
        <s v="AGUAS CLARAS RA XX"/>
        <s v="FAP"/>
        <s v="FJZB"/>
        <s v="IPREV-DF"/>
        <s v="FUNAP"/>
        <s v="ARQUIVO PUBLICO"/>
        <s v="SECTI"/>
        <s v="CANDANGO RA XIX"/>
        <s v="VARJAO RA XXIII"/>
        <s v="SEF"/>
      </sharedItems>
    </cacheField>
    <cacheField name="Consumo Médio do Período" numFmtId="0">
      <sharedItems containsSemiMixedTypes="0" containsString="0" containsNumber="1" containsInteger="1" minValue="0" maxValue="1002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40">
  <r>
    <x v="0"/>
    <x v="0"/>
    <x v="0"/>
    <n v="2"/>
    <x v="0"/>
    <n v="4"/>
  </r>
  <r>
    <x v="0"/>
    <x v="0"/>
    <x v="0"/>
    <n v="366"/>
    <x v="1"/>
    <n v="4"/>
  </r>
  <r>
    <x v="1"/>
    <x v="0"/>
    <x v="1"/>
    <n v="361"/>
    <x v="2"/>
    <n v="4"/>
  </r>
  <r>
    <x v="1"/>
    <x v="0"/>
    <x v="1"/>
    <n v="2"/>
    <x v="0"/>
    <n v="11"/>
  </r>
  <r>
    <x v="1"/>
    <x v="0"/>
    <x v="1"/>
    <n v="480"/>
    <x v="3"/>
    <n v="25"/>
  </r>
  <r>
    <x v="1"/>
    <x v="0"/>
    <x v="1"/>
    <n v="401"/>
    <x v="4"/>
    <n v="1"/>
  </r>
  <r>
    <x v="1"/>
    <x v="0"/>
    <x v="1"/>
    <n v="63"/>
    <x v="5"/>
    <n v="13"/>
  </r>
  <r>
    <x v="1"/>
    <x v="0"/>
    <x v="1"/>
    <n v="391"/>
    <x v="6"/>
    <n v="5"/>
  </r>
  <r>
    <x v="1"/>
    <x v="0"/>
    <x v="1"/>
    <n v="20"/>
    <x v="7"/>
    <n v="23"/>
  </r>
  <r>
    <x v="1"/>
    <x v="0"/>
    <x v="1"/>
    <n v="54"/>
    <x v="8"/>
    <n v="188"/>
  </r>
  <r>
    <x v="1"/>
    <x v="0"/>
    <x v="1"/>
    <n v="417"/>
    <x v="9"/>
    <n v="1"/>
  </r>
  <r>
    <x v="1"/>
    <x v="0"/>
    <x v="1"/>
    <n v="370"/>
    <x v="10"/>
    <n v="5"/>
  </r>
  <r>
    <x v="1"/>
    <x v="0"/>
    <x v="1"/>
    <n v="414"/>
    <x v="11"/>
    <n v="44"/>
  </r>
  <r>
    <x v="1"/>
    <x v="0"/>
    <x v="1"/>
    <n v="390"/>
    <x v="12"/>
    <n v="3"/>
  </r>
  <r>
    <x v="1"/>
    <x v="0"/>
    <x v="1"/>
    <n v="400"/>
    <x v="13"/>
    <n v="8"/>
  </r>
  <r>
    <x v="1"/>
    <x v="0"/>
    <x v="1"/>
    <n v="410"/>
    <x v="14"/>
    <n v="18"/>
  </r>
  <r>
    <x v="1"/>
    <x v="0"/>
    <x v="1"/>
    <n v="360"/>
    <x v="15"/>
    <n v="11"/>
  </r>
  <r>
    <x v="1"/>
    <x v="0"/>
    <x v="1"/>
    <n v="510"/>
    <x v="16"/>
    <n v="1"/>
  </r>
  <r>
    <x v="1"/>
    <x v="0"/>
    <x v="1"/>
    <n v="50"/>
    <x v="17"/>
    <n v="175"/>
  </r>
  <r>
    <x v="1"/>
    <x v="0"/>
    <x v="1"/>
    <n v="132"/>
    <x v="18"/>
    <n v="10"/>
  </r>
  <r>
    <x v="1"/>
    <x v="0"/>
    <x v="1"/>
    <n v="366"/>
    <x v="1"/>
    <n v="2"/>
  </r>
  <r>
    <x v="2"/>
    <x v="1"/>
    <x v="2"/>
    <n v="2"/>
    <x v="0"/>
    <n v="59"/>
  </r>
  <r>
    <x v="2"/>
    <x v="1"/>
    <x v="2"/>
    <n v="53"/>
    <x v="19"/>
    <n v="3"/>
  </r>
  <r>
    <x v="2"/>
    <x v="1"/>
    <x v="2"/>
    <n v="53"/>
    <x v="19"/>
    <n v="343"/>
  </r>
  <r>
    <x v="2"/>
    <x v="1"/>
    <x v="2"/>
    <n v="480"/>
    <x v="3"/>
    <n v="26"/>
  </r>
  <r>
    <x v="2"/>
    <x v="1"/>
    <x v="2"/>
    <n v="392"/>
    <x v="20"/>
    <n v="29"/>
  </r>
  <r>
    <x v="2"/>
    <x v="1"/>
    <x v="2"/>
    <n v="401"/>
    <x v="4"/>
    <n v="11"/>
  </r>
  <r>
    <x v="2"/>
    <x v="1"/>
    <x v="2"/>
    <n v="63"/>
    <x v="5"/>
    <n v="88"/>
  </r>
  <r>
    <x v="2"/>
    <x v="1"/>
    <x v="2"/>
    <n v="391"/>
    <x v="6"/>
    <n v="8"/>
  </r>
  <r>
    <x v="2"/>
    <x v="1"/>
    <x v="2"/>
    <n v="391"/>
    <x v="6"/>
    <n v="20"/>
  </r>
  <r>
    <x v="2"/>
    <x v="1"/>
    <x v="2"/>
    <n v="195"/>
    <x v="21"/>
    <n v="7"/>
  </r>
  <r>
    <x v="2"/>
    <x v="1"/>
    <x v="2"/>
    <n v="20"/>
    <x v="7"/>
    <n v="24"/>
  </r>
  <r>
    <x v="2"/>
    <x v="1"/>
    <x v="2"/>
    <n v="306"/>
    <x v="22"/>
    <n v="5"/>
  </r>
  <r>
    <x v="2"/>
    <x v="1"/>
    <x v="2"/>
    <n v="70"/>
    <x v="23"/>
    <n v="30"/>
  </r>
  <r>
    <x v="2"/>
    <x v="1"/>
    <x v="2"/>
    <n v="414"/>
    <x v="11"/>
    <n v="17"/>
  </r>
  <r>
    <x v="2"/>
    <x v="1"/>
    <x v="2"/>
    <n v="390"/>
    <x v="12"/>
    <n v="5"/>
  </r>
  <r>
    <x v="2"/>
    <x v="1"/>
    <x v="2"/>
    <n v="419"/>
    <x v="24"/>
    <n v="10"/>
  </r>
  <r>
    <x v="2"/>
    <x v="1"/>
    <x v="2"/>
    <n v="410"/>
    <x v="14"/>
    <n v="13"/>
  </r>
  <r>
    <x v="2"/>
    <x v="1"/>
    <x v="2"/>
    <n v="410"/>
    <x v="14"/>
    <n v="3"/>
  </r>
  <r>
    <x v="2"/>
    <x v="1"/>
    <x v="2"/>
    <n v="110"/>
    <x v="25"/>
    <n v="17"/>
  </r>
  <r>
    <x v="2"/>
    <x v="1"/>
    <x v="2"/>
    <n v="50"/>
    <x v="17"/>
    <n v="1175"/>
  </r>
  <r>
    <x v="3"/>
    <x v="1"/>
    <x v="3"/>
    <n v="480"/>
    <x v="3"/>
    <n v="3"/>
  </r>
  <r>
    <x v="3"/>
    <x v="1"/>
    <x v="3"/>
    <n v="392"/>
    <x v="20"/>
    <n v="67"/>
  </r>
  <r>
    <x v="3"/>
    <x v="1"/>
    <x v="3"/>
    <n v="63"/>
    <x v="5"/>
    <n v="210"/>
  </r>
  <r>
    <x v="3"/>
    <x v="1"/>
    <x v="3"/>
    <n v="391"/>
    <x v="6"/>
    <n v="34"/>
  </r>
  <r>
    <x v="3"/>
    <x v="1"/>
    <x v="3"/>
    <n v="391"/>
    <x v="6"/>
    <n v="10"/>
  </r>
  <r>
    <x v="3"/>
    <x v="1"/>
    <x v="3"/>
    <n v="370"/>
    <x v="10"/>
    <n v="16"/>
  </r>
  <r>
    <x v="3"/>
    <x v="1"/>
    <x v="3"/>
    <n v="410"/>
    <x v="14"/>
    <n v="15"/>
  </r>
  <r>
    <x v="3"/>
    <x v="1"/>
    <x v="3"/>
    <n v="110"/>
    <x v="25"/>
    <n v="15"/>
  </r>
  <r>
    <x v="3"/>
    <x v="1"/>
    <x v="3"/>
    <n v="50"/>
    <x v="17"/>
    <n v="399"/>
  </r>
  <r>
    <x v="4"/>
    <x v="2"/>
    <x v="4"/>
    <n v="138"/>
    <x v="26"/>
    <n v="100"/>
  </r>
  <r>
    <x v="4"/>
    <x v="2"/>
    <x v="4"/>
    <n v="137"/>
    <x v="27"/>
    <n v="150"/>
  </r>
  <r>
    <x v="4"/>
    <x v="2"/>
    <x v="4"/>
    <n v="145"/>
    <x v="28"/>
    <n v="52"/>
  </r>
  <r>
    <x v="4"/>
    <x v="2"/>
    <x v="4"/>
    <n v="80"/>
    <x v="29"/>
    <n v="800"/>
  </r>
  <r>
    <x v="4"/>
    <x v="2"/>
    <x v="4"/>
    <n v="150"/>
    <x v="30"/>
    <n v="400"/>
  </r>
  <r>
    <x v="4"/>
    <x v="2"/>
    <x v="4"/>
    <n v="417"/>
    <x v="9"/>
    <n v="30"/>
  </r>
  <r>
    <x v="4"/>
    <x v="2"/>
    <x v="4"/>
    <n v="380"/>
    <x v="31"/>
    <n v="252"/>
  </r>
  <r>
    <x v="4"/>
    <x v="2"/>
    <x v="4"/>
    <n v="94"/>
    <x v="32"/>
    <n v="100"/>
  </r>
  <r>
    <x v="4"/>
    <x v="2"/>
    <x v="4"/>
    <n v="50"/>
    <x v="17"/>
    <n v="500"/>
  </r>
  <r>
    <x v="4"/>
    <x v="2"/>
    <x v="4"/>
    <n v="132"/>
    <x v="18"/>
    <n v="300"/>
  </r>
  <r>
    <x v="5"/>
    <x v="2"/>
    <x v="5"/>
    <n v="307"/>
    <x v="33"/>
    <n v="13"/>
  </r>
  <r>
    <x v="5"/>
    <x v="2"/>
    <x v="5"/>
    <n v="80"/>
    <x v="29"/>
    <n v="500"/>
  </r>
  <r>
    <x v="5"/>
    <x v="2"/>
    <x v="5"/>
    <n v="150"/>
    <x v="30"/>
    <n v="200"/>
  </r>
  <r>
    <x v="5"/>
    <x v="2"/>
    <x v="5"/>
    <n v="417"/>
    <x v="9"/>
    <n v="30"/>
  </r>
  <r>
    <x v="5"/>
    <x v="2"/>
    <x v="5"/>
    <n v="390"/>
    <x v="12"/>
    <n v="200"/>
  </r>
  <r>
    <x v="5"/>
    <x v="2"/>
    <x v="5"/>
    <n v="304"/>
    <x v="34"/>
    <n v="100"/>
  </r>
  <r>
    <x v="6"/>
    <x v="3"/>
    <x v="6"/>
    <n v="195"/>
    <x v="21"/>
    <n v="150"/>
  </r>
  <r>
    <x v="6"/>
    <x v="3"/>
    <x v="6"/>
    <n v="140"/>
    <x v="35"/>
    <n v="8"/>
  </r>
  <r>
    <x v="6"/>
    <x v="3"/>
    <x v="6"/>
    <n v="306"/>
    <x v="22"/>
    <n v="200"/>
  </r>
  <r>
    <x v="6"/>
    <x v="3"/>
    <x v="6"/>
    <n v="150"/>
    <x v="30"/>
    <n v="50"/>
  </r>
  <r>
    <x v="6"/>
    <x v="3"/>
    <x v="6"/>
    <n v="50"/>
    <x v="17"/>
    <n v="250"/>
  </r>
  <r>
    <x v="7"/>
    <x v="3"/>
    <x v="7"/>
    <n v="138"/>
    <x v="26"/>
    <n v="25"/>
  </r>
  <r>
    <x v="7"/>
    <x v="3"/>
    <x v="7"/>
    <n v="20"/>
    <x v="7"/>
    <n v="200"/>
  </r>
  <r>
    <x v="7"/>
    <x v="3"/>
    <x v="7"/>
    <n v="306"/>
    <x v="22"/>
    <n v="100"/>
  </r>
  <r>
    <x v="7"/>
    <x v="3"/>
    <x v="7"/>
    <n v="380"/>
    <x v="31"/>
    <n v="1500"/>
  </r>
  <r>
    <x v="7"/>
    <x v="3"/>
    <x v="7"/>
    <n v="50"/>
    <x v="17"/>
    <n v="700"/>
  </r>
  <r>
    <x v="8"/>
    <x v="3"/>
    <x v="8"/>
    <n v="133"/>
    <x v="36"/>
    <n v="50"/>
  </r>
  <r>
    <x v="8"/>
    <x v="3"/>
    <x v="8"/>
    <n v="50"/>
    <x v="17"/>
    <n v="1000"/>
  </r>
  <r>
    <x v="9"/>
    <x v="3"/>
    <x v="9"/>
    <n v="121"/>
    <x v="37"/>
    <n v="2"/>
  </r>
  <r>
    <x v="9"/>
    <x v="3"/>
    <x v="9"/>
    <n v="141"/>
    <x v="38"/>
    <n v="1"/>
  </r>
  <r>
    <x v="9"/>
    <x v="3"/>
    <x v="9"/>
    <n v="50"/>
    <x v="17"/>
    <n v="0"/>
  </r>
  <r>
    <x v="10"/>
    <x v="3"/>
    <x v="10"/>
    <n v="2"/>
    <x v="0"/>
    <n v="150"/>
  </r>
  <r>
    <x v="10"/>
    <x v="3"/>
    <x v="10"/>
    <n v="121"/>
    <x v="37"/>
    <n v="15"/>
  </r>
  <r>
    <x v="10"/>
    <x v="3"/>
    <x v="10"/>
    <n v="131"/>
    <x v="39"/>
    <n v="150"/>
  </r>
  <r>
    <x v="10"/>
    <x v="3"/>
    <x v="10"/>
    <n v="391"/>
    <x v="6"/>
    <n v="100"/>
  </r>
  <r>
    <x v="10"/>
    <x v="3"/>
    <x v="10"/>
    <n v="20"/>
    <x v="7"/>
    <n v="150"/>
  </r>
  <r>
    <x v="10"/>
    <x v="3"/>
    <x v="10"/>
    <n v="306"/>
    <x v="22"/>
    <n v="100"/>
  </r>
  <r>
    <x v="10"/>
    <x v="3"/>
    <x v="10"/>
    <n v="50"/>
    <x v="17"/>
    <n v="3000"/>
  </r>
  <r>
    <x v="10"/>
    <x v="3"/>
    <x v="10"/>
    <n v="366"/>
    <x v="1"/>
    <n v="2"/>
  </r>
  <r>
    <x v="11"/>
    <x v="3"/>
    <x v="11"/>
    <n v="133"/>
    <x v="36"/>
    <n v="250"/>
  </r>
  <r>
    <x v="11"/>
    <x v="3"/>
    <x v="11"/>
    <n v="2"/>
    <x v="0"/>
    <n v="50"/>
  </r>
  <r>
    <x v="11"/>
    <x v="3"/>
    <x v="11"/>
    <n v="138"/>
    <x v="26"/>
    <n v="100"/>
  </r>
  <r>
    <x v="11"/>
    <x v="3"/>
    <x v="11"/>
    <n v="480"/>
    <x v="3"/>
    <n v="1"/>
  </r>
  <r>
    <x v="11"/>
    <x v="3"/>
    <x v="11"/>
    <n v="139"/>
    <x v="40"/>
    <n v="2"/>
  </r>
  <r>
    <x v="11"/>
    <x v="3"/>
    <x v="11"/>
    <n v="401"/>
    <x v="4"/>
    <n v="1"/>
  </r>
  <r>
    <x v="11"/>
    <x v="3"/>
    <x v="11"/>
    <n v="137"/>
    <x v="27"/>
    <n v="468"/>
  </r>
  <r>
    <x v="11"/>
    <x v="3"/>
    <x v="11"/>
    <n v="195"/>
    <x v="21"/>
    <n v="265"/>
  </r>
  <r>
    <x v="11"/>
    <x v="3"/>
    <x v="11"/>
    <n v="148"/>
    <x v="41"/>
    <n v="200"/>
  </r>
  <r>
    <x v="11"/>
    <x v="3"/>
    <x v="11"/>
    <n v="306"/>
    <x v="22"/>
    <n v="100"/>
  </r>
  <r>
    <x v="11"/>
    <x v="3"/>
    <x v="11"/>
    <n v="70"/>
    <x v="23"/>
    <n v="7"/>
  </r>
  <r>
    <x v="11"/>
    <x v="3"/>
    <x v="11"/>
    <n v="380"/>
    <x v="31"/>
    <n v="600"/>
  </r>
  <r>
    <x v="11"/>
    <x v="3"/>
    <x v="11"/>
    <n v="414"/>
    <x v="11"/>
    <n v="1"/>
  </r>
  <r>
    <x v="11"/>
    <x v="3"/>
    <x v="11"/>
    <n v="414"/>
    <x v="11"/>
    <n v="50"/>
  </r>
  <r>
    <x v="11"/>
    <x v="3"/>
    <x v="11"/>
    <n v="90"/>
    <x v="42"/>
    <n v="10"/>
  </r>
  <r>
    <x v="11"/>
    <x v="3"/>
    <x v="11"/>
    <n v="410"/>
    <x v="14"/>
    <n v="10"/>
  </r>
  <r>
    <x v="11"/>
    <x v="3"/>
    <x v="11"/>
    <n v="110"/>
    <x v="25"/>
    <n v="4"/>
  </r>
  <r>
    <x v="11"/>
    <x v="3"/>
    <x v="11"/>
    <n v="50"/>
    <x v="17"/>
    <n v="28"/>
  </r>
  <r>
    <x v="12"/>
    <x v="3"/>
    <x v="12"/>
    <n v="53"/>
    <x v="19"/>
    <n v="1"/>
  </r>
  <r>
    <x v="12"/>
    <x v="3"/>
    <x v="12"/>
    <n v="137"/>
    <x v="27"/>
    <n v="100"/>
  </r>
  <r>
    <x v="12"/>
    <x v="3"/>
    <x v="12"/>
    <n v="112"/>
    <x v="43"/>
    <n v="100"/>
  </r>
  <r>
    <x v="12"/>
    <x v="3"/>
    <x v="12"/>
    <n v="141"/>
    <x v="38"/>
    <n v="1"/>
  </r>
  <r>
    <x v="12"/>
    <x v="3"/>
    <x v="12"/>
    <n v="220"/>
    <x v="44"/>
    <n v="4500"/>
  </r>
  <r>
    <x v="12"/>
    <x v="3"/>
    <x v="12"/>
    <n v="134"/>
    <x v="45"/>
    <n v="100"/>
  </r>
  <r>
    <x v="12"/>
    <x v="3"/>
    <x v="12"/>
    <n v="50"/>
    <x v="17"/>
    <n v="1500"/>
  </r>
  <r>
    <x v="13"/>
    <x v="3"/>
    <x v="13"/>
    <n v="2"/>
    <x v="0"/>
    <n v="1"/>
  </r>
  <r>
    <x v="13"/>
    <x v="3"/>
    <x v="13"/>
    <n v="53"/>
    <x v="19"/>
    <n v="1"/>
  </r>
  <r>
    <x v="13"/>
    <x v="3"/>
    <x v="13"/>
    <n v="138"/>
    <x v="26"/>
    <n v="20"/>
  </r>
  <r>
    <x v="13"/>
    <x v="3"/>
    <x v="13"/>
    <n v="139"/>
    <x v="40"/>
    <n v="2"/>
  </r>
  <r>
    <x v="13"/>
    <x v="3"/>
    <x v="13"/>
    <n v="72"/>
    <x v="46"/>
    <n v="1"/>
  </r>
  <r>
    <x v="13"/>
    <x v="3"/>
    <x v="13"/>
    <n v="367"/>
    <x v="47"/>
    <n v="15"/>
  </r>
  <r>
    <x v="13"/>
    <x v="3"/>
    <x v="13"/>
    <n v="137"/>
    <x v="27"/>
    <n v="7"/>
  </r>
  <r>
    <x v="13"/>
    <x v="3"/>
    <x v="13"/>
    <n v="307"/>
    <x v="33"/>
    <n v="2"/>
  </r>
  <r>
    <x v="13"/>
    <x v="3"/>
    <x v="13"/>
    <n v="112"/>
    <x v="43"/>
    <n v="10"/>
  </r>
  <r>
    <x v="13"/>
    <x v="3"/>
    <x v="13"/>
    <n v="54"/>
    <x v="8"/>
    <n v="25"/>
  </r>
  <r>
    <x v="13"/>
    <x v="3"/>
    <x v="13"/>
    <n v="150"/>
    <x v="30"/>
    <n v="12"/>
  </r>
  <r>
    <x v="13"/>
    <x v="3"/>
    <x v="13"/>
    <n v="414"/>
    <x v="11"/>
    <n v="1"/>
  </r>
  <r>
    <x v="13"/>
    <x v="3"/>
    <x v="13"/>
    <n v="410"/>
    <x v="14"/>
    <n v="1"/>
  </r>
  <r>
    <x v="13"/>
    <x v="3"/>
    <x v="13"/>
    <n v="50"/>
    <x v="17"/>
    <n v="118"/>
  </r>
  <r>
    <x v="13"/>
    <x v="3"/>
    <x v="13"/>
    <n v="50"/>
    <x v="17"/>
    <n v="36"/>
  </r>
  <r>
    <x v="13"/>
    <x v="3"/>
    <x v="13"/>
    <n v="50"/>
    <x v="17"/>
    <n v="6"/>
  </r>
  <r>
    <x v="13"/>
    <x v="3"/>
    <x v="13"/>
    <n v="143"/>
    <x v="48"/>
    <n v="5"/>
  </r>
  <r>
    <x v="14"/>
    <x v="3"/>
    <x v="14"/>
    <n v="138"/>
    <x v="26"/>
    <n v="10"/>
  </r>
  <r>
    <x v="14"/>
    <x v="3"/>
    <x v="14"/>
    <n v="72"/>
    <x v="46"/>
    <n v="300"/>
  </r>
  <r>
    <x v="14"/>
    <x v="3"/>
    <x v="14"/>
    <n v="70"/>
    <x v="23"/>
    <n v="8"/>
  </r>
  <r>
    <x v="14"/>
    <x v="3"/>
    <x v="14"/>
    <n v="90"/>
    <x v="42"/>
    <n v="1"/>
  </r>
  <r>
    <x v="15"/>
    <x v="3"/>
    <x v="15"/>
    <n v="138"/>
    <x v="26"/>
    <n v="8"/>
  </r>
  <r>
    <x v="15"/>
    <x v="3"/>
    <x v="15"/>
    <n v="148"/>
    <x v="41"/>
    <n v="7"/>
  </r>
  <r>
    <x v="15"/>
    <x v="3"/>
    <x v="15"/>
    <n v="50"/>
    <x v="17"/>
    <n v="480"/>
  </r>
  <r>
    <x v="16"/>
    <x v="4"/>
    <x v="16"/>
    <n v="361"/>
    <x v="2"/>
    <n v="1"/>
  </r>
  <r>
    <x v="16"/>
    <x v="4"/>
    <x v="16"/>
    <n v="53"/>
    <x v="19"/>
    <n v="40"/>
  </r>
  <r>
    <x v="16"/>
    <x v="4"/>
    <x v="16"/>
    <n v="135"/>
    <x v="49"/>
    <n v="4"/>
  </r>
  <r>
    <x v="16"/>
    <x v="4"/>
    <x v="16"/>
    <n v="145"/>
    <x v="28"/>
    <n v="2"/>
  </r>
  <r>
    <x v="16"/>
    <x v="4"/>
    <x v="16"/>
    <n v="90"/>
    <x v="42"/>
    <n v="24"/>
  </r>
  <r>
    <x v="16"/>
    <x v="4"/>
    <x v="16"/>
    <n v="410"/>
    <x v="14"/>
    <n v="45"/>
  </r>
  <r>
    <x v="16"/>
    <x v="4"/>
    <x v="16"/>
    <n v="50"/>
    <x v="17"/>
    <n v="60"/>
  </r>
  <r>
    <x v="16"/>
    <x v="4"/>
    <x v="16"/>
    <n v="143"/>
    <x v="48"/>
    <n v="1"/>
  </r>
  <r>
    <x v="16"/>
    <x v="4"/>
    <x v="16"/>
    <n v="132"/>
    <x v="18"/>
    <n v="2"/>
  </r>
  <r>
    <x v="17"/>
    <x v="4"/>
    <x v="17"/>
    <n v="133"/>
    <x v="36"/>
    <n v="6"/>
  </r>
  <r>
    <x v="17"/>
    <x v="4"/>
    <x v="17"/>
    <n v="53"/>
    <x v="19"/>
    <n v="3"/>
  </r>
  <r>
    <x v="17"/>
    <x v="4"/>
    <x v="17"/>
    <n v="72"/>
    <x v="46"/>
    <n v="5"/>
  </r>
  <r>
    <x v="17"/>
    <x v="4"/>
    <x v="17"/>
    <n v="70"/>
    <x v="23"/>
    <n v="2"/>
  </r>
  <r>
    <x v="17"/>
    <x v="4"/>
    <x v="17"/>
    <n v="417"/>
    <x v="9"/>
    <n v="5"/>
  </r>
  <r>
    <x v="17"/>
    <x v="4"/>
    <x v="17"/>
    <n v="50"/>
    <x v="17"/>
    <n v="60"/>
  </r>
  <r>
    <x v="17"/>
    <x v="4"/>
    <x v="17"/>
    <n v="132"/>
    <x v="18"/>
    <n v="3"/>
  </r>
  <r>
    <x v="18"/>
    <x v="4"/>
    <x v="18"/>
    <n v="133"/>
    <x v="36"/>
    <n v="5"/>
  </r>
  <r>
    <x v="18"/>
    <x v="4"/>
    <x v="18"/>
    <n v="72"/>
    <x v="46"/>
    <n v="6"/>
  </r>
  <r>
    <x v="18"/>
    <x v="4"/>
    <x v="18"/>
    <n v="131"/>
    <x v="39"/>
    <n v="2"/>
  </r>
  <r>
    <x v="18"/>
    <x v="4"/>
    <x v="18"/>
    <n v="112"/>
    <x v="43"/>
    <n v="2"/>
  </r>
  <r>
    <x v="18"/>
    <x v="4"/>
    <x v="18"/>
    <n v="141"/>
    <x v="38"/>
    <n v="1"/>
  </r>
  <r>
    <x v="18"/>
    <x v="4"/>
    <x v="18"/>
    <n v="70"/>
    <x v="23"/>
    <n v="2"/>
  </r>
  <r>
    <x v="18"/>
    <x v="4"/>
    <x v="18"/>
    <n v="150"/>
    <x v="30"/>
    <n v="4"/>
  </r>
  <r>
    <x v="18"/>
    <x v="4"/>
    <x v="18"/>
    <n v="390"/>
    <x v="12"/>
    <n v="4"/>
  </r>
  <r>
    <x v="18"/>
    <x v="4"/>
    <x v="18"/>
    <n v="410"/>
    <x v="14"/>
    <n v="20"/>
  </r>
  <r>
    <x v="18"/>
    <x v="4"/>
    <x v="18"/>
    <n v="134"/>
    <x v="45"/>
    <n v="1"/>
  </r>
  <r>
    <x v="19"/>
    <x v="4"/>
    <x v="19"/>
    <n v="138"/>
    <x v="26"/>
    <n v="3"/>
  </r>
  <r>
    <x v="19"/>
    <x v="4"/>
    <x v="19"/>
    <n v="139"/>
    <x v="40"/>
    <n v="1"/>
  </r>
  <r>
    <x v="19"/>
    <x v="4"/>
    <x v="19"/>
    <n v="131"/>
    <x v="39"/>
    <n v="3"/>
  </r>
  <r>
    <x v="19"/>
    <x v="4"/>
    <x v="19"/>
    <n v="141"/>
    <x v="38"/>
    <n v="4"/>
  </r>
  <r>
    <x v="19"/>
    <x v="4"/>
    <x v="19"/>
    <n v="380"/>
    <x v="31"/>
    <n v="15"/>
  </r>
  <r>
    <x v="19"/>
    <x v="4"/>
    <x v="19"/>
    <n v="134"/>
    <x v="45"/>
    <n v="2"/>
  </r>
  <r>
    <x v="19"/>
    <x v="4"/>
    <x v="19"/>
    <n v="143"/>
    <x v="48"/>
    <n v="1"/>
  </r>
  <r>
    <x v="20"/>
    <x v="4"/>
    <x v="20"/>
    <n v="138"/>
    <x v="26"/>
    <n v="3"/>
  </r>
  <r>
    <x v="21"/>
    <x v="4"/>
    <x v="21"/>
    <n v="136"/>
    <x v="50"/>
    <n v="2"/>
  </r>
  <r>
    <x v="21"/>
    <x v="4"/>
    <x v="21"/>
    <n v="53"/>
    <x v="19"/>
    <n v="4"/>
  </r>
  <r>
    <x v="21"/>
    <x v="4"/>
    <x v="21"/>
    <n v="132"/>
    <x v="18"/>
    <n v="3"/>
  </r>
  <r>
    <x v="22"/>
    <x v="4"/>
    <x v="22"/>
    <n v="132"/>
    <x v="18"/>
    <n v="5"/>
  </r>
  <r>
    <x v="23"/>
    <x v="5"/>
    <x v="23"/>
    <n v="2"/>
    <x v="0"/>
    <n v="3"/>
  </r>
  <r>
    <x v="23"/>
    <x v="5"/>
    <x v="23"/>
    <n v="72"/>
    <x v="46"/>
    <n v="3"/>
  </r>
  <r>
    <x v="23"/>
    <x v="5"/>
    <x v="23"/>
    <n v="131"/>
    <x v="39"/>
    <n v="24"/>
  </r>
  <r>
    <x v="23"/>
    <x v="5"/>
    <x v="23"/>
    <n v="137"/>
    <x v="27"/>
    <n v="1"/>
  </r>
  <r>
    <x v="23"/>
    <x v="5"/>
    <x v="23"/>
    <n v="135"/>
    <x v="49"/>
    <n v="3"/>
  </r>
  <r>
    <x v="23"/>
    <x v="5"/>
    <x v="23"/>
    <n v="70"/>
    <x v="23"/>
    <n v="3"/>
  </r>
  <r>
    <x v="23"/>
    <x v="5"/>
    <x v="23"/>
    <n v="410"/>
    <x v="14"/>
    <n v="16"/>
  </r>
  <r>
    <x v="23"/>
    <x v="5"/>
    <x v="23"/>
    <n v="132"/>
    <x v="18"/>
    <n v="7"/>
  </r>
  <r>
    <x v="24"/>
    <x v="5"/>
    <x v="24"/>
    <n v="361"/>
    <x v="2"/>
    <n v="1"/>
  </r>
  <r>
    <x v="24"/>
    <x v="5"/>
    <x v="24"/>
    <n v="2"/>
    <x v="0"/>
    <n v="3"/>
  </r>
  <r>
    <x v="24"/>
    <x v="5"/>
    <x v="24"/>
    <n v="53"/>
    <x v="19"/>
    <n v="31"/>
  </r>
  <r>
    <x v="24"/>
    <x v="5"/>
    <x v="24"/>
    <n v="121"/>
    <x v="37"/>
    <n v="10"/>
  </r>
  <r>
    <x v="24"/>
    <x v="5"/>
    <x v="24"/>
    <n v="72"/>
    <x v="46"/>
    <n v="12"/>
  </r>
  <r>
    <x v="24"/>
    <x v="5"/>
    <x v="24"/>
    <n v="131"/>
    <x v="39"/>
    <n v="32"/>
  </r>
  <r>
    <x v="24"/>
    <x v="5"/>
    <x v="24"/>
    <n v="137"/>
    <x v="27"/>
    <n v="2"/>
  </r>
  <r>
    <x v="24"/>
    <x v="5"/>
    <x v="24"/>
    <n v="70"/>
    <x v="23"/>
    <n v="31"/>
  </r>
  <r>
    <x v="24"/>
    <x v="5"/>
    <x v="24"/>
    <n v="150"/>
    <x v="30"/>
    <n v="6"/>
  </r>
  <r>
    <x v="24"/>
    <x v="5"/>
    <x v="24"/>
    <n v="390"/>
    <x v="12"/>
    <n v="1"/>
  </r>
  <r>
    <x v="24"/>
    <x v="5"/>
    <x v="24"/>
    <n v="132"/>
    <x v="18"/>
    <n v="4"/>
  </r>
  <r>
    <x v="25"/>
    <x v="5"/>
    <x v="25"/>
    <n v="2"/>
    <x v="0"/>
    <n v="3"/>
  </r>
  <r>
    <x v="25"/>
    <x v="5"/>
    <x v="25"/>
    <n v="138"/>
    <x v="26"/>
    <n v="3"/>
  </r>
  <r>
    <x v="25"/>
    <x v="5"/>
    <x v="25"/>
    <n v="72"/>
    <x v="46"/>
    <n v="7"/>
  </r>
  <r>
    <x v="25"/>
    <x v="5"/>
    <x v="25"/>
    <n v="131"/>
    <x v="39"/>
    <n v="5"/>
  </r>
  <r>
    <x v="25"/>
    <x v="5"/>
    <x v="25"/>
    <n v="137"/>
    <x v="27"/>
    <n v="5"/>
  </r>
  <r>
    <x v="25"/>
    <x v="5"/>
    <x v="25"/>
    <n v="195"/>
    <x v="21"/>
    <n v="3"/>
  </r>
  <r>
    <x v="25"/>
    <x v="5"/>
    <x v="25"/>
    <n v="141"/>
    <x v="38"/>
    <n v="3"/>
  </r>
  <r>
    <x v="25"/>
    <x v="5"/>
    <x v="25"/>
    <n v="70"/>
    <x v="23"/>
    <n v="4"/>
  </r>
  <r>
    <x v="25"/>
    <x v="5"/>
    <x v="25"/>
    <n v="380"/>
    <x v="31"/>
    <n v="5"/>
  </r>
  <r>
    <x v="25"/>
    <x v="5"/>
    <x v="25"/>
    <n v="390"/>
    <x v="12"/>
    <n v="5"/>
  </r>
  <r>
    <x v="25"/>
    <x v="5"/>
    <x v="25"/>
    <n v="134"/>
    <x v="45"/>
    <n v="7"/>
  </r>
  <r>
    <x v="25"/>
    <x v="5"/>
    <x v="25"/>
    <n v="50"/>
    <x v="17"/>
    <n v="120"/>
  </r>
  <r>
    <x v="25"/>
    <x v="5"/>
    <x v="25"/>
    <n v="132"/>
    <x v="18"/>
    <n v="2"/>
  </r>
  <r>
    <x v="26"/>
    <x v="5"/>
    <x v="26"/>
    <n v="2"/>
    <x v="0"/>
    <n v="3"/>
  </r>
  <r>
    <x v="26"/>
    <x v="5"/>
    <x v="26"/>
    <n v="138"/>
    <x v="26"/>
    <n v="16"/>
  </r>
  <r>
    <x v="26"/>
    <x v="5"/>
    <x v="26"/>
    <n v="139"/>
    <x v="40"/>
    <n v="3"/>
  </r>
  <r>
    <x v="26"/>
    <x v="5"/>
    <x v="26"/>
    <n v="367"/>
    <x v="47"/>
    <n v="1"/>
  </r>
  <r>
    <x v="26"/>
    <x v="5"/>
    <x v="26"/>
    <n v="131"/>
    <x v="39"/>
    <n v="3"/>
  </r>
  <r>
    <x v="26"/>
    <x v="5"/>
    <x v="26"/>
    <n v="54"/>
    <x v="8"/>
    <n v="25"/>
  </r>
  <r>
    <x v="26"/>
    <x v="5"/>
    <x v="26"/>
    <n v="145"/>
    <x v="28"/>
    <n v="3"/>
  </r>
  <r>
    <x v="26"/>
    <x v="5"/>
    <x v="26"/>
    <n v="142"/>
    <x v="51"/>
    <n v="5"/>
  </r>
  <r>
    <x v="26"/>
    <x v="5"/>
    <x v="26"/>
    <n v="90"/>
    <x v="42"/>
    <n v="32"/>
  </r>
  <r>
    <x v="26"/>
    <x v="5"/>
    <x v="26"/>
    <n v="134"/>
    <x v="45"/>
    <n v="2"/>
  </r>
  <r>
    <x v="26"/>
    <x v="5"/>
    <x v="26"/>
    <n v="50"/>
    <x v="17"/>
    <n v="120"/>
  </r>
  <r>
    <x v="27"/>
    <x v="5"/>
    <x v="27"/>
    <n v="139"/>
    <x v="40"/>
    <n v="1"/>
  </r>
  <r>
    <x v="27"/>
    <x v="5"/>
    <x v="27"/>
    <n v="137"/>
    <x v="27"/>
    <n v="1"/>
  </r>
  <r>
    <x v="27"/>
    <x v="5"/>
    <x v="27"/>
    <n v="150"/>
    <x v="30"/>
    <n v="2"/>
  </r>
  <r>
    <x v="28"/>
    <x v="5"/>
    <x v="28"/>
    <n v="53"/>
    <x v="19"/>
    <n v="4"/>
  </r>
  <r>
    <x v="28"/>
    <x v="5"/>
    <x v="28"/>
    <n v="138"/>
    <x v="26"/>
    <n v="10"/>
  </r>
  <r>
    <x v="28"/>
    <x v="5"/>
    <x v="28"/>
    <n v="121"/>
    <x v="37"/>
    <n v="10"/>
  </r>
  <r>
    <x v="28"/>
    <x v="5"/>
    <x v="28"/>
    <n v="137"/>
    <x v="27"/>
    <n v="1"/>
  </r>
  <r>
    <x v="28"/>
    <x v="5"/>
    <x v="28"/>
    <n v="195"/>
    <x v="21"/>
    <n v="2"/>
  </r>
  <r>
    <x v="28"/>
    <x v="5"/>
    <x v="28"/>
    <n v="70"/>
    <x v="23"/>
    <n v="7"/>
  </r>
  <r>
    <x v="28"/>
    <x v="5"/>
    <x v="28"/>
    <n v="150"/>
    <x v="30"/>
    <n v="7"/>
  </r>
  <r>
    <x v="28"/>
    <x v="5"/>
    <x v="28"/>
    <n v="134"/>
    <x v="45"/>
    <n v="16"/>
  </r>
  <r>
    <x v="28"/>
    <x v="5"/>
    <x v="28"/>
    <n v="132"/>
    <x v="18"/>
    <n v="4"/>
  </r>
  <r>
    <x v="29"/>
    <x v="5"/>
    <x v="29"/>
    <n v="72"/>
    <x v="46"/>
    <n v="25"/>
  </r>
  <r>
    <x v="29"/>
    <x v="5"/>
    <x v="29"/>
    <n v="150"/>
    <x v="30"/>
    <n v="4"/>
  </r>
  <r>
    <x v="30"/>
    <x v="5"/>
    <x v="30"/>
    <n v="195"/>
    <x v="21"/>
    <n v="1"/>
  </r>
  <r>
    <x v="30"/>
    <x v="5"/>
    <x v="30"/>
    <n v="146"/>
    <x v="52"/>
    <n v="1"/>
  </r>
  <r>
    <x v="30"/>
    <x v="5"/>
    <x v="30"/>
    <n v="50"/>
    <x v="17"/>
    <n v="4"/>
  </r>
  <r>
    <x v="31"/>
    <x v="5"/>
    <x v="31"/>
    <n v="50"/>
    <x v="17"/>
    <n v="150"/>
  </r>
  <r>
    <x v="32"/>
    <x v="6"/>
    <x v="32"/>
    <n v="133"/>
    <x v="36"/>
    <n v="2"/>
  </r>
  <r>
    <x v="32"/>
    <x v="6"/>
    <x v="32"/>
    <n v="135"/>
    <x v="49"/>
    <n v="2"/>
  </r>
  <r>
    <x v="32"/>
    <x v="6"/>
    <x v="32"/>
    <n v="145"/>
    <x v="28"/>
    <n v="2"/>
  </r>
  <r>
    <x v="32"/>
    <x v="6"/>
    <x v="32"/>
    <n v="50"/>
    <x v="17"/>
    <n v="129"/>
  </r>
  <r>
    <x v="33"/>
    <x v="6"/>
    <x v="33"/>
    <n v="137"/>
    <x v="27"/>
    <n v="14"/>
  </r>
  <r>
    <x v="33"/>
    <x v="6"/>
    <x v="33"/>
    <n v="112"/>
    <x v="43"/>
    <n v="3"/>
  </r>
  <r>
    <x v="33"/>
    <x v="6"/>
    <x v="33"/>
    <n v="145"/>
    <x v="28"/>
    <n v="7"/>
  </r>
  <r>
    <x v="33"/>
    <x v="6"/>
    <x v="33"/>
    <n v="70"/>
    <x v="23"/>
    <n v="4"/>
  </r>
  <r>
    <x v="33"/>
    <x v="6"/>
    <x v="33"/>
    <n v="50"/>
    <x v="17"/>
    <n v="120"/>
  </r>
  <r>
    <x v="34"/>
    <x v="6"/>
    <x v="34"/>
    <n v="401"/>
    <x v="4"/>
    <n v="4"/>
  </r>
  <r>
    <x v="34"/>
    <x v="6"/>
    <x v="34"/>
    <n v="135"/>
    <x v="49"/>
    <n v="2"/>
  </r>
  <r>
    <x v="34"/>
    <x v="6"/>
    <x v="34"/>
    <n v="50"/>
    <x v="17"/>
    <n v="150"/>
  </r>
  <r>
    <x v="35"/>
    <x v="6"/>
    <x v="35"/>
    <n v="138"/>
    <x v="26"/>
    <n v="3"/>
  </r>
  <r>
    <x v="35"/>
    <x v="6"/>
    <x v="35"/>
    <n v="137"/>
    <x v="27"/>
    <n v="1"/>
  </r>
  <r>
    <x v="36"/>
    <x v="7"/>
    <x v="36"/>
    <n v="138"/>
    <x v="26"/>
    <n v="38"/>
  </r>
  <r>
    <x v="36"/>
    <x v="7"/>
    <x v="36"/>
    <n v="54"/>
    <x v="8"/>
    <n v="200"/>
  </r>
  <r>
    <x v="36"/>
    <x v="7"/>
    <x v="36"/>
    <n v="410"/>
    <x v="14"/>
    <n v="120"/>
  </r>
  <r>
    <x v="36"/>
    <x v="7"/>
    <x v="36"/>
    <n v="50"/>
    <x v="17"/>
    <n v="280"/>
  </r>
  <r>
    <x v="37"/>
    <x v="7"/>
    <x v="37"/>
    <n v="20"/>
    <x v="7"/>
    <n v="8"/>
  </r>
  <r>
    <x v="37"/>
    <x v="7"/>
    <x v="37"/>
    <n v="70"/>
    <x v="23"/>
    <n v="12"/>
  </r>
  <r>
    <x v="37"/>
    <x v="7"/>
    <x v="37"/>
    <n v="410"/>
    <x v="14"/>
    <n v="25"/>
  </r>
  <r>
    <x v="38"/>
    <x v="8"/>
    <x v="38"/>
    <n v="361"/>
    <x v="2"/>
    <n v="6"/>
  </r>
  <r>
    <x v="38"/>
    <x v="8"/>
    <x v="38"/>
    <n v="133"/>
    <x v="36"/>
    <n v="4"/>
  </r>
  <r>
    <x v="38"/>
    <x v="8"/>
    <x v="38"/>
    <n v="53"/>
    <x v="19"/>
    <n v="5"/>
  </r>
  <r>
    <x v="38"/>
    <x v="8"/>
    <x v="38"/>
    <n v="138"/>
    <x v="26"/>
    <n v="40"/>
  </r>
  <r>
    <x v="38"/>
    <x v="8"/>
    <x v="38"/>
    <n v="480"/>
    <x v="3"/>
    <n v="4"/>
  </r>
  <r>
    <x v="38"/>
    <x v="8"/>
    <x v="38"/>
    <n v="139"/>
    <x v="40"/>
    <n v="8"/>
  </r>
  <r>
    <x v="38"/>
    <x v="8"/>
    <x v="38"/>
    <n v="131"/>
    <x v="39"/>
    <n v="5"/>
  </r>
  <r>
    <x v="38"/>
    <x v="8"/>
    <x v="38"/>
    <n v="391"/>
    <x v="6"/>
    <n v="10"/>
  </r>
  <r>
    <x v="38"/>
    <x v="8"/>
    <x v="38"/>
    <n v="195"/>
    <x v="21"/>
    <n v="11"/>
  </r>
  <r>
    <x v="38"/>
    <x v="8"/>
    <x v="38"/>
    <n v="112"/>
    <x v="43"/>
    <n v="25"/>
  </r>
  <r>
    <x v="38"/>
    <x v="8"/>
    <x v="38"/>
    <n v="141"/>
    <x v="38"/>
    <n v="4"/>
  </r>
  <r>
    <x v="38"/>
    <x v="8"/>
    <x v="38"/>
    <n v="54"/>
    <x v="8"/>
    <n v="37"/>
  </r>
  <r>
    <x v="38"/>
    <x v="8"/>
    <x v="38"/>
    <n v="145"/>
    <x v="28"/>
    <n v="2"/>
  </r>
  <r>
    <x v="38"/>
    <x v="8"/>
    <x v="38"/>
    <n v="70"/>
    <x v="23"/>
    <n v="7"/>
  </r>
  <r>
    <x v="38"/>
    <x v="8"/>
    <x v="38"/>
    <n v="417"/>
    <x v="9"/>
    <n v="38"/>
  </r>
  <r>
    <x v="38"/>
    <x v="8"/>
    <x v="38"/>
    <n v="414"/>
    <x v="11"/>
    <n v="5"/>
  </r>
  <r>
    <x v="38"/>
    <x v="8"/>
    <x v="38"/>
    <n v="390"/>
    <x v="12"/>
    <n v="52"/>
  </r>
  <r>
    <x v="38"/>
    <x v="8"/>
    <x v="38"/>
    <n v="90"/>
    <x v="42"/>
    <n v="18"/>
  </r>
  <r>
    <x v="38"/>
    <x v="8"/>
    <x v="38"/>
    <n v="410"/>
    <x v="14"/>
    <n v="70"/>
  </r>
  <r>
    <x v="38"/>
    <x v="8"/>
    <x v="38"/>
    <n v="50"/>
    <x v="17"/>
    <n v="68"/>
  </r>
  <r>
    <x v="38"/>
    <x v="8"/>
    <x v="38"/>
    <n v="132"/>
    <x v="18"/>
    <n v="2"/>
  </r>
  <r>
    <x v="39"/>
    <x v="8"/>
    <x v="39"/>
    <n v="361"/>
    <x v="2"/>
    <n v="5"/>
  </r>
  <r>
    <x v="39"/>
    <x v="8"/>
    <x v="39"/>
    <n v="133"/>
    <x v="36"/>
    <n v="3"/>
  </r>
  <r>
    <x v="39"/>
    <x v="8"/>
    <x v="39"/>
    <n v="138"/>
    <x v="26"/>
    <n v="42"/>
  </r>
  <r>
    <x v="39"/>
    <x v="8"/>
    <x v="39"/>
    <n v="139"/>
    <x v="40"/>
    <n v="2"/>
  </r>
  <r>
    <x v="39"/>
    <x v="8"/>
    <x v="39"/>
    <n v="131"/>
    <x v="39"/>
    <n v="2"/>
  </r>
  <r>
    <x v="39"/>
    <x v="8"/>
    <x v="39"/>
    <n v="137"/>
    <x v="27"/>
    <n v="2"/>
  </r>
  <r>
    <x v="39"/>
    <x v="8"/>
    <x v="39"/>
    <n v="391"/>
    <x v="6"/>
    <n v="10"/>
  </r>
  <r>
    <x v="39"/>
    <x v="8"/>
    <x v="39"/>
    <n v="195"/>
    <x v="21"/>
    <n v="1"/>
  </r>
  <r>
    <x v="39"/>
    <x v="8"/>
    <x v="39"/>
    <n v="112"/>
    <x v="43"/>
    <n v="25"/>
  </r>
  <r>
    <x v="39"/>
    <x v="8"/>
    <x v="39"/>
    <n v="54"/>
    <x v="8"/>
    <n v="23"/>
  </r>
  <r>
    <x v="39"/>
    <x v="8"/>
    <x v="39"/>
    <n v="145"/>
    <x v="28"/>
    <n v="3"/>
  </r>
  <r>
    <x v="39"/>
    <x v="8"/>
    <x v="39"/>
    <n v="70"/>
    <x v="23"/>
    <n v="4"/>
  </r>
  <r>
    <x v="39"/>
    <x v="8"/>
    <x v="39"/>
    <n v="150"/>
    <x v="30"/>
    <n v="3"/>
  </r>
  <r>
    <x v="39"/>
    <x v="8"/>
    <x v="39"/>
    <n v="380"/>
    <x v="31"/>
    <n v="26"/>
  </r>
  <r>
    <x v="39"/>
    <x v="8"/>
    <x v="39"/>
    <n v="414"/>
    <x v="11"/>
    <n v="5"/>
  </r>
  <r>
    <x v="39"/>
    <x v="8"/>
    <x v="39"/>
    <n v="90"/>
    <x v="42"/>
    <n v="16"/>
  </r>
  <r>
    <x v="39"/>
    <x v="8"/>
    <x v="39"/>
    <n v="410"/>
    <x v="14"/>
    <n v="95"/>
  </r>
  <r>
    <x v="39"/>
    <x v="8"/>
    <x v="39"/>
    <n v="50"/>
    <x v="17"/>
    <n v="98"/>
  </r>
  <r>
    <x v="39"/>
    <x v="8"/>
    <x v="39"/>
    <n v="132"/>
    <x v="18"/>
    <n v="8"/>
  </r>
  <r>
    <x v="40"/>
    <x v="8"/>
    <x v="40"/>
    <n v="138"/>
    <x v="26"/>
    <n v="25"/>
  </r>
  <r>
    <x v="40"/>
    <x v="8"/>
    <x v="40"/>
    <n v="131"/>
    <x v="39"/>
    <n v="3"/>
  </r>
  <r>
    <x v="40"/>
    <x v="8"/>
    <x v="40"/>
    <n v="391"/>
    <x v="6"/>
    <n v="10"/>
  </r>
  <r>
    <x v="40"/>
    <x v="8"/>
    <x v="40"/>
    <n v="50"/>
    <x v="17"/>
    <n v="60"/>
  </r>
  <r>
    <x v="41"/>
    <x v="8"/>
    <x v="41"/>
    <n v="220"/>
    <x v="44"/>
    <n v="15"/>
  </r>
  <r>
    <x v="41"/>
    <x v="8"/>
    <x v="41"/>
    <n v="90"/>
    <x v="42"/>
    <n v="26"/>
  </r>
  <r>
    <x v="42"/>
    <x v="8"/>
    <x v="42"/>
    <n v="53"/>
    <x v="19"/>
    <n v="10"/>
  </r>
  <r>
    <x v="42"/>
    <x v="8"/>
    <x v="42"/>
    <n v="391"/>
    <x v="6"/>
    <n v="1"/>
  </r>
  <r>
    <x v="42"/>
    <x v="8"/>
    <x v="42"/>
    <n v="112"/>
    <x v="43"/>
    <n v="4"/>
  </r>
  <r>
    <x v="43"/>
    <x v="9"/>
    <x v="43"/>
    <n v="138"/>
    <x v="26"/>
    <n v="3"/>
  </r>
  <r>
    <x v="43"/>
    <x v="9"/>
    <x v="43"/>
    <n v="137"/>
    <x v="27"/>
    <n v="8"/>
  </r>
  <r>
    <x v="43"/>
    <x v="9"/>
    <x v="43"/>
    <n v="391"/>
    <x v="6"/>
    <n v="10"/>
  </r>
  <r>
    <x v="43"/>
    <x v="9"/>
    <x v="43"/>
    <n v="20"/>
    <x v="7"/>
    <n v="50"/>
  </r>
  <r>
    <x v="43"/>
    <x v="9"/>
    <x v="43"/>
    <n v="141"/>
    <x v="38"/>
    <n v="11"/>
  </r>
  <r>
    <x v="43"/>
    <x v="9"/>
    <x v="43"/>
    <n v="380"/>
    <x v="31"/>
    <n v="9"/>
  </r>
  <r>
    <x v="43"/>
    <x v="9"/>
    <x v="43"/>
    <n v="414"/>
    <x v="11"/>
    <n v="5"/>
  </r>
  <r>
    <x v="43"/>
    <x v="9"/>
    <x v="43"/>
    <n v="410"/>
    <x v="14"/>
    <n v="33"/>
  </r>
  <r>
    <x v="43"/>
    <x v="9"/>
    <x v="43"/>
    <n v="50"/>
    <x v="17"/>
    <n v="3"/>
  </r>
  <r>
    <x v="44"/>
    <x v="10"/>
    <x v="44"/>
    <n v="367"/>
    <x v="47"/>
    <n v="1"/>
  </r>
  <r>
    <x v="44"/>
    <x v="10"/>
    <x v="44"/>
    <n v="391"/>
    <x v="6"/>
    <n v="300"/>
  </r>
  <r>
    <x v="44"/>
    <x v="10"/>
    <x v="44"/>
    <n v="70"/>
    <x v="23"/>
    <n v="50"/>
  </r>
  <r>
    <x v="44"/>
    <x v="10"/>
    <x v="44"/>
    <n v="134"/>
    <x v="45"/>
    <n v="150"/>
  </r>
  <r>
    <x v="45"/>
    <x v="11"/>
    <x v="45"/>
    <n v="70"/>
    <x v="23"/>
    <n v="18"/>
  </r>
  <r>
    <x v="45"/>
    <x v="11"/>
    <x v="45"/>
    <n v="410"/>
    <x v="14"/>
    <n v="10"/>
  </r>
  <r>
    <x v="46"/>
    <x v="11"/>
    <x v="46"/>
    <n v="140"/>
    <x v="35"/>
    <n v="5"/>
  </r>
  <r>
    <x v="46"/>
    <x v="11"/>
    <x v="46"/>
    <n v="380"/>
    <x v="31"/>
    <n v="2"/>
  </r>
  <r>
    <x v="46"/>
    <x v="11"/>
    <x v="46"/>
    <n v="50"/>
    <x v="17"/>
    <n v="30"/>
  </r>
  <r>
    <x v="47"/>
    <x v="11"/>
    <x v="47"/>
    <n v="417"/>
    <x v="9"/>
    <n v="10"/>
  </r>
  <r>
    <x v="47"/>
    <x v="11"/>
    <x v="47"/>
    <n v="380"/>
    <x v="31"/>
    <n v="20"/>
  </r>
  <r>
    <x v="47"/>
    <x v="11"/>
    <x v="47"/>
    <n v="50"/>
    <x v="17"/>
    <n v="30"/>
  </r>
  <r>
    <x v="48"/>
    <x v="11"/>
    <x v="48"/>
    <n v="72"/>
    <x v="46"/>
    <n v="6"/>
  </r>
  <r>
    <x v="48"/>
    <x v="11"/>
    <x v="48"/>
    <n v="137"/>
    <x v="27"/>
    <n v="19"/>
  </r>
  <r>
    <x v="48"/>
    <x v="11"/>
    <x v="48"/>
    <n v="195"/>
    <x v="21"/>
    <n v="7"/>
  </r>
  <r>
    <x v="48"/>
    <x v="11"/>
    <x v="48"/>
    <n v="135"/>
    <x v="49"/>
    <n v="1"/>
  </r>
  <r>
    <x v="48"/>
    <x v="11"/>
    <x v="48"/>
    <n v="144"/>
    <x v="53"/>
    <n v="4"/>
  </r>
  <r>
    <x v="48"/>
    <x v="11"/>
    <x v="48"/>
    <n v="150"/>
    <x v="30"/>
    <n v="123"/>
  </r>
  <r>
    <x v="48"/>
    <x v="11"/>
    <x v="48"/>
    <n v="417"/>
    <x v="9"/>
    <n v="10"/>
  </r>
  <r>
    <x v="48"/>
    <x v="11"/>
    <x v="48"/>
    <n v="132"/>
    <x v="18"/>
    <n v="3"/>
  </r>
  <r>
    <x v="49"/>
    <x v="11"/>
    <x v="49"/>
    <n v="72"/>
    <x v="46"/>
    <n v="1"/>
  </r>
  <r>
    <x v="49"/>
    <x v="11"/>
    <x v="49"/>
    <n v="137"/>
    <x v="27"/>
    <n v="6"/>
  </r>
  <r>
    <x v="49"/>
    <x v="11"/>
    <x v="49"/>
    <n v="195"/>
    <x v="21"/>
    <n v="12"/>
  </r>
  <r>
    <x v="49"/>
    <x v="11"/>
    <x v="49"/>
    <n v="150"/>
    <x v="30"/>
    <n v="17"/>
  </r>
  <r>
    <x v="49"/>
    <x v="11"/>
    <x v="49"/>
    <n v="132"/>
    <x v="18"/>
    <n v="5"/>
  </r>
  <r>
    <x v="50"/>
    <x v="12"/>
    <x v="50"/>
    <n v="136"/>
    <x v="50"/>
    <n v="29"/>
  </r>
  <r>
    <x v="50"/>
    <x v="12"/>
    <x v="50"/>
    <n v="133"/>
    <x v="36"/>
    <n v="1"/>
  </r>
  <r>
    <x v="50"/>
    <x v="12"/>
    <x v="50"/>
    <n v="2"/>
    <x v="0"/>
    <n v="25"/>
  </r>
  <r>
    <x v="50"/>
    <x v="12"/>
    <x v="50"/>
    <n v="138"/>
    <x v="26"/>
    <n v="108"/>
  </r>
  <r>
    <x v="50"/>
    <x v="12"/>
    <x v="50"/>
    <n v="480"/>
    <x v="3"/>
    <n v="8"/>
  </r>
  <r>
    <x v="50"/>
    <x v="12"/>
    <x v="50"/>
    <n v="121"/>
    <x v="37"/>
    <n v="25"/>
  </r>
  <r>
    <x v="50"/>
    <x v="12"/>
    <x v="50"/>
    <n v="392"/>
    <x v="20"/>
    <n v="38"/>
  </r>
  <r>
    <x v="50"/>
    <x v="12"/>
    <x v="50"/>
    <n v="139"/>
    <x v="40"/>
    <n v="40"/>
  </r>
  <r>
    <x v="50"/>
    <x v="12"/>
    <x v="50"/>
    <n v="367"/>
    <x v="47"/>
    <n v="6"/>
  </r>
  <r>
    <x v="50"/>
    <x v="12"/>
    <x v="50"/>
    <n v="131"/>
    <x v="39"/>
    <n v="114"/>
  </r>
  <r>
    <x v="50"/>
    <x v="12"/>
    <x v="50"/>
    <n v="137"/>
    <x v="27"/>
    <n v="5"/>
  </r>
  <r>
    <x v="50"/>
    <x v="12"/>
    <x v="50"/>
    <n v="14"/>
    <x v="54"/>
    <n v="25"/>
  </r>
  <r>
    <x v="50"/>
    <x v="12"/>
    <x v="50"/>
    <n v="195"/>
    <x v="21"/>
    <n v="29"/>
  </r>
  <r>
    <x v="50"/>
    <x v="12"/>
    <x v="50"/>
    <n v="149"/>
    <x v="55"/>
    <n v="4"/>
  </r>
  <r>
    <x v="50"/>
    <x v="12"/>
    <x v="50"/>
    <n v="112"/>
    <x v="43"/>
    <n v="579"/>
  </r>
  <r>
    <x v="50"/>
    <x v="12"/>
    <x v="50"/>
    <n v="140"/>
    <x v="35"/>
    <n v="6"/>
  </r>
  <r>
    <x v="50"/>
    <x v="12"/>
    <x v="50"/>
    <n v="20"/>
    <x v="7"/>
    <n v="25"/>
  </r>
  <r>
    <x v="50"/>
    <x v="12"/>
    <x v="50"/>
    <n v="141"/>
    <x v="38"/>
    <n v="15"/>
  </r>
  <r>
    <x v="50"/>
    <x v="12"/>
    <x v="50"/>
    <n v="54"/>
    <x v="8"/>
    <n v="500"/>
  </r>
  <r>
    <x v="50"/>
    <x v="12"/>
    <x v="50"/>
    <n v="145"/>
    <x v="28"/>
    <n v="65"/>
  </r>
  <r>
    <x v="50"/>
    <x v="12"/>
    <x v="50"/>
    <n v="301"/>
    <x v="56"/>
    <n v="30"/>
  </r>
  <r>
    <x v="50"/>
    <x v="12"/>
    <x v="50"/>
    <n v="142"/>
    <x v="51"/>
    <n v="10"/>
  </r>
  <r>
    <x v="50"/>
    <x v="12"/>
    <x v="50"/>
    <n v="306"/>
    <x v="22"/>
    <n v="78"/>
  </r>
  <r>
    <x v="50"/>
    <x v="12"/>
    <x v="50"/>
    <n v="70"/>
    <x v="23"/>
    <n v="53"/>
  </r>
  <r>
    <x v="50"/>
    <x v="12"/>
    <x v="50"/>
    <n v="150"/>
    <x v="30"/>
    <n v="1209"/>
  </r>
  <r>
    <x v="50"/>
    <x v="12"/>
    <x v="50"/>
    <n v="417"/>
    <x v="9"/>
    <n v="170"/>
  </r>
  <r>
    <x v="50"/>
    <x v="12"/>
    <x v="50"/>
    <n v="380"/>
    <x v="31"/>
    <n v="511"/>
  </r>
  <r>
    <x v="50"/>
    <x v="12"/>
    <x v="50"/>
    <n v="414"/>
    <x v="11"/>
    <n v="8"/>
  </r>
  <r>
    <x v="50"/>
    <x v="12"/>
    <x v="50"/>
    <n v="390"/>
    <x v="12"/>
    <n v="57"/>
  </r>
  <r>
    <x v="50"/>
    <x v="12"/>
    <x v="50"/>
    <n v="220"/>
    <x v="44"/>
    <n v="34"/>
  </r>
  <r>
    <x v="50"/>
    <x v="12"/>
    <x v="50"/>
    <n v="90"/>
    <x v="42"/>
    <n v="318"/>
  </r>
  <r>
    <x v="50"/>
    <x v="12"/>
    <x v="50"/>
    <n v="410"/>
    <x v="14"/>
    <n v="100"/>
  </r>
  <r>
    <x v="50"/>
    <x v="12"/>
    <x v="50"/>
    <n v="134"/>
    <x v="45"/>
    <n v="13"/>
  </r>
  <r>
    <x v="50"/>
    <x v="12"/>
    <x v="50"/>
    <n v="50"/>
    <x v="17"/>
    <n v="1650"/>
  </r>
  <r>
    <x v="50"/>
    <x v="12"/>
    <x v="50"/>
    <n v="302"/>
    <x v="57"/>
    <n v="3"/>
  </r>
  <r>
    <x v="50"/>
    <x v="12"/>
    <x v="50"/>
    <n v="132"/>
    <x v="18"/>
    <n v="238"/>
  </r>
  <r>
    <x v="51"/>
    <x v="12"/>
    <x v="51"/>
    <n v="197"/>
    <x v="58"/>
    <n v="71"/>
  </r>
  <r>
    <x v="51"/>
    <x v="12"/>
    <x v="51"/>
    <n v="401"/>
    <x v="4"/>
    <n v="92"/>
  </r>
  <r>
    <x v="51"/>
    <x v="12"/>
    <x v="51"/>
    <n v="63"/>
    <x v="5"/>
    <n v="50"/>
  </r>
  <r>
    <x v="51"/>
    <x v="12"/>
    <x v="51"/>
    <n v="391"/>
    <x v="6"/>
    <n v="60"/>
  </r>
  <r>
    <x v="51"/>
    <x v="12"/>
    <x v="51"/>
    <n v="305"/>
    <x v="59"/>
    <n v="20"/>
  </r>
  <r>
    <x v="51"/>
    <x v="12"/>
    <x v="51"/>
    <n v="141"/>
    <x v="38"/>
    <n v="45"/>
  </r>
  <r>
    <x v="51"/>
    <x v="12"/>
    <x v="51"/>
    <n v="306"/>
    <x v="22"/>
    <n v="40"/>
  </r>
  <r>
    <x v="51"/>
    <x v="12"/>
    <x v="51"/>
    <n v="80"/>
    <x v="29"/>
    <n v="195"/>
  </r>
  <r>
    <x v="51"/>
    <x v="12"/>
    <x v="51"/>
    <n v="220"/>
    <x v="44"/>
    <n v="50"/>
  </r>
  <r>
    <x v="51"/>
    <x v="12"/>
    <x v="51"/>
    <n v="410"/>
    <x v="14"/>
    <n v="8"/>
  </r>
  <r>
    <x v="52"/>
    <x v="12"/>
    <x v="52"/>
    <n v="2"/>
    <x v="0"/>
    <n v="625"/>
  </r>
  <r>
    <x v="52"/>
    <x v="12"/>
    <x v="52"/>
    <n v="480"/>
    <x v="3"/>
    <n v="50"/>
  </r>
  <r>
    <x v="52"/>
    <x v="12"/>
    <x v="52"/>
    <n v="121"/>
    <x v="37"/>
    <n v="100"/>
  </r>
  <r>
    <x v="52"/>
    <x v="12"/>
    <x v="52"/>
    <n v="54"/>
    <x v="8"/>
    <n v="242"/>
  </r>
  <r>
    <x v="52"/>
    <x v="12"/>
    <x v="52"/>
    <n v="80"/>
    <x v="29"/>
    <n v="55"/>
  </r>
  <r>
    <x v="52"/>
    <x v="12"/>
    <x v="52"/>
    <n v="110"/>
    <x v="25"/>
    <n v="59"/>
  </r>
  <r>
    <x v="52"/>
    <x v="12"/>
    <x v="52"/>
    <n v="366"/>
    <x v="1"/>
    <n v="15"/>
  </r>
  <r>
    <x v="53"/>
    <x v="12"/>
    <x v="53"/>
    <n v="361"/>
    <x v="2"/>
    <n v="144"/>
  </r>
  <r>
    <x v="53"/>
    <x v="12"/>
    <x v="53"/>
    <n v="300"/>
    <x v="60"/>
    <n v="16"/>
  </r>
  <r>
    <x v="53"/>
    <x v="12"/>
    <x v="53"/>
    <n v="133"/>
    <x v="36"/>
    <n v="25"/>
  </r>
  <r>
    <x v="53"/>
    <x v="12"/>
    <x v="53"/>
    <n v="2"/>
    <x v="0"/>
    <n v="100"/>
  </r>
  <r>
    <x v="53"/>
    <x v="12"/>
    <x v="53"/>
    <n v="138"/>
    <x v="26"/>
    <n v="50"/>
  </r>
  <r>
    <x v="53"/>
    <x v="12"/>
    <x v="53"/>
    <n v="480"/>
    <x v="3"/>
    <n v="12"/>
  </r>
  <r>
    <x v="53"/>
    <x v="12"/>
    <x v="53"/>
    <n v="392"/>
    <x v="20"/>
    <n v="38"/>
  </r>
  <r>
    <x v="53"/>
    <x v="12"/>
    <x v="53"/>
    <n v="139"/>
    <x v="40"/>
    <n v="7"/>
  </r>
  <r>
    <x v="53"/>
    <x v="12"/>
    <x v="53"/>
    <n v="401"/>
    <x v="4"/>
    <n v="1"/>
  </r>
  <r>
    <x v="53"/>
    <x v="12"/>
    <x v="53"/>
    <n v="72"/>
    <x v="46"/>
    <n v="188"/>
  </r>
  <r>
    <x v="53"/>
    <x v="12"/>
    <x v="53"/>
    <n v="193"/>
    <x v="61"/>
    <n v="2"/>
  </r>
  <r>
    <x v="53"/>
    <x v="12"/>
    <x v="53"/>
    <n v="63"/>
    <x v="5"/>
    <n v="50"/>
  </r>
  <r>
    <x v="53"/>
    <x v="12"/>
    <x v="53"/>
    <n v="196"/>
    <x v="62"/>
    <n v="17"/>
  </r>
  <r>
    <x v="53"/>
    <x v="12"/>
    <x v="53"/>
    <n v="131"/>
    <x v="39"/>
    <n v="25"/>
  </r>
  <r>
    <x v="53"/>
    <x v="12"/>
    <x v="53"/>
    <n v="391"/>
    <x v="6"/>
    <n v="147"/>
  </r>
  <r>
    <x v="53"/>
    <x v="12"/>
    <x v="53"/>
    <n v="195"/>
    <x v="21"/>
    <n v="56"/>
  </r>
  <r>
    <x v="53"/>
    <x v="12"/>
    <x v="53"/>
    <n v="146"/>
    <x v="52"/>
    <n v="89"/>
  </r>
  <r>
    <x v="53"/>
    <x v="12"/>
    <x v="53"/>
    <n v="112"/>
    <x v="43"/>
    <n v="267"/>
  </r>
  <r>
    <x v="53"/>
    <x v="12"/>
    <x v="53"/>
    <n v="135"/>
    <x v="49"/>
    <n v="67"/>
  </r>
  <r>
    <x v="53"/>
    <x v="12"/>
    <x v="53"/>
    <n v="141"/>
    <x v="38"/>
    <n v="80"/>
  </r>
  <r>
    <x v="53"/>
    <x v="12"/>
    <x v="53"/>
    <n v="145"/>
    <x v="28"/>
    <n v="25"/>
  </r>
  <r>
    <x v="53"/>
    <x v="12"/>
    <x v="53"/>
    <n v="301"/>
    <x v="56"/>
    <n v="30"/>
  </r>
  <r>
    <x v="53"/>
    <x v="12"/>
    <x v="53"/>
    <n v="142"/>
    <x v="51"/>
    <n v="12"/>
  </r>
  <r>
    <x v="53"/>
    <x v="12"/>
    <x v="53"/>
    <n v="306"/>
    <x v="22"/>
    <n v="10"/>
  </r>
  <r>
    <x v="53"/>
    <x v="12"/>
    <x v="53"/>
    <n v="80"/>
    <x v="29"/>
    <n v="1085"/>
  </r>
  <r>
    <x v="53"/>
    <x v="12"/>
    <x v="53"/>
    <n v="70"/>
    <x v="23"/>
    <n v="202"/>
  </r>
  <r>
    <x v="53"/>
    <x v="12"/>
    <x v="53"/>
    <n v="150"/>
    <x v="30"/>
    <n v="810"/>
  </r>
  <r>
    <x v="53"/>
    <x v="12"/>
    <x v="53"/>
    <n v="417"/>
    <x v="9"/>
    <n v="205"/>
  </r>
  <r>
    <x v="53"/>
    <x v="12"/>
    <x v="53"/>
    <n v="380"/>
    <x v="31"/>
    <n v="1693"/>
  </r>
  <r>
    <x v="53"/>
    <x v="12"/>
    <x v="53"/>
    <n v="414"/>
    <x v="11"/>
    <n v="25"/>
  </r>
  <r>
    <x v="53"/>
    <x v="12"/>
    <x v="53"/>
    <n v="90"/>
    <x v="42"/>
    <n v="1384"/>
  </r>
  <r>
    <x v="53"/>
    <x v="12"/>
    <x v="53"/>
    <n v="410"/>
    <x v="14"/>
    <n v="50"/>
  </r>
  <r>
    <x v="53"/>
    <x v="12"/>
    <x v="53"/>
    <n v="134"/>
    <x v="45"/>
    <n v="65"/>
  </r>
  <r>
    <x v="53"/>
    <x v="12"/>
    <x v="53"/>
    <n v="50"/>
    <x v="17"/>
    <n v="7809"/>
  </r>
  <r>
    <x v="53"/>
    <x v="12"/>
    <x v="53"/>
    <n v="143"/>
    <x v="48"/>
    <n v="77"/>
  </r>
  <r>
    <x v="53"/>
    <x v="12"/>
    <x v="53"/>
    <n v="302"/>
    <x v="57"/>
    <n v="1"/>
  </r>
  <r>
    <x v="53"/>
    <x v="12"/>
    <x v="53"/>
    <n v="132"/>
    <x v="18"/>
    <n v="100"/>
  </r>
  <r>
    <x v="54"/>
    <x v="12"/>
    <x v="54"/>
    <n v="53"/>
    <x v="19"/>
    <n v="5"/>
  </r>
  <r>
    <x v="54"/>
    <x v="12"/>
    <x v="54"/>
    <n v="121"/>
    <x v="37"/>
    <n v="12"/>
  </r>
  <r>
    <x v="54"/>
    <x v="12"/>
    <x v="54"/>
    <n v="63"/>
    <x v="5"/>
    <n v="25"/>
  </r>
  <r>
    <x v="54"/>
    <x v="12"/>
    <x v="54"/>
    <n v="137"/>
    <x v="27"/>
    <n v="20"/>
  </r>
  <r>
    <x v="54"/>
    <x v="12"/>
    <x v="54"/>
    <n v="391"/>
    <x v="6"/>
    <n v="25"/>
  </r>
  <r>
    <x v="54"/>
    <x v="12"/>
    <x v="54"/>
    <n v="307"/>
    <x v="33"/>
    <n v="15"/>
  </r>
  <r>
    <x v="54"/>
    <x v="12"/>
    <x v="54"/>
    <n v="50"/>
    <x v="17"/>
    <n v="422"/>
  </r>
  <r>
    <x v="55"/>
    <x v="12"/>
    <x v="55"/>
    <n v="121"/>
    <x v="37"/>
    <n v="19"/>
  </r>
  <r>
    <x v="56"/>
    <x v="13"/>
    <x v="56"/>
    <n v="138"/>
    <x v="26"/>
    <n v="20"/>
  </r>
  <r>
    <x v="56"/>
    <x v="13"/>
    <x v="56"/>
    <n v="367"/>
    <x v="47"/>
    <n v="25"/>
  </r>
  <r>
    <x v="56"/>
    <x v="13"/>
    <x v="56"/>
    <n v="63"/>
    <x v="5"/>
    <n v="25"/>
  </r>
  <r>
    <x v="56"/>
    <x v="13"/>
    <x v="56"/>
    <n v="137"/>
    <x v="27"/>
    <n v="16"/>
  </r>
  <r>
    <x v="56"/>
    <x v="13"/>
    <x v="56"/>
    <n v="391"/>
    <x v="6"/>
    <n v="5"/>
  </r>
  <r>
    <x v="56"/>
    <x v="13"/>
    <x v="56"/>
    <n v="140"/>
    <x v="35"/>
    <n v="68"/>
  </r>
  <r>
    <x v="56"/>
    <x v="13"/>
    <x v="56"/>
    <n v="141"/>
    <x v="38"/>
    <n v="4"/>
  </r>
  <r>
    <x v="56"/>
    <x v="13"/>
    <x v="56"/>
    <n v="145"/>
    <x v="28"/>
    <n v="46"/>
  </r>
  <r>
    <x v="56"/>
    <x v="13"/>
    <x v="56"/>
    <n v="150"/>
    <x v="30"/>
    <n v="110"/>
  </r>
  <r>
    <x v="56"/>
    <x v="13"/>
    <x v="56"/>
    <n v="417"/>
    <x v="9"/>
    <n v="25"/>
  </r>
  <r>
    <x v="56"/>
    <x v="13"/>
    <x v="56"/>
    <n v="380"/>
    <x v="31"/>
    <n v="6"/>
  </r>
  <r>
    <x v="56"/>
    <x v="13"/>
    <x v="56"/>
    <n v="132"/>
    <x v="18"/>
    <n v="38"/>
  </r>
  <r>
    <x v="57"/>
    <x v="13"/>
    <x v="57"/>
    <n v="133"/>
    <x v="36"/>
    <n v="90"/>
  </r>
  <r>
    <x v="57"/>
    <x v="13"/>
    <x v="57"/>
    <n v="54"/>
    <x v="8"/>
    <n v="100"/>
  </r>
  <r>
    <x v="57"/>
    <x v="13"/>
    <x v="57"/>
    <n v="70"/>
    <x v="23"/>
    <n v="2"/>
  </r>
  <r>
    <x v="57"/>
    <x v="13"/>
    <x v="57"/>
    <n v="50"/>
    <x v="17"/>
    <n v="900"/>
  </r>
  <r>
    <x v="58"/>
    <x v="14"/>
    <x v="58"/>
    <n v="195"/>
    <x v="21"/>
    <n v="1"/>
  </r>
  <r>
    <x v="58"/>
    <x v="14"/>
    <x v="58"/>
    <n v="112"/>
    <x v="43"/>
    <n v="2"/>
  </r>
  <r>
    <x v="58"/>
    <x v="14"/>
    <x v="58"/>
    <n v="150"/>
    <x v="30"/>
    <n v="1"/>
  </r>
  <r>
    <x v="58"/>
    <x v="14"/>
    <x v="58"/>
    <n v="50"/>
    <x v="17"/>
    <n v="62"/>
  </r>
  <r>
    <x v="58"/>
    <x v="14"/>
    <x v="58"/>
    <n v="143"/>
    <x v="48"/>
    <n v="10"/>
  </r>
  <r>
    <x v="59"/>
    <x v="14"/>
    <x v="59"/>
    <n v="391"/>
    <x v="6"/>
    <n v="30"/>
  </r>
  <r>
    <x v="59"/>
    <x v="14"/>
    <x v="59"/>
    <n v="90"/>
    <x v="42"/>
    <n v="78"/>
  </r>
  <r>
    <x v="59"/>
    <x v="14"/>
    <x v="59"/>
    <n v="94"/>
    <x v="32"/>
    <n v="6"/>
  </r>
  <r>
    <x v="59"/>
    <x v="14"/>
    <x v="59"/>
    <n v="50"/>
    <x v="17"/>
    <n v="10"/>
  </r>
  <r>
    <x v="60"/>
    <x v="15"/>
    <x v="60"/>
    <n v="136"/>
    <x v="50"/>
    <n v="5"/>
  </r>
  <r>
    <x v="60"/>
    <x v="15"/>
    <x v="60"/>
    <n v="139"/>
    <x v="40"/>
    <n v="1"/>
  </r>
  <r>
    <x v="60"/>
    <x v="15"/>
    <x v="60"/>
    <n v="391"/>
    <x v="6"/>
    <n v="11"/>
  </r>
  <r>
    <x v="60"/>
    <x v="15"/>
    <x v="60"/>
    <n v="142"/>
    <x v="51"/>
    <n v="3"/>
  </r>
  <r>
    <x v="60"/>
    <x v="15"/>
    <x v="60"/>
    <n v="70"/>
    <x v="23"/>
    <n v="2"/>
  </r>
  <r>
    <x v="60"/>
    <x v="15"/>
    <x v="60"/>
    <n v="417"/>
    <x v="9"/>
    <n v="50"/>
  </r>
  <r>
    <x v="61"/>
    <x v="16"/>
    <x v="61"/>
    <n v="2"/>
    <x v="0"/>
    <n v="5"/>
  </r>
  <r>
    <x v="61"/>
    <x v="16"/>
    <x v="61"/>
    <n v="138"/>
    <x v="26"/>
    <n v="13"/>
  </r>
  <r>
    <x v="61"/>
    <x v="16"/>
    <x v="61"/>
    <n v="131"/>
    <x v="39"/>
    <n v="3"/>
  </r>
  <r>
    <x v="61"/>
    <x v="16"/>
    <x v="61"/>
    <n v="137"/>
    <x v="27"/>
    <n v="42"/>
  </r>
  <r>
    <x v="61"/>
    <x v="16"/>
    <x v="61"/>
    <n v="391"/>
    <x v="6"/>
    <n v="1"/>
  </r>
  <r>
    <x v="61"/>
    <x v="16"/>
    <x v="61"/>
    <n v="112"/>
    <x v="43"/>
    <n v="25"/>
  </r>
  <r>
    <x v="61"/>
    <x v="16"/>
    <x v="61"/>
    <n v="140"/>
    <x v="35"/>
    <n v="8"/>
  </r>
  <r>
    <x v="61"/>
    <x v="16"/>
    <x v="61"/>
    <n v="305"/>
    <x v="59"/>
    <n v="3"/>
  </r>
  <r>
    <x v="61"/>
    <x v="16"/>
    <x v="61"/>
    <n v="135"/>
    <x v="49"/>
    <n v="12"/>
  </r>
  <r>
    <x v="61"/>
    <x v="16"/>
    <x v="61"/>
    <n v="141"/>
    <x v="38"/>
    <n v="3"/>
  </r>
  <r>
    <x v="61"/>
    <x v="16"/>
    <x v="61"/>
    <n v="70"/>
    <x v="23"/>
    <n v="28"/>
  </r>
  <r>
    <x v="61"/>
    <x v="16"/>
    <x v="61"/>
    <n v="150"/>
    <x v="30"/>
    <n v="95"/>
  </r>
  <r>
    <x v="61"/>
    <x v="16"/>
    <x v="61"/>
    <n v="90"/>
    <x v="42"/>
    <n v="60"/>
  </r>
  <r>
    <x v="61"/>
    <x v="16"/>
    <x v="61"/>
    <n v="410"/>
    <x v="14"/>
    <n v="3"/>
  </r>
  <r>
    <x v="61"/>
    <x v="16"/>
    <x v="61"/>
    <n v="132"/>
    <x v="18"/>
    <n v="138"/>
  </r>
  <r>
    <x v="62"/>
    <x v="16"/>
    <x v="62"/>
    <n v="138"/>
    <x v="26"/>
    <n v="68"/>
  </r>
  <r>
    <x v="62"/>
    <x v="16"/>
    <x v="62"/>
    <n v="139"/>
    <x v="40"/>
    <n v="1"/>
  </r>
  <r>
    <x v="62"/>
    <x v="16"/>
    <x v="62"/>
    <n v="391"/>
    <x v="6"/>
    <n v="11"/>
  </r>
  <r>
    <x v="62"/>
    <x v="16"/>
    <x v="62"/>
    <n v="195"/>
    <x v="21"/>
    <n v="6"/>
  </r>
  <r>
    <x v="62"/>
    <x v="16"/>
    <x v="62"/>
    <n v="140"/>
    <x v="35"/>
    <n v="18"/>
  </r>
  <r>
    <x v="62"/>
    <x v="16"/>
    <x v="62"/>
    <n v="135"/>
    <x v="49"/>
    <n v="14"/>
  </r>
  <r>
    <x v="62"/>
    <x v="16"/>
    <x v="62"/>
    <n v="70"/>
    <x v="23"/>
    <n v="24"/>
  </r>
  <r>
    <x v="62"/>
    <x v="16"/>
    <x v="62"/>
    <n v="90"/>
    <x v="42"/>
    <n v="93"/>
  </r>
  <r>
    <x v="62"/>
    <x v="16"/>
    <x v="62"/>
    <n v="134"/>
    <x v="45"/>
    <n v="2"/>
  </r>
  <r>
    <x v="63"/>
    <x v="17"/>
    <x v="63"/>
    <n v="138"/>
    <x v="26"/>
    <n v="24"/>
  </r>
  <r>
    <x v="63"/>
    <x v="17"/>
    <x v="63"/>
    <n v="112"/>
    <x v="43"/>
    <n v="15"/>
  </r>
  <r>
    <x v="63"/>
    <x v="17"/>
    <x v="63"/>
    <n v="414"/>
    <x v="11"/>
    <n v="3"/>
  </r>
  <r>
    <x v="63"/>
    <x v="17"/>
    <x v="63"/>
    <n v="90"/>
    <x v="42"/>
    <n v="4"/>
  </r>
  <r>
    <x v="63"/>
    <x v="17"/>
    <x v="63"/>
    <n v="50"/>
    <x v="17"/>
    <n v="60"/>
  </r>
  <r>
    <x v="64"/>
    <x v="17"/>
    <x v="64"/>
    <n v="72"/>
    <x v="46"/>
    <n v="6"/>
  </r>
  <r>
    <x v="64"/>
    <x v="17"/>
    <x v="64"/>
    <n v="195"/>
    <x v="21"/>
    <n v="1"/>
  </r>
  <r>
    <x v="64"/>
    <x v="17"/>
    <x v="64"/>
    <n v="145"/>
    <x v="28"/>
    <n v="4"/>
  </r>
  <r>
    <x v="64"/>
    <x v="17"/>
    <x v="64"/>
    <n v="417"/>
    <x v="9"/>
    <n v="2"/>
  </r>
  <r>
    <x v="64"/>
    <x v="17"/>
    <x v="64"/>
    <n v="380"/>
    <x v="31"/>
    <n v="204"/>
  </r>
  <r>
    <x v="64"/>
    <x v="17"/>
    <x v="64"/>
    <n v="110"/>
    <x v="25"/>
    <n v="2"/>
  </r>
  <r>
    <x v="64"/>
    <x v="17"/>
    <x v="64"/>
    <n v="132"/>
    <x v="18"/>
    <n v="8"/>
  </r>
  <r>
    <x v="65"/>
    <x v="17"/>
    <x v="65"/>
    <n v="138"/>
    <x v="26"/>
    <n v="23"/>
  </r>
  <r>
    <x v="65"/>
    <x v="17"/>
    <x v="65"/>
    <n v="196"/>
    <x v="62"/>
    <n v="2"/>
  </r>
  <r>
    <x v="65"/>
    <x v="17"/>
    <x v="65"/>
    <n v="195"/>
    <x v="21"/>
    <n v="1"/>
  </r>
  <r>
    <x v="65"/>
    <x v="17"/>
    <x v="65"/>
    <n v="380"/>
    <x v="31"/>
    <n v="92"/>
  </r>
  <r>
    <x v="65"/>
    <x v="17"/>
    <x v="65"/>
    <n v="414"/>
    <x v="11"/>
    <n v="3"/>
  </r>
  <r>
    <x v="65"/>
    <x v="17"/>
    <x v="65"/>
    <n v="132"/>
    <x v="18"/>
    <n v="10"/>
  </r>
  <r>
    <x v="66"/>
    <x v="17"/>
    <x v="66"/>
    <n v="133"/>
    <x v="36"/>
    <n v="11"/>
  </r>
  <r>
    <x v="66"/>
    <x v="17"/>
    <x v="66"/>
    <n v="390"/>
    <x v="12"/>
    <n v="25"/>
  </r>
  <r>
    <x v="67"/>
    <x v="17"/>
    <x v="67"/>
    <n v="137"/>
    <x v="27"/>
    <n v="40"/>
  </r>
  <r>
    <x v="67"/>
    <x v="17"/>
    <x v="67"/>
    <n v="112"/>
    <x v="43"/>
    <n v="100"/>
  </r>
  <r>
    <x v="67"/>
    <x v="17"/>
    <x v="67"/>
    <n v="390"/>
    <x v="12"/>
    <n v="25"/>
  </r>
  <r>
    <x v="68"/>
    <x v="18"/>
    <x v="68"/>
    <n v="139"/>
    <x v="40"/>
    <n v="3"/>
  </r>
  <r>
    <x v="68"/>
    <x v="18"/>
    <x v="68"/>
    <n v="131"/>
    <x v="39"/>
    <n v="25"/>
  </r>
  <r>
    <x v="68"/>
    <x v="18"/>
    <x v="68"/>
    <n v="413"/>
    <x v="63"/>
    <n v="2"/>
  </r>
  <r>
    <x v="68"/>
    <x v="18"/>
    <x v="68"/>
    <n v="195"/>
    <x v="21"/>
    <n v="4"/>
  </r>
  <r>
    <x v="68"/>
    <x v="18"/>
    <x v="68"/>
    <n v="145"/>
    <x v="28"/>
    <n v="3"/>
  </r>
  <r>
    <x v="68"/>
    <x v="18"/>
    <x v="68"/>
    <n v="70"/>
    <x v="23"/>
    <n v="6"/>
  </r>
  <r>
    <x v="69"/>
    <x v="19"/>
    <x v="69"/>
    <n v="139"/>
    <x v="40"/>
    <n v="2"/>
  </r>
  <r>
    <x v="69"/>
    <x v="19"/>
    <x v="69"/>
    <n v="401"/>
    <x v="4"/>
    <n v="20"/>
  </r>
  <r>
    <x v="69"/>
    <x v="19"/>
    <x v="69"/>
    <n v="131"/>
    <x v="39"/>
    <n v="4"/>
  </r>
  <r>
    <x v="69"/>
    <x v="19"/>
    <x v="69"/>
    <n v="150"/>
    <x v="30"/>
    <n v="4"/>
  </r>
  <r>
    <x v="69"/>
    <x v="19"/>
    <x v="69"/>
    <n v="380"/>
    <x v="31"/>
    <n v="15"/>
  </r>
  <r>
    <x v="69"/>
    <x v="19"/>
    <x v="69"/>
    <n v="132"/>
    <x v="18"/>
    <n v="2"/>
  </r>
  <r>
    <x v="70"/>
    <x v="19"/>
    <x v="70"/>
    <n v="133"/>
    <x v="36"/>
    <n v="2"/>
  </r>
  <r>
    <x v="70"/>
    <x v="19"/>
    <x v="70"/>
    <n v="72"/>
    <x v="46"/>
    <n v="63"/>
  </r>
  <r>
    <x v="70"/>
    <x v="19"/>
    <x v="70"/>
    <n v="150"/>
    <x v="30"/>
    <n v="6"/>
  </r>
  <r>
    <x v="70"/>
    <x v="19"/>
    <x v="70"/>
    <n v="132"/>
    <x v="18"/>
    <n v="11"/>
  </r>
  <r>
    <x v="71"/>
    <x v="20"/>
    <x v="71"/>
    <n v="480"/>
    <x v="3"/>
    <n v="1"/>
  </r>
  <r>
    <x v="71"/>
    <x v="20"/>
    <x v="71"/>
    <n v="367"/>
    <x v="47"/>
    <n v="18"/>
  </r>
  <r>
    <x v="71"/>
    <x v="20"/>
    <x v="71"/>
    <n v="63"/>
    <x v="5"/>
    <n v="25"/>
  </r>
  <r>
    <x v="71"/>
    <x v="20"/>
    <x v="71"/>
    <n v="196"/>
    <x v="62"/>
    <n v="9"/>
  </r>
  <r>
    <x v="71"/>
    <x v="20"/>
    <x v="71"/>
    <n v="137"/>
    <x v="27"/>
    <n v="4"/>
  </r>
  <r>
    <x v="71"/>
    <x v="20"/>
    <x v="71"/>
    <n v="112"/>
    <x v="43"/>
    <n v="5"/>
  </r>
  <r>
    <x v="71"/>
    <x v="20"/>
    <x v="71"/>
    <n v="135"/>
    <x v="49"/>
    <n v="2"/>
  </r>
  <r>
    <x v="71"/>
    <x v="20"/>
    <x v="71"/>
    <n v="150"/>
    <x v="30"/>
    <n v="11"/>
  </r>
  <r>
    <x v="71"/>
    <x v="20"/>
    <x v="71"/>
    <n v="134"/>
    <x v="45"/>
    <n v="3"/>
  </r>
  <r>
    <x v="71"/>
    <x v="20"/>
    <x v="71"/>
    <n v="50"/>
    <x v="17"/>
    <n v="28"/>
  </r>
  <r>
    <x v="72"/>
    <x v="20"/>
    <x v="72"/>
    <n v="138"/>
    <x v="26"/>
    <n v="1"/>
  </r>
  <r>
    <x v="72"/>
    <x v="20"/>
    <x v="72"/>
    <n v="139"/>
    <x v="40"/>
    <n v="10"/>
  </r>
  <r>
    <x v="72"/>
    <x v="20"/>
    <x v="72"/>
    <n v="195"/>
    <x v="21"/>
    <n v="1"/>
  </r>
  <r>
    <x v="72"/>
    <x v="20"/>
    <x v="72"/>
    <n v="112"/>
    <x v="43"/>
    <n v="15"/>
  </r>
  <r>
    <x v="72"/>
    <x v="20"/>
    <x v="72"/>
    <n v="70"/>
    <x v="23"/>
    <n v="40"/>
  </r>
  <r>
    <x v="72"/>
    <x v="20"/>
    <x v="72"/>
    <n v="50"/>
    <x v="17"/>
    <n v="25"/>
  </r>
  <r>
    <x v="73"/>
    <x v="20"/>
    <x v="73"/>
    <n v="139"/>
    <x v="40"/>
    <n v="5"/>
  </r>
  <r>
    <x v="73"/>
    <x v="20"/>
    <x v="73"/>
    <n v="149"/>
    <x v="55"/>
    <n v="3"/>
  </r>
  <r>
    <x v="73"/>
    <x v="20"/>
    <x v="73"/>
    <n v="142"/>
    <x v="51"/>
    <n v="1"/>
  </r>
  <r>
    <x v="73"/>
    <x v="20"/>
    <x v="73"/>
    <n v="70"/>
    <x v="23"/>
    <n v="16"/>
  </r>
  <r>
    <x v="73"/>
    <x v="20"/>
    <x v="73"/>
    <n v="50"/>
    <x v="17"/>
    <n v="443"/>
  </r>
  <r>
    <x v="74"/>
    <x v="20"/>
    <x v="74"/>
    <n v="138"/>
    <x v="26"/>
    <n v="65"/>
  </r>
  <r>
    <x v="74"/>
    <x v="20"/>
    <x v="74"/>
    <n v="139"/>
    <x v="40"/>
    <n v="14"/>
  </r>
  <r>
    <x v="74"/>
    <x v="20"/>
    <x v="74"/>
    <n v="195"/>
    <x v="21"/>
    <n v="1"/>
  </r>
  <r>
    <x v="74"/>
    <x v="20"/>
    <x v="74"/>
    <n v="149"/>
    <x v="55"/>
    <n v="2"/>
  </r>
  <r>
    <x v="74"/>
    <x v="20"/>
    <x v="74"/>
    <n v="70"/>
    <x v="23"/>
    <n v="12"/>
  </r>
  <r>
    <x v="74"/>
    <x v="20"/>
    <x v="74"/>
    <n v="220"/>
    <x v="44"/>
    <n v="5"/>
  </r>
  <r>
    <x v="75"/>
    <x v="20"/>
    <x v="75"/>
    <n v="138"/>
    <x v="26"/>
    <n v="25"/>
  </r>
  <r>
    <x v="75"/>
    <x v="20"/>
    <x v="75"/>
    <n v="139"/>
    <x v="40"/>
    <n v="6"/>
  </r>
  <r>
    <x v="75"/>
    <x v="20"/>
    <x v="75"/>
    <n v="195"/>
    <x v="21"/>
    <n v="1"/>
  </r>
  <r>
    <x v="75"/>
    <x v="20"/>
    <x v="75"/>
    <n v="146"/>
    <x v="52"/>
    <n v="1"/>
  </r>
  <r>
    <x v="75"/>
    <x v="20"/>
    <x v="75"/>
    <n v="54"/>
    <x v="8"/>
    <n v="50"/>
  </r>
  <r>
    <x v="75"/>
    <x v="20"/>
    <x v="75"/>
    <n v="70"/>
    <x v="23"/>
    <n v="25"/>
  </r>
  <r>
    <x v="75"/>
    <x v="20"/>
    <x v="75"/>
    <n v="380"/>
    <x v="31"/>
    <n v="29"/>
  </r>
  <r>
    <x v="75"/>
    <x v="20"/>
    <x v="75"/>
    <n v="50"/>
    <x v="17"/>
    <n v="80"/>
  </r>
  <r>
    <x v="76"/>
    <x v="21"/>
    <x v="76"/>
    <n v="53"/>
    <x v="19"/>
    <n v="13"/>
  </r>
  <r>
    <x v="76"/>
    <x v="21"/>
    <x v="76"/>
    <n v="138"/>
    <x v="26"/>
    <n v="68"/>
  </r>
  <r>
    <x v="76"/>
    <x v="21"/>
    <x v="76"/>
    <n v="72"/>
    <x v="46"/>
    <n v="90"/>
  </r>
  <r>
    <x v="76"/>
    <x v="21"/>
    <x v="76"/>
    <n v="63"/>
    <x v="5"/>
    <n v="15"/>
  </r>
  <r>
    <x v="76"/>
    <x v="21"/>
    <x v="76"/>
    <n v="196"/>
    <x v="62"/>
    <n v="7"/>
  </r>
  <r>
    <x v="76"/>
    <x v="21"/>
    <x v="76"/>
    <n v="137"/>
    <x v="27"/>
    <n v="13"/>
  </r>
  <r>
    <x v="76"/>
    <x v="21"/>
    <x v="76"/>
    <n v="195"/>
    <x v="21"/>
    <n v="16"/>
  </r>
  <r>
    <x v="76"/>
    <x v="21"/>
    <x v="76"/>
    <n v="112"/>
    <x v="43"/>
    <n v="57"/>
  </r>
  <r>
    <x v="76"/>
    <x v="21"/>
    <x v="76"/>
    <n v="140"/>
    <x v="35"/>
    <n v="6"/>
  </r>
  <r>
    <x v="76"/>
    <x v="21"/>
    <x v="76"/>
    <n v="20"/>
    <x v="7"/>
    <n v="100"/>
  </r>
  <r>
    <x v="76"/>
    <x v="21"/>
    <x v="76"/>
    <n v="380"/>
    <x v="31"/>
    <n v="102"/>
  </r>
  <r>
    <x v="76"/>
    <x v="21"/>
    <x v="76"/>
    <n v="134"/>
    <x v="45"/>
    <n v="1"/>
  </r>
  <r>
    <x v="76"/>
    <x v="21"/>
    <x v="76"/>
    <n v="143"/>
    <x v="48"/>
    <n v="4"/>
  </r>
  <r>
    <x v="77"/>
    <x v="21"/>
    <x v="77"/>
    <n v="133"/>
    <x v="36"/>
    <n v="17"/>
  </r>
  <r>
    <x v="77"/>
    <x v="21"/>
    <x v="77"/>
    <n v="2"/>
    <x v="0"/>
    <n v="13"/>
  </r>
  <r>
    <x v="77"/>
    <x v="21"/>
    <x v="77"/>
    <n v="480"/>
    <x v="3"/>
    <n v="1"/>
  </r>
  <r>
    <x v="77"/>
    <x v="21"/>
    <x v="77"/>
    <n v="480"/>
    <x v="3"/>
    <n v="2"/>
  </r>
  <r>
    <x v="77"/>
    <x v="21"/>
    <x v="77"/>
    <n v="121"/>
    <x v="37"/>
    <n v="8"/>
  </r>
  <r>
    <x v="77"/>
    <x v="21"/>
    <x v="77"/>
    <n v="131"/>
    <x v="39"/>
    <n v="20"/>
  </r>
  <r>
    <x v="77"/>
    <x v="21"/>
    <x v="77"/>
    <n v="146"/>
    <x v="52"/>
    <n v="2"/>
  </r>
  <r>
    <x v="77"/>
    <x v="21"/>
    <x v="77"/>
    <n v="112"/>
    <x v="43"/>
    <n v="3"/>
  </r>
  <r>
    <x v="77"/>
    <x v="21"/>
    <x v="77"/>
    <n v="112"/>
    <x v="43"/>
    <n v="35"/>
  </r>
  <r>
    <x v="77"/>
    <x v="21"/>
    <x v="77"/>
    <n v="112"/>
    <x v="43"/>
    <n v="4"/>
  </r>
  <r>
    <x v="77"/>
    <x v="21"/>
    <x v="77"/>
    <n v="70"/>
    <x v="23"/>
    <n v="64"/>
  </r>
  <r>
    <x v="77"/>
    <x v="21"/>
    <x v="77"/>
    <n v="150"/>
    <x v="30"/>
    <n v="3"/>
  </r>
  <r>
    <x v="77"/>
    <x v="21"/>
    <x v="77"/>
    <n v="414"/>
    <x v="11"/>
    <n v="15"/>
  </r>
  <r>
    <x v="77"/>
    <x v="21"/>
    <x v="77"/>
    <n v="414"/>
    <x v="11"/>
    <n v="3"/>
  </r>
  <r>
    <x v="77"/>
    <x v="21"/>
    <x v="77"/>
    <n v="390"/>
    <x v="12"/>
    <n v="47"/>
  </r>
  <r>
    <x v="77"/>
    <x v="21"/>
    <x v="77"/>
    <n v="304"/>
    <x v="34"/>
    <n v="8"/>
  </r>
  <r>
    <x v="77"/>
    <x v="21"/>
    <x v="77"/>
    <n v="304"/>
    <x v="34"/>
    <n v="8"/>
  </r>
  <r>
    <x v="77"/>
    <x v="21"/>
    <x v="77"/>
    <n v="50"/>
    <x v="17"/>
    <n v="35"/>
  </r>
  <r>
    <x v="78"/>
    <x v="21"/>
    <x v="78"/>
    <n v="137"/>
    <x v="27"/>
    <n v="25"/>
  </r>
  <r>
    <x v="78"/>
    <x v="21"/>
    <x v="78"/>
    <n v="391"/>
    <x v="6"/>
    <n v="10"/>
  </r>
  <r>
    <x v="78"/>
    <x v="21"/>
    <x v="78"/>
    <n v="70"/>
    <x v="23"/>
    <n v="9"/>
  </r>
  <r>
    <x v="78"/>
    <x v="21"/>
    <x v="78"/>
    <n v="380"/>
    <x v="31"/>
    <n v="102"/>
  </r>
  <r>
    <x v="78"/>
    <x v="21"/>
    <x v="78"/>
    <n v="90"/>
    <x v="42"/>
    <n v="1"/>
  </r>
  <r>
    <x v="78"/>
    <x v="21"/>
    <x v="78"/>
    <n v="410"/>
    <x v="14"/>
    <n v="30"/>
  </r>
  <r>
    <x v="78"/>
    <x v="21"/>
    <x v="78"/>
    <n v="50"/>
    <x v="17"/>
    <n v="313"/>
  </r>
  <r>
    <x v="79"/>
    <x v="22"/>
    <x v="79"/>
    <n v="140"/>
    <x v="35"/>
    <n v="2"/>
  </r>
  <r>
    <x v="79"/>
    <x v="22"/>
    <x v="79"/>
    <n v="20"/>
    <x v="7"/>
    <n v="100"/>
  </r>
  <r>
    <x v="79"/>
    <x v="22"/>
    <x v="79"/>
    <n v="141"/>
    <x v="38"/>
    <n v="5"/>
  </r>
  <r>
    <x v="79"/>
    <x v="22"/>
    <x v="79"/>
    <n v="70"/>
    <x v="23"/>
    <n v="9"/>
  </r>
  <r>
    <x v="79"/>
    <x v="22"/>
    <x v="79"/>
    <n v="390"/>
    <x v="12"/>
    <n v="15"/>
  </r>
  <r>
    <x v="79"/>
    <x v="22"/>
    <x v="79"/>
    <n v="220"/>
    <x v="44"/>
    <n v="3"/>
  </r>
  <r>
    <x v="79"/>
    <x v="22"/>
    <x v="79"/>
    <n v="410"/>
    <x v="14"/>
    <n v="28"/>
  </r>
  <r>
    <x v="79"/>
    <x v="22"/>
    <x v="79"/>
    <n v="134"/>
    <x v="45"/>
    <n v="15"/>
  </r>
  <r>
    <x v="79"/>
    <x v="22"/>
    <x v="79"/>
    <n v="50"/>
    <x v="17"/>
    <n v="28"/>
  </r>
  <r>
    <x v="80"/>
    <x v="23"/>
    <x v="80"/>
    <n v="138"/>
    <x v="26"/>
    <n v="29"/>
  </r>
  <r>
    <x v="80"/>
    <x v="23"/>
    <x v="80"/>
    <n v="140"/>
    <x v="35"/>
    <n v="15"/>
  </r>
  <r>
    <x v="80"/>
    <x v="23"/>
    <x v="80"/>
    <n v="142"/>
    <x v="51"/>
    <n v="5"/>
  </r>
  <r>
    <x v="80"/>
    <x v="23"/>
    <x v="80"/>
    <n v="90"/>
    <x v="42"/>
    <n v="25"/>
  </r>
  <r>
    <x v="80"/>
    <x v="23"/>
    <x v="80"/>
    <n v="50"/>
    <x v="17"/>
    <n v="95"/>
  </r>
  <r>
    <x v="81"/>
    <x v="23"/>
    <x v="81"/>
    <n v="142"/>
    <x v="51"/>
    <n v="5"/>
  </r>
  <r>
    <x v="81"/>
    <x v="23"/>
    <x v="81"/>
    <n v="380"/>
    <x v="31"/>
    <n v="150"/>
  </r>
  <r>
    <x v="81"/>
    <x v="23"/>
    <x v="81"/>
    <n v="90"/>
    <x v="42"/>
    <n v="15"/>
  </r>
  <r>
    <x v="81"/>
    <x v="23"/>
    <x v="81"/>
    <n v="50"/>
    <x v="17"/>
    <n v="188"/>
  </r>
  <r>
    <x v="82"/>
    <x v="24"/>
    <x v="82"/>
    <n v="138"/>
    <x v="26"/>
    <n v="3"/>
  </r>
  <r>
    <x v="82"/>
    <x v="24"/>
    <x v="82"/>
    <n v="56"/>
    <x v="64"/>
    <n v="5"/>
  </r>
  <r>
    <x v="82"/>
    <x v="24"/>
    <x v="82"/>
    <n v="195"/>
    <x v="21"/>
    <n v="1"/>
  </r>
  <r>
    <x v="82"/>
    <x v="24"/>
    <x v="82"/>
    <n v="149"/>
    <x v="55"/>
    <n v="15"/>
  </r>
  <r>
    <x v="82"/>
    <x v="24"/>
    <x v="82"/>
    <n v="140"/>
    <x v="35"/>
    <n v="4"/>
  </r>
  <r>
    <x v="82"/>
    <x v="24"/>
    <x v="82"/>
    <n v="150"/>
    <x v="30"/>
    <n v="1"/>
  </r>
  <r>
    <x v="83"/>
    <x v="24"/>
    <x v="83"/>
    <n v="137"/>
    <x v="27"/>
    <n v="34"/>
  </r>
  <r>
    <x v="83"/>
    <x v="24"/>
    <x v="83"/>
    <n v="90"/>
    <x v="42"/>
    <n v="9"/>
  </r>
  <r>
    <x v="84"/>
    <x v="24"/>
    <x v="84"/>
    <n v="133"/>
    <x v="36"/>
    <n v="2"/>
  </r>
  <r>
    <x v="84"/>
    <x v="24"/>
    <x v="84"/>
    <n v="392"/>
    <x v="20"/>
    <n v="10"/>
  </r>
  <r>
    <x v="84"/>
    <x v="24"/>
    <x v="84"/>
    <n v="139"/>
    <x v="40"/>
    <n v="2"/>
  </r>
  <r>
    <x v="84"/>
    <x v="24"/>
    <x v="84"/>
    <n v="131"/>
    <x v="39"/>
    <n v="73"/>
  </r>
  <r>
    <x v="84"/>
    <x v="24"/>
    <x v="84"/>
    <n v="80"/>
    <x v="29"/>
    <n v="4"/>
  </r>
  <r>
    <x v="84"/>
    <x v="24"/>
    <x v="84"/>
    <n v="380"/>
    <x v="31"/>
    <n v="30"/>
  </r>
  <r>
    <x v="84"/>
    <x v="24"/>
    <x v="84"/>
    <n v="390"/>
    <x v="12"/>
    <n v="125"/>
  </r>
  <r>
    <x v="84"/>
    <x v="24"/>
    <x v="84"/>
    <n v="50"/>
    <x v="17"/>
    <n v="13"/>
  </r>
  <r>
    <x v="85"/>
    <x v="25"/>
    <x v="85"/>
    <n v="193"/>
    <x v="61"/>
    <n v="59"/>
  </r>
  <r>
    <x v="85"/>
    <x v="25"/>
    <x v="85"/>
    <n v="195"/>
    <x v="21"/>
    <n v="1"/>
  </r>
  <r>
    <x v="85"/>
    <x v="25"/>
    <x v="85"/>
    <n v="145"/>
    <x v="28"/>
    <n v="3"/>
  </r>
  <r>
    <x v="85"/>
    <x v="25"/>
    <x v="85"/>
    <n v="142"/>
    <x v="51"/>
    <n v="59"/>
  </r>
  <r>
    <x v="85"/>
    <x v="25"/>
    <x v="85"/>
    <n v="390"/>
    <x v="12"/>
    <n v="6"/>
  </r>
  <r>
    <x v="85"/>
    <x v="25"/>
    <x v="85"/>
    <n v="90"/>
    <x v="42"/>
    <n v="1"/>
  </r>
  <r>
    <x v="86"/>
    <x v="25"/>
    <x v="86"/>
    <n v="138"/>
    <x v="26"/>
    <n v="100"/>
  </r>
  <r>
    <x v="86"/>
    <x v="25"/>
    <x v="86"/>
    <n v="14"/>
    <x v="54"/>
    <n v="14"/>
  </r>
  <r>
    <x v="86"/>
    <x v="25"/>
    <x v="86"/>
    <n v="112"/>
    <x v="43"/>
    <n v="20"/>
  </r>
  <r>
    <x v="86"/>
    <x v="25"/>
    <x v="86"/>
    <n v="417"/>
    <x v="9"/>
    <n v="130"/>
  </r>
  <r>
    <x v="87"/>
    <x v="25"/>
    <x v="87"/>
    <n v="14"/>
    <x v="54"/>
    <n v="18"/>
  </r>
  <r>
    <x v="87"/>
    <x v="25"/>
    <x v="87"/>
    <n v="80"/>
    <x v="29"/>
    <n v="59"/>
  </r>
  <r>
    <x v="87"/>
    <x v="25"/>
    <x v="87"/>
    <n v="220"/>
    <x v="44"/>
    <n v="28"/>
  </r>
  <r>
    <x v="88"/>
    <x v="25"/>
    <x v="88"/>
    <n v="2"/>
    <x v="0"/>
    <n v="2"/>
  </r>
  <r>
    <x v="88"/>
    <x v="25"/>
    <x v="88"/>
    <n v="138"/>
    <x v="26"/>
    <n v="4"/>
  </r>
  <r>
    <x v="88"/>
    <x v="25"/>
    <x v="88"/>
    <n v="480"/>
    <x v="3"/>
    <n v="4"/>
  </r>
  <r>
    <x v="88"/>
    <x v="25"/>
    <x v="88"/>
    <n v="131"/>
    <x v="39"/>
    <n v="10"/>
  </r>
  <r>
    <x v="88"/>
    <x v="25"/>
    <x v="88"/>
    <n v="391"/>
    <x v="6"/>
    <n v="10"/>
  </r>
  <r>
    <x v="88"/>
    <x v="25"/>
    <x v="88"/>
    <n v="195"/>
    <x v="21"/>
    <n v="1"/>
  </r>
  <r>
    <x v="88"/>
    <x v="25"/>
    <x v="88"/>
    <n v="149"/>
    <x v="55"/>
    <n v="1"/>
  </r>
  <r>
    <x v="88"/>
    <x v="25"/>
    <x v="88"/>
    <n v="141"/>
    <x v="38"/>
    <n v="9"/>
  </r>
  <r>
    <x v="88"/>
    <x v="25"/>
    <x v="88"/>
    <n v="150"/>
    <x v="30"/>
    <n v="65"/>
  </r>
  <r>
    <x v="88"/>
    <x v="25"/>
    <x v="88"/>
    <n v="90"/>
    <x v="42"/>
    <n v="38"/>
  </r>
  <r>
    <x v="88"/>
    <x v="25"/>
    <x v="88"/>
    <n v="134"/>
    <x v="45"/>
    <n v="10"/>
  </r>
  <r>
    <x v="89"/>
    <x v="25"/>
    <x v="89"/>
    <n v="195"/>
    <x v="21"/>
    <n v="1"/>
  </r>
  <r>
    <x v="89"/>
    <x v="25"/>
    <x v="89"/>
    <n v="112"/>
    <x v="43"/>
    <n v="25"/>
  </r>
  <r>
    <x v="89"/>
    <x v="25"/>
    <x v="89"/>
    <n v="301"/>
    <x v="56"/>
    <n v="5"/>
  </r>
  <r>
    <x v="89"/>
    <x v="25"/>
    <x v="89"/>
    <n v="50"/>
    <x v="17"/>
    <n v="13"/>
  </r>
  <r>
    <x v="90"/>
    <x v="25"/>
    <x v="90"/>
    <n v="361"/>
    <x v="2"/>
    <n v="49"/>
  </r>
  <r>
    <x v="90"/>
    <x v="25"/>
    <x v="90"/>
    <n v="133"/>
    <x v="36"/>
    <n v="6"/>
  </r>
  <r>
    <x v="90"/>
    <x v="25"/>
    <x v="90"/>
    <n v="2"/>
    <x v="0"/>
    <n v="2"/>
  </r>
  <r>
    <x v="90"/>
    <x v="25"/>
    <x v="90"/>
    <n v="138"/>
    <x v="26"/>
    <n v="100"/>
  </r>
  <r>
    <x v="90"/>
    <x v="25"/>
    <x v="90"/>
    <n v="139"/>
    <x v="40"/>
    <n v="2"/>
  </r>
  <r>
    <x v="90"/>
    <x v="25"/>
    <x v="90"/>
    <n v="401"/>
    <x v="4"/>
    <n v="16"/>
  </r>
  <r>
    <x v="90"/>
    <x v="25"/>
    <x v="90"/>
    <n v="193"/>
    <x v="61"/>
    <n v="5"/>
  </r>
  <r>
    <x v="90"/>
    <x v="25"/>
    <x v="90"/>
    <n v="63"/>
    <x v="5"/>
    <n v="19"/>
  </r>
  <r>
    <x v="90"/>
    <x v="25"/>
    <x v="90"/>
    <n v="131"/>
    <x v="39"/>
    <n v="9"/>
  </r>
  <r>
    <x v="90"/>
    <x v="25"/>
    <x v="90"/>
    <n v="137"/>
    <x v="27"/>
    <n v="44"/>
  </r>
  <r>
    <x v="90"/>
    <x v="25"/>
    <x v="90"/>
    <n v="14"/>
    <x v="54"/>
    <n v="2"/>
  </r>
  <r>
    <x v="90"/>
    <x v="25"/>
    <x v="90"/>
    <n v="391"/>
    <x v="6"/>
    <n v="60"/>
  </r>
  <r>
    <x v="90"/>
    <x v="25"/>
    <x v="90"/>
    <n v="195"/>
    <x v="21"/>
    <n v="3"/>
  </r>
  <r>
    <x v="90"/>
    <x v="25"/>
    <x v="90"/>
    <n v="149"/>
    <x v="55"/>
    <n v="7"/>
  </r>
  <r>
    <x v="90"/>
    <x v="25"/>
    <x v="90"/>
    <n v="146"/>
    <x v="52"/>
    <n v="22"/>
  </r>
  <r>
    <x v="90"/>
    <x v="25"/>
    <x v="90"/>
    <n v="20"/>
    <x v="7"/>
    <n v="330"/>
  </r>
  <r>
    <x v="90"/>
    <x v="25"/>
    <x v="90"/>
    <n v="141"/>
    <x v="38"/>
    <n v="83"/>
  </r>
  <r>
    <x v="90"/>
    <x v="25"/>
    <x v="90"/>
    <n v="145"/>
    <x v="28"/>
    <n v="4"/>
  </r>
  <r>
    <x v="90"/>
    <x v="25"/>
    <x v="90"/>
    <n v="301"/>
    <x v="56"/>
    <n v="10"/>
  </r>
  <r>
    <x v="90"/>
    <x v="25"/>
    <x v="90"/>
    <n v="142"/>
    <x v="51"/>
    <n v="5"/>
  </r>
  <r>
    <x v="90"/>
    <x v="25"/>
    <x v="90"/>
    <n v="144"/>
    <x v="53"/>
    <n v="20"/>
  </r>
  <r>
    <x v="90"/>
    <x v="25"/>
    <x v="90"/>
    <n v="80"/>
    <x v="29"/>
    <n v="1300"/>
  </r>
  <r>
    <x v="90"/>
    <x v="25"/>
    <x v="90"/>
    <n v="70"/>
    <x v="23"/>
    <n v="143"/>
  </r>
  <r>
    <x v="90"/>
    <x v="25"/>
    <x v="90"/>
    <n v="150"/>
    <x v="30"/>
    <n v="87"/>
  </r>
  <r>
    <x v="90"/>
    <x v="25"/>
    <x v="90"/>
    <n v="417"/>
    <x v="9"/>
    <n v="127"/>
  </r>
  <r>
    <x v="90"/>
    <x v="25"/>
    <x v="90"/>
    <n v="414"/>
    <x v="11"/>
    <n v="13"/>
  </r>
  <r>
    <x v="90"/>
    <x v="25"/>
    <x v="90"/>
    <n v="220"/>
    <x v="44"/>
    <n v="6"/>
  </r>
  <r>
    <x v="90"/>
    <x v="25"/>
    <x v="90"/>
    <n v="90"/>
    <x v="42"/>
    <n v="150"/>
  </r>
  <r>
    <x v="90"/>
    <x v="25"/>
    <x v="90"/>
    <n v="134"/>
    <x v="45"/>
    <n v="56"/>
  </r>
  <r>
    <x v="90"/>
    <x v="25"/>
    <x v="90"/>
    <n v="50"/>
    <x v="17"/>
    <n v="425"/>
  </r>
  <r>
    <x v="90"/>
    <x v="25"/>
    <x v="90"/>
    <n v="143"/>
    <x v="48"/>
    <n v="3"/>
  </r>
  <r>
    <x v="91"/>
    <x v="25"/>
    <x v="91"/>
    <n v="146"/>
    <x v="52"/>
    <n v="8"/>
  </r>
  <r>
    <x v="92"/>
    <x v="26"/>
    <x v="92"/>
    <n v="133"/>
    <x v="36"/>
    <n v="8"/>
  </r>
  <r>
    <x v="92"/>
    <x v="26"/>
    <x v="92"/>
    <n v="138"/>
    <x v="26"/>
    <n v="1"/>
  </r>
  <r>
    <x v="92"/>
    <x v="26"/>
    <x v="92"/>
    <n v="112"/>
    <x v="43"/>
    <n v="8"/>
  </r>
  <r>
    <x v="92"/>
    <x v="26"/>
    <x v="92"/>
    <n v="380"/>
    <x v="31"/>
    <n v="21"/>
  </r>
  <r>
    <x v="92"/>
    <x v="26"/>
    <x v="92"/>
    <n v="50"/>
    <x v="17"/>
    <n v="17"/>
  </r>
  <r>
    <x v="93"/>
    <x v="27"/>
    <x v="93"/>
    <n v="196"/>
    <x v="62"/>
    <n v="5"/>
  </r>
  <r>
    <x v="94"/>
    <x v="28"/>
    <x v="94"/>
    <n v="300"/>
    <x v="60"/>
    <n v="100"/>
  </r>
  <r>
    <x v="94"/>
    <x v="28"/>
    <x v="94"/>
    <n v="53"/>
    <x v="19"/>
    <n v="225"/>
  </r>
  <r>
    <x v="94"/>
    <x v="28"/>
    <x v="94"/>
    <n v="138"/>
    <x v="26"/>
    <n v="500"/>
  </r>
  <r>
    <x v="94"/>
    <x v="28"/>
    <x v="94"/>
    <n v="121"/>
    <x v="37"/>
    <n v="200"/>
  </r>
  <r>
    <x v="94"/>
    <x v="28"/>
    <x v="94"/>
    <n v="63"/>
    <x v="5"/>
    <n v="50"/>
  </r>
  <r>
    <x v="94"/>
    <x v="28"/>
    <x v="94"/>
    <n v="131"/>
    <x v="39"/>
    <n v="50"/>
  </r>
  <r>
    <x v="94"/>
    <x v="28"/>
    <x v="94"/>
    <n v="307"/>
    <x v="33"/>
    <n v="50"/>
  </r>
  <r>
    <x v="94"/>
    <x v="28"/>
    <x v="94"/>
    <n v="195"/>
    <x v="21"/>
    <n v="59"/>
  </r>
  <r>
    <x v="94"/>
    <x v="28"/>
    <x v="94"/>
    <n v="141"/>
    <x v="38"/>
    <n v="50"/>
  </r>
  <r>
    <x v="94"/>
    <x v="28"/>
    <x v="94"/>
    <n v="145"/>
    <x v="28"/>
    <n v="34"/>
  </r>
  <r>
    <x v="94"/>
    <x v="28"/>
    <x v="94"/>
    <n v="144"/>
    <x v="53"/>
    <n v="5"/>
  </r>
  <r>
    <x v="94"/>
    <x v="28"/>
    <x v="94"/>
    <n v="80"/>
    <x v="29"/>
    <n v="121"/>
  </r>
  <r>
    <x v="94"/>
    <x v="28"/>
    <x v="94"/>
    <n v="80"/>
    <x v="29"/>
    <n v="500"/>
  </r>
  <r>
    <x v="94"/>
    <x v="28"/>
    <x v="94"/>
    <n v="70"/>
    <x v="23"/>
    <n v="50"/>
  </r>
  <r>
    <x v="94"/>
    <x v="28"/>
    <x v="94"/>
    <n v="380"/>
    <x v="31"/>
    <n v="10022"/>
  </r>
  <r>
    <x v="94"/>
    <x v="28"/>
    <x v="94"/>
    <n v="414"/>
    <x v="11"/>
    <n v="50"/>
  </r>
  <r>
    <x v="94"/>
    <x v="28"/>
    <x v="94"/>
    <n v="414"/>
    <x v="11"/>
    <n v="100"/>
  </r>
  <r>
    <x v="94"/>
    <x v="28"/>
    <x v="94"/>
    <n v="390"/>
    <x v="12"/>
    <n v="10"/>
  </r>
  <r>
    <x v="94"/>
    <x v="28"/>
    <x v="94"/>
    <n v="400"/>
    <x v="13"/>
    <n v="250"/>
  </r>
  <r>
    <x v="94"/>
    <x v="28"/>
    <x v="94"/>
    <n v="410"/>
    <x v="14"/>
    <n v="8"/>
  </r>
  <r>
    <x v="94"/>
    <x v="28"/>
    <x v="94"/>
    <n v="110"/>
    <x v="25"/>
    <n v="75"/>
  </r>
  <r>
    <x v="95"/>
    <x v="28"/>
    <x v="95"/>
    <n v="53"/>
    <x v="19"/>
    <n v="5"/>
  </r>
  <r>
    <x v="95"/>
    <x v="28"/>
    <x v="95"/>
    <n v="138"/>
    <x v="26"/>
    <n v="100"/>
  </r>
  <r>
    <x v="95"/>
    <x v="28"/>
    <x v="95"/>
    <n v="193"/>
    <x v="61"/>
    <n v="50"/>
  </r>
  <r>
    <x v="95"/>
    <x v="28"/>
    <x v="95"/>
    <n v="131"/>
    <x v="39"/>
    <n v="50"/>
  </r>
  <r>
    <x v="95"/>
    <x v="28"/>
    <x v="95"/>
    <n v="137"/>
    <x v="27"/>
    <n v="35"/>
  </r>
  <r>
    <x v="95"/>
    <x v="28"/>
    <x v="95"/>
    <n v="391"/>
    <x v="6"/>
    <n v="10"/>
  </r>
  <r>
    <x v="95"/>
    <x v="28"/>
    <x v="95"/>
    <n v="80"/>
    <x v="29"/>
    <n v="229"/>
  </r>
  <r>
    <x v="95"/>
    <x v="28"/>
    <x v="95"/>
    <n v="380"/>
    <x v="31"/>
    <n v="5001"/>
  </r>
  <r>
    <x v="95"/>
    <x v="28"/>
    <x v="95"/>
    <n v="370"/>
    <x v="10"/>
    <n v="50"/>
  </r>
  <r>
    <x v="95"/>
    <x v="28"/>
    <x v="95"/>
    <n v="410"/>
    <x v="14"/>
    <n v="1270"/>
  </r>
  <r>
    <x v="95"/>
    <x v="28"/>
    <x v="95"/>
    <n v="304"/>
    <x v="34"/>
    <n v="200"/>
  </r>
  <r>
    <x v="95"/>
    <x v="28"/>
    <x v="95"/>
    <n v="366"/>
    <x v="1"/>
    <n v="5"/>
  </r>
  <r>
    <x v="96"/>
    <x v="29"/>
    <x v="96"/>
    <n v="146"/>
    <x v="52"/>
    <n v="5"/>
  </r>
  <r>
    <x v="96"/>
    <x v="29"/>
    <x v="96"/>
    <n v="417"/>
    <x v="9"/>
    <n v="2"/>
  </r>
  <r>
    <x v="97"/>
    <x v="30"/>
    <x v="97"/>
    <n v="2"/>
    <x v="0"/>
    <n v="13"/>
  </r>
  <r>
    <x v="97"/>
    <x v="30"/>
    <x v="97"/>
    <n v="53"/>
    <x v="19"/>
    <n v="5"/>
  </r>
  <r>
    <x v="97"/>
    <x v="30"/>
    <x v="97"/>
    <n v="138"/>
    <x v="26"/>
    <n v="8"/>
  </r>
  <r>
    <x v="97"/>
    <x v="30"/>
    <x v="97"/>
    <n v="137"/>
    <x v="27"/>
    <n v="1"/>
  </r>
  <r>
    <x v="97"/>
    <x v="30"/>
    <x v="97"/>
    <n v="306"/>
    <x v="22"/>
    <n v="20"/>
  </r>
  <r>
    <x v="97"/>
    <x v="30"/>
    <x v="97"/>
    <n v="80"/>
    <x v="29"/>
    <n v="38"/>
  </r>
  <r>
    <x v="97"/>
    <x v="30"/>
    <x v="97"/>
    <n v="419"/>
    <x v="24"/>
    <n v="5"/>
  </r>
  <r>
    <x v="98"/>
    <x v="31"/>
    <x v="98"/>
    <n v="361"/>
    <x v="2"/>
    <n v="23"/>
  </r>
  <r>
    <x v="98"/>
    <x v="31"/>
    <x v="98"/>
    <n v="53"/>
    <x v="19"/>
    <n v="259"/>
  </r>
  <r>
    <x v="98"/>
    <x v="31"/>
    <x v="98"/>
    <n v="138"/>
    <x v="26"/>
    <n v="20"/>
  </r>
  <r>
    <x v="98"/>
    <x v="31"/>
    <x v="98"/>
    <n v="391"/>
    <x v="6"/>
    <n v="10"/>
  </r>
  <r>
    <x v="98"/>
    <x v="31"/>
    <x v="98"/>
    <n v="80"/>
    <x v="29"/>
    <n v="500"/>
  </r>
  <r>
    <x v="98"/>
    <x v="31"/>
    <x v="98"/>
    <n v="90"/>
    <x v="42"/>
    <n v="50"/>
  </r>
  <r>
    <x v="98"/>
    <x v="31"/>
    <x v="98"/>
    <n v="410"/>
    <x v="14"/>
    <n v="25"/>
  </r>
  <r>
    <x v="98"/>
    <x v="31"/>
    <x v="98"/>
    <n v="304"/>
    <x v="34"/>
    <n v="13"/>
  </r>
  <r>
    <x v="99"/>
    <x v="31"/>
    <x v="99"/>
    <n v="139"/>
    <x v="40"/>
    <n v="82"/>
  </r>
  <r>
    <x v="99"/>
    <x v="31"/>
    <x v="99"/>
    <n v="131"/>
    <x v="39"/>
    <n v="30"/>
  </r>
  <r>
    <x v="99"/>
    <x v="31"/>
    <x v="99"/>
    <n v="135"/>
    <x v="49"/>
    <n v="295"/>
  </r>
  <r>
    <x v="99"/>
    <x v="31"/>
    <x v="99"/>
    <n v="417"/>
    <x v="9"/>
    <n v="120"/>
  </r>
  <r>
    <x v="99"/>
    <x v="31"/>
    <x v="99"/>
    <n v="134"/>
    <x v="45"/>
    <n v="205"/>
  </r>
  <r>
    <x v="100"/>
    <x v="9"/>
    <x v="100"/>
    <n v="197"/>
    <x v="58"/>
    <n v="13"/>
  </r>
  <r>
    <x v="100"/>
    <x v="9"/>
    <x v="100"/>
    <n v="151"/>
    <x v="65"/>
    <n v="5"/>
  </r>
  <r>
    <x v="100"/>
    <x v="9"/>
    <x v="100"/>
    <n v="2"/>
    <x v="0"/>
    <n v="6"/>
  </r>
  <r>
    <x v="100"/>
    <x v="9"/>
    <x v="100"/>
    <n v="480"/>
    <x v="3"/>
    <n v="13"/>
  </r>
  <r>
    <x v="100"/>
    <x v="9"/>
    <x v="100"/>
    <n v="392"/>
    <x v="20"/>
    <n v="10"/>
  </r>
  <r>
    <x v="100"/>
    <x v="9"/>
    <x v="100"/>
    <n v="193"/>
    <x v="61"/>
    <n v="25"/>
  </r>
  <r>
    <x v="100"/>
    <x v="9"/>
    <x v="100"/>
    <n v="391"/>
    <x v="6"/>
    <n v="5"/>
  </r>
  <r>
    <x v="100"/>
    <x v="9"/>
    <x v="100"/>
    <n v="290"/>
    <x v="66"/>
    <n v="50"/>
  </r>
  <r>
    <x v="100"/>
    <x v="9"/>
    <x v="100"/>
    <n v="380"/>
    <x v="31"/>
    <n v="33"/>
  </r>
  <r>
    <x v="100"/>
    <x v="9"/>
    <x v="100"/>
    <n v="414"/>
    <x v="11"/>
    <n v="25"/>
  </r>
  <r>
    <x v="100"/>
    <x v="9"/>
    <x v="100"/>
    <n v="410"/>
    <x v="14"/>
    <n v="140"/>
  </r>
  <r>
    <x v="100"/>
    <x v="9"/>
    <x v="100"/>
    <n v="110"/>
    <x v="25"/>
    <n v="4"/>
  </r>
  <r>
    <x v="100"/>
    <x v="9"/>
    <x v="100"/>
    <n v="50"/>
    <x v="17"/>
    <n v="36"/>
  </r>
  <r>
    <x v="101"/>
    <x v="9"/>
    <x v="101"/>
    <n v="197"/>
    <x v="58"/>
    <n v="80"/>
  </r>
  <r>
    <x v="101"/>
    <x v="9"/>
    <x v="101"/>
    <n v="70"/>
    <x v="23"/>
    <n v="1"/>
  </r>
  <r>
    <x v="102"/>
    <x v="9"/>
    <x v="102"/>
    <n v="151"/>
    <x v="65"/>
    <n v="5"/>
  </r>
  <r>
    <x v="102"/>
    <x v="9"/>
    <x v="102"/>
    <n v="2"/>
    <x v="0"/>
    <n v="8"/>
  </r>
  <r>
    <x v="102"/>
    <x v="9"/>
    <x v="102"/>
    <n v="139"/>
    <x v="40"/>
    <n v="10"/>
  </r>
  <r>
    <x v="102"/>
    <x v="9"/>
    <x v="102"/>
    <n v="131"/>
    <x v="39"/>
    <n v="1"/>
  </r>
  <r>
    <x v="102"/>
    <x v="9"/>
    <x v="102"/>
    <n v="391"/>
    <x v="6"/>
    <n v="5"/>
  </r>
  <r>
    <x v="102"/>
    <x v="9"/>
    <x v="102"/>
    <n v="413"/>
    <x v="63"/>
    <n v="7"/>
  </r>
  <r>
    <x v="102"/>
    <x v="9"/>
    <x v="102"/>
    <n v="140"/>
    <x v="35"/>
    <n v="13"/>
  </r>
  <r>
    <x v="102"/>
    <x v="9"/>
    <x v="102"/>
    <n v="417"/>
    <x v="9"/>
    <n v="2"/>
  </r>
  <r>
    <x v="102"/>
    <x v="9"/>
    <x v="102"/>
    <n v="380"/>
    <x v="31"/>
    <n v="76"/>
  </r>
  <r>
    <x v="102"/>
    <x v="9"/>
    <x v="102"/>
    <n v="414"/>
    <x v="11"/>
    <n v="30"/>
  </r>
  <r>
    <x v="102"/>
    <x v="9"/>
    <x v="102"/>
    <n v="410"/>
    <x v="14"/>
    <n v="140"/>
  </r>
  <r>
    <x v="102"/>
    <x v="9"/>
    <x v="102"/>
    <n v="110"/>
    <x v="25"/>
    <n v="1"/>
  </r>
  <r>
    <x v="102"/>
    <x v="9"/>
    <x v="102"/>
    <n v="50"/>
    <x v="17"/>
    <n v="10"/>
  </r>
  <r>
    <x v="103"/>
    <x v="9"/>
    <x v="103"/>
    <n v="70"/>
    <x v="23"/>
    <n v="2"/>
  </r>
  <r>
    <x v="104"/>
    <x v="9"/>
    <x v="104"/>
    <n v="139"/>
    <x v="40"/>
    <n v="3"/>
  </r>
  <r>
    <x v="104"/>
    <x v="9"/>
    <x v="104"/>
    <n v="137"/>
    <x v="27"/>
    <n v="4"/>
  </r>
  <r>
    <x v="104"/>
    <x v="9"/>
    <x v="104"/>
    <n v="110"/>
    <x v="25"/>
    <n v="3"/>
  </r>
  <r>
    <x v="104"/>
    <x v="9"/>
    <x v="104"/>
    <n v="366"/>
    <x v="1"/>
    <n v="1"/>
  </r>
  <r>
    <x v="105"/>
    <x v="32"/>
    <x v="105"/>
    <n v="361"/>
    <x v="2"/>
    <n v="5"/>
  </r>
  <r>
    <x v="105"/>
    <x v="32"/>
    <x v="105"/>
    <n v="72"/>
    <x v="46"/>
    <n v="7"/>
  </r>
  <r>
    <x v="105"/>
    <x v="32"/>
    <x v="105"/>
    <n v="391"/>
    <x v="6"/>
    <n v="3"/>
  </r>
  <r>
    <x v="105"/>
    <x v="32"/>
    <x v="105"/>
    <n v="195"/>
    <x v="21"/>
    <n v="1"/>
  </r>
  <r>
    <x v="105"/>
    <x v="32"/>
    <x v="105"/>
    <n v="142"/>
    <x v="51"/>
    <n v="1"/>
  </r>
  <r>
    <x v="105"/>
    <x v="32"/>
    <x v="105"/>
    <n v="417"/>
    <x v="9"/>
    <n v="3"/>
  </r>
  <r>
    <x v="105"/>
    <x v="32"/>
    <x v="105"/>
    <n v="380"/>
    <x v="31"/>
    <n v="3"/>
  </r>
  <r>
    <x v="105"/>
    <x v="32"/>
    <x v="105"/>
    <n v="414"/>
    <x v="11"/>
    <n v="3"/>
  </r>
  <r>
    <x v="105"/>
    <x v="32"/>
    <x v="105"/>
    <n v="90"/>
    <x v="42"/>
    <n v="5"/>
  </r>
  <r>
    <x v="105"/>
    <x v="32"/>
    <x v="105"/>
    <n v="410"/>
    <x v="14"/>
    <n v="10"/>
  </r>
  <r>
    <x v="105"/>
    <x v="32"/>
    <x v="105"/>
    <n v="110"/>
    <x v="25"/>
    <n v="1"/>
  </r>
  <r>
    <x v="105"/>
    <x v="32"/>
    <x v="105"/>
    <n v="50"/>
    <x v="17"/>
    <n v="9"/>
  </r>
  <r>
    <x v="106"/>
    <x v="32"/>
    <x v="106"/>
    <n v="138"/>
    <x v="26"/>
    <n v="21"/>
  </r>
  <r>
    <x v="106"/>
    <x v="32"/>
    <x v="106"/>
    <n v="391"/>
    <x v="6"/>
    <n v="3"/>
  </r>
  <r>
    <x v="106"/>
    <x v="32"/>
    <x v="106"/>
    <n v="413"/>
    <x v="63"/>
    <n v="2"/>
  </r>
  <r>
    <x v="106"/>
    <x v="32"/>
    <x v="106"/>
    <n v="141"/>
    <x v="38"/>
    <n v="6"/>
  </r>
  <r>
    <x v="106"/>
    <x v="32"/>
    <x v="106"/>
    <n v="144"/>
    <x v="53"/>
    <n v="1"/>
  </r>
  <r>
    <x v="106"/>
    <x v="32"/>
    <x v="106"/>
    <n v="417"/>
    <x v="9"/>
    <n v="5"/>
  </r>
  <r>
    <x v="106"/>
    <x v="32"/>
    <x v="106"/>
    <n v="380"/>
    <x v="31"/>
    <n v="24"/>
  </r>
  <r>
    <x v="106"/>
    <x v="32"/>
    <x v="106"/>
    <n v="414"/>
    <x v="11"/>
    <n v="4"/>
  </r>
  <r>
    <x v="106"/>
    <x v="32"/>
    <x v="106"/>
    <n v="90"/>
    <x v="42"/>
    <n v="5"/>
  </r>
  <r>
    <x v="106"/>
    <x v="32"/>
    <x v="106"/>
    <n v="110"/>
    <x v="25"/>
    <n v="5"/>
  </r>
  <r>
    <x v="106"/>
    <x v="32"/>
    <x v="106"/>
    <n v="134"/>
    <x v="45"/>
    <n v="4"/>
  </r>
  <r>
    <x v="106"/>
    <x v="32"/>
    <x v="106"/>
    <n v="50"/>
    <x v="17"/>
    <n v="36"/>
  </r>
  <r>
    <x v="107"/>
    <x v="33"/>
    <x v="107"/>
    <n v="138"/>
    <x v="26"/>
    <n v="150"/>
  </r>
  <r>
    <x v="107"/>
    <x v="33"/>
    <x v="107"/>
    <n v="141"/>
    <x v="38"/>
    <n v="19"/>
  </r>
  <r>
    <x v="107"/>
    <x v="33"/>
    <x v="107"/>
    <n v="417"/>
    <x v="9"/>
    <n v="1100"/>
  </r>
  <r>
    <x v="107"/>
    <x v="33"/>
    <x v="107"/>
    <n v="380"/>
    <x v="31"/>
    <n v="252"/>
  </r>
  <r>
    <x v="108"/>
    <x v="34"/>
    <x v="108"/>
    <n v="138"/>
    <x v="26"/>
    <n v="5"/>
  </r>
  <r>
    <x v="108"/>
    <x v="34"/>
    <x v="108"/>
    <n v="146"/>
    <x v="52"/>
    <n v="5"/>
  </r>
  <r>
    <x v="108"/>
    <x v="34"/>
    <x v="108"/>
    <n v="144"/>
    <x v="53"/>
    <n v="1"/>
  </r>
  <r>
    <x v="108"/>
    <x v="34"/>
    <x v="108"/>
    <n v="80"/>
    <x v="29"/>
    <n v="25"/>
  </r>
  <r>
    <x v="108"/>
    <x v="34"/>
    <x v="108"/>
    <n v="150"/>
    <x v="30"/>
    <n v="6"/>
  </r>
  <r>
    <x v="108"/>
    <x v="34"/>
    <x v="108"/>
    <n v="417"/>
    <x v="9"/>
    <n v="18"/>
  </r>
  <r>
    <x v="108"/>
    <x v="34"/>
    <x v="108"/>
    <n v="414"/>
    <x v="11"/>
    <n v="3"/>
  </r>
  <r>
    <x v="108"/>
    <x v="34"/>
    <x v="108"/>
    <n v="410"/>
    <x v="14"/>
    <n v="10"/>
  </r>
  <r>
    <x v="108"/>
    <x v="34"/>
    <x v="108"/>
    <n v="50"/>
    <x v="17"/>
    <n v="3"/>
  </r>
  <r>
    <x v="109"/>
    <x v="35"/>
    <x v="109"/>
    <n v="391"/>
    <x v="6"/>
    <n v="3"/>
  </r>
  <r>
    <x v="109"/>
    <x v="35"/>
    <x v="109"/>
    <n v="112"/>
    <x v="43"/>
    <n v="50"/>
  </r>
  <r>
    <x v="109"/>
    <x v="35"/>
    <x v="109"/>
    <n v="380"/>
    <x v="31"/>
    <n v="20"/>
  </r>
  <r>
    <x v="109"/>
    <x v="35"/>
    <x v="109"/>
    <n v="390"/>
    <x v="12"/>
    <n v="25"/>
  </r>
  <r>
    <x v="109"/>
    <x v="35"/>
    <x v="109"/>
    <n v="90"/>
    <x v="42"/>
    <n v="35"/>
  </r>
  <r>
    <x v="109"/>
    <x v="35"/>
    <x v="109"/>
    <n v="94"/>
    <x v="32"/>
    <n v="9"/>
  </r>
  <r>
    <x v="110"/>
    <x v="36"/>
    <x v="110"/>
    <n v="112"/>
    <x v="43"/>
    <n v="101"/>
  </r>
  <r>
    <x v="110"/>
    <x v="36"/>
    <x v="110"/>
    <n v="140"/>
    <x v="35"/>
    <n v="48"/>
  </r>
  <r>
    <x v="110"/>
    <x v="36"/>
    <x v="110"/>
    <n v="410"/>
    <x v="14"/>
    <n v="11"/>
  </r>
  <r>
    <x v="110"/>
    <x v="36"/>
    <x v="110"/>
    <n v="134"/>
    <x v="45"/>
    <n v="15"/>
  </r>
  <r>
    <x v="111"/>
    <x v="36"/>
    <x v="111"/>
    <n v="138"/>
    <x v="26"/>
    <n v="25"/>
  </r>
  <r>
    <x v="111"/>
    <x v="36"/>
    <x v="111"/>
    <n v="480"/>
    <x v="3"/>
    <n v="20"/>
  </r>
  <r>
    <x v="111"/>
    <x v="36"/>
    <x v="111"/>
    <n v="137"/>
    <x v="27"/>
    <n v="158"/>
  </r>
  <r>
    <x v="111"/>
    <x v="36"/>
    <x v="111"/>
    <n v="391"/>
    <x v="6"/>
    <n v="10"/>
  </r>
  <r>
    <x v="111"/>
    <x v="36"/>
    <x v="111"/>
    <n v="146"/>
    <x v="52"/>
    <n v="16"/>
  </r>
  <r>
    <x v="111"/>
    <x v="36"/>
    <x v="111"/>
    <n v="150"/>
    <x v="30"/>
    <n v="15"/>
  </r>
  <r>
    <x v="111"/>
    <x v="36"/>
    <x v="111"/>
    <n v="390"/>
    <x v="12"/>
    <n v="125"/>
  </r>
  <r>
    <x v="111"/>
    <x v="36"/>
    <x v="111"/>
    <n v="90"/>
    <x v="42"/>
    <n v="135"/>
  </r>
  <r>
    <x v="111"/>
    <x v="36"/>
    <x v="111"/>
    <n v="134"/>
    <x v="45"/>
    <n v="17"/>
  </r>
  <r>
    <x v="112"/>
    <x v="36"/>
    <x v="112"/>
    <n v="147"/>
    <x v="67"/>
    <n v="25"/>
  </r>
  <r>
    <x v="112"/>
    <x v="36"/>
    <x v="112"/>
    <n v="121"/>
    <x v="37"/>
    <n v="75"/>
  </r>
  <r>
    <x v="112"/>
    <x v="36"/>
    <x v="112"/>
    <n v="80"/>
    <x v="29"/>
    <n v="42"/>
  </r>
  <r>
    <x v="112"/>
    <x v="36"/>
    <x v="112"/>
    <n v="50"/>
    <x v="17"/>
    <n v="975"/>
  </r>
  <r>
    <x v="113"/>
    <x v="37"/>
    <x v="113"/>
    <n v="50"/>
    <x v="17"/>
    <n v="17"/>
  </r>
  <r>
    <x v="114"/>
    <x v="37"/>
    <x v="114"/>
    <n v="138"/>
    <x v="26"/>
    <n v="3"/>
  </r>
  <r>
    <x v="114"/>
    <x v="37"/>
    <x v="114"/>
    <n v="139"/>
    <x v="40"/>
    <n v="2"/>
  </r>
  <r>
    <x v="114"/>
    <x v="37"/>
    <x v="114"/>
    <n v="70"/>
    <x v="23"/>
    <n v="4"/>
  </r>
  <r>
    <x v="114"/>
    <x v="37"/>
    <x v="114"/>
    <n v="90"/>
    <x v="42"/>
    <n v="6"/>
  </r>
  <r>
    <x v="114"/>
    <x v="37"/>
    <x v="114"/>
    <n v="50"/>
    <x v="17"/>
    <n v="33"/>
  </r>
  <r>
    <x v="115"/>
    <x v="38"/>
    <x v="115"/>
    <n v="391"/>
    <x v="6"/>
    <n v="1"/>
  </r>
  <r>
    <x v="115"/>
    <x v="38"/>
    <x v="115"/>
    <n v="146"/>
    <x v="52"/>
    <n v="7"/>
  </r>
  <r>
    <x v="115"/>
    <x v="38"/>
    <x v="115"/>
    <n v="414"/>
    <x v="11"/>
    <n v="20"/>
  </r>
  <r>
    <x v="115"/>
    <x v="38"/>
    <x v="115"/>
    <n v="390"/>
    <x v="12"/>
    <n v="10"/>
  </r>
  <r>
    <x v="116"/>
    <x v="38"/>
    <x v="116"/>
    <n v="480"/>
    <x v="3"/>
    <n v="5"/>
  </r>
  <r>
    <x v="116"/>
    <x v="38"/>
    <x v="116"/>
    <n v="14"/>
    <x v="54"/>
    <n v="4"/>
  </r>
  <r>
    <x v="116"/>
    <x v="38"/>
    <x v="116"/>
    <n v="391"/>
    <x v="6"/>
    <n v="11"/>
  </r>
  <r>
    <x v="117"/>
    <x v="39"/>
    <x v="117"/>
    <n v="197"/>
    <x v="58"/>
    <n v="23"/>
  </r>
  <r>
    <x v="117"/>
    <x v="39"/>
    <x v="117"/>
    <n v="53"/>
    <x v="19"/>
    <n v="30"/>
  </r>
  <r>
    <x v="117"/>
    <x v="39"/>
    <x v="117"/>
    <n v="391"/>
    <x v="6"/>
    <n v="1"/>
  </r>
  <r>
    <x v="117"/>
    <x v="39"/>
    <x v="117"/>
    <n v="150"/>
    <x v="30"/>
    <n v="20"/>
  </r>
  <r>
    <x v="117"/>
    <x v="39"/>
    <x v="117"/>
    <n v="303"/>
    <x v="68"/>
    <n v="7"/>
  </r>
  <r>
    <x v="117"/>
    <x v="39"/>
    <x v="117"/>
    <n v="366"/>
    <x v="1"/>
    <n v="24"/>
  </r>
  <r>
    <x v="118"/>
    <x v="39"/>
    <x v="118"/>
    <n v="133"/>
    <x v="36"/>
    <n v="80"/>
  </r>
  <r>
    <x v="118"/>
    <x v="39"/>
    <x v="118"/>
    <n v="150"/>
    <x v="30"/>
    <n v="13"/>
  </r>
  <r>
    <x v="118"/>
    <x v="39"/>
    <x v="118"/>
    <n v="304"/>
    <x v="34"/>
    <n v="15"/>
  </r>
  <r>
    <x v="119"/>
    <x v="39"/>
    <x v="119"/>
    <n v="133"/>
    <x v="36"/>
    <n v="15"/>
  </r>
  <r>
    <x v="119"/>
    <x v="39"/>
    <x v="119"/>
    <n v="391"/>
    <x v="6"/>
    <n v="1"/>
  </r>
  <r>
    <x v="119"/>
    <x v="39"/>
    <x v="119"/>
    <n v="150"/>
    <x v="30"/>
    <n v="5"/>
  </r>
  <r>
    <x v="119"/>
    <x v="39"/>
    <x v="119"/>
    <n v="304"/>
    <x v="34"/>
    <n v="15"/>
  </r>
  <r>
    <x v="119"/>
    <x v="39"/>
    <x v="119"/>
    <n v="303"/>
    <x v="68"/>
    <n v="13"/>
  </r>
  <r>
    <x v="120"/>
    <x v="40"/>
    <x v="120"/>
    <n v="138"/>
    <x v="26"/>
    <n v="2"/>
  </r>
  <r>
    <x v="120"/>
    <x v="40"/>
    <x v="120"/>
    <n v="480"/>
    <x v="3"/>
    <n v="1"/>
  </r>
  <r>
    <x v="120"/>
    <x v="40"/>
    <x v="120"/>
    <n v="131"/>
    <x v="39"/>
    <n v="2"/>
  </r>
  <r>
    <x v="120"/>
    <x v="40"/>
    <x v="120"/>
    <n v="391"/>
    <x v="6"/>
    <n v="10"/>
  </r>
  <r>
    <x v="120"/>
    <x v="40"/>
    <x v="120"/>
    <n v="141"/>
    <x v="38"/>
    <n v="2"/>
  </r>
  <r>
    <x v="120"/>
    <x v="40"/>
    <x v="120"/>
    <n v="80"/>
    <x v="29"/>
    <n v="15"/>
  </r>
  <r>
    <x v="120"/>
    <x v="40"/>
    <x v="120"/>
    <n v="50"/>
    <x v="17"/>
    <n v="18"/>
  </r>
  <r>
    <x v="121"/>
    <x v="41"/>
    <x v="121"/>
    <n v="133"/>
    <x v="36"/>
    <n v="2"/>
  </r>
  <r>
    <x v="121"/>
    <x v="41"/>
    <x v="121"/>
    <n v="480"/>
    <x v="3"/>
    <n v="2"/>
  </r>
  <r>
    <x v="121"/>
    <x v="41"/>
    <x v="121"/>
    <n v="139"/>
    <x v="40"/>
    <n v="1"/>
  </r>
  <r>
    <x v="121"/>
    <x v="41"/>
    <x v="121"/>
    <n v="367"/>
    <x v="47"/>
    <n v="11"/>
  </r>
  <r>
    <x v="121"/>
    <x v="41"/>
    <x v="121"/>
    <n v="131"/>
    <x v="39"/>
    <n v="2"/>
  </r>
  <r>
    <x v="121"/>
    <x v="41"/>
    <x v="121"/>
    <n v="135"/>
    <x v="49"/>
    <n v="2"/>
  </r>
  <r>
    <x v="121"/>
    <x v="41"/>
    <x v="121"/>
    <n v="417"/>
    <x v="9"/>
    <n v="29"/>
  </r>
  <r>
    <x v="121"/>
    <x v="41"/>
    <x v="121"/>
    <n v="410"/>
    <x v="14"/>
    <n v="3"/>
  </r>
  <r>
    <x v="121"/>
    <x v="41"/>
    <x v="121"/>
    <n v="304"/>
    <x v="34"/>
    <n v="1"/>
  </r>
  <r>
    <x v="121"/>
    <x v="41"/>
    <x v="121"/>
    <n v="143"/>
    <x v="48"/>
    <n v="200"/>
  </r>
  <r>
    <x v="122"/>
    <x v="41"/>
    <x v="122"/>
    <n v="391"/>
    <x v="6"/>
    <n v="2"/>
  </r>
  <r>
    <x v="122"/>
    <x v="41"/>
    <x v="122"/>
    <n v="70"/>
    <x v="23"/>
    <n v="4"/>
  </r>
  <r>
    <x v="122"/>
    <x v="41"/>
    <x v="122"/>
    <n v="417"/>
    <x v="9"/>
    <n v="13"/>
  </r>
  <r>
    <x v="122"/>
    <x v="41"/>
    <x v="122"/>
    <n v="94"/>
    <x v="32"/>
    <n v="3"/>
  </r>
  <r>
    <x v="123"/>
    <x v="41"/>
    <x v="123"/>
    <n v="131"/>
    <x v="39"/>
    <n v="1"/>
  </r>
  <r>
    <x v="123"/>
    <x v="41"/>
    <x v="123"/>
    <n v="135"/>
    <x v="49"/>
    <n v="2"/>
  </r>
  <r>
    <x v="124"/>
    <x v="42"/>
    <x v="124"/>
    <n v="145"/>
    <x v="28"/>
    <n v="20"/>
  </r>
  <r>
    <x v="124"/>
    <x v="42"/>
    <x v="124"/>
    <n v="390"/>
    <x v="12"/>
    <n v="50"/>
  </r>
  <r>
    <x v="125"/>
    <x v="43"/>
    <x v="125"/>
    <n v="56"/>
    <x v="64"/>
    <n v="30"/>
  </r>
  <r>
    <x v="125"/>
    <x v="43"/>
    <x v="125"/>
    <n v="112"/>
    <x v="43"/>
    <n v="50"/>
  </r>
  <r>
    <x v="125"/>
    <x v="43"/>
    <x v="125"/>
    <n v="70"/>
    <x v="23"/>
    <n v="10"/>
  </r>
  <r>
    <x v="125"/>
    <x v="43"/>
    <x v="125"/>
    <n v="417"/>
    <x v="9"/>
    <n v="10"/>
  </r>
  <r>
    <x v="125"/>
    <x v="43"/>
    <x v="125"/>
    <n v="304"/>
    <x v="34"/>
    <n v="28"/>
  </r>
  <r>
    <x v="125"/>
    <x v="43"/>
    <x v="125"/>
    <n v="366"/>
    <x v="1"/>
    <n v="25"/>
  </r>
  <r>
    <x v="126"/>
    <x v="44"/>
    <x v="126"/>
    <n v="195"/>
    <x v="21"/>
    <n v="0"/>
  </r>
  <r>
    <x v="126"/>
    <x v="44"/>
    <x v="126"/>
    <n v="150"/>
    <x v="30"/>
    <n v="3"/>
  </r>
  <r>
    <x v="126"/>
    <x v="44"/>
    <x v="126"/>
    <n v="380"/>
    <x v="31"/>
    <n v="5500"/>
  </r>
  <r>
    <x v="126"/>
    <x v="44"/>
    <x v="126"/>
    <n v="40"/>
    <x v="69"/>
    <n v="1"/>
  </r>
  <r>
    <x v="126"/>
    <x v="44"/>
    <x v="126"/>
    <n v="414"/>
    <x v="11"/>
    <n v="1"/>
  </r>
  <r>
    <x v="127"/>
    <x v="45"/>
    <x v="127"/>
    <n v="480"/>
    <x v="3"/>
    <n v="4"/>
  </r>
  <r>
    <x v="127"/>
    <x v="45"/>
    <x v="127"/>
    <n v="72"/>
    <x v="46"/>
    <n v="3"/>
  </r>
  <r>
    <x v="128"/>
    <x v="46"/>
    <x v="128"/>
    <n v="300"/>
    <x v="60"/>
    <n v="1"/>
  </r>
  <r>
    <x v="128"/>
    <x v="46"/>
    <x v="128"/>
    <n v="53"/>
    <x v="19"/>
    <n v="1"/>
  </r>
  <r>
    <x v="128"/>
    <x v="46"/>
    <x v="128"/>
    <n v="480"/>
    <x v="3"/>
    <n v="1"/>
  </r>
  <r>
    <x v="128"/>
    <x v="46"/>
    <x v="128"/>
    <n v="63"/>
    <x v="5"/>
    <n v="1"/>
  </r>
  <r>
    <x v="128"/>
    <x v="46"/>
    <x v="128"/>
    <n v="391"/>
    <x v="6"/>
    <n v="5"/>
  </r>
  <r>
    <x v="128"/>
    <x v="46"/>
    <x v="128"/>
    <n v="141"/>
    <x v="38"/>
    <n v="2"/>
  </r>
  <r>
    <x v="128"/>
    <x v="46"/>
    <x v="128"/>
    <n v="80"/>
    <x v="29"/>
    <n v="4"/>
  </r>
  <r>
    <x v="128"/>
    <x v="46"/>
    <x v="128"/>
    <n v="370"/>
    <x v="10"/>
    <n v="1"/>
  </r>
  <r>
    <x v="128"/>
    <x v="46"/>
    <x v="128"/>
    <n v="510"/>
    <x v="16"/>
    <n v="2"/>
  </r>
  <r>
    <x v="128"/>
    <x v="46"/>
    <x v="128"/>
    <n v="50"/>
    <x v="17"/>
    <n v="5"/>
  </r>
  <r>
    <x v="129"/>
    <x v="46"/>
    <x v="129"/>
    <n v="2"/>
    <x v="0"/>
    <n v="1"/>
  </r>
  <r>
    <x v="129"/>
    <x v="46"/>
    <x v="129"/>
    <n v="392"/>
    <x v="20"/>
    <n v="1"/>
  </r>
  <r>
    <x v="129"/>
    <x v="46"/>
    <x v="129"/>
    <n v="146"/>
    <x v="52"/>
    <n v="1"/>
  </r>
  <r>
    <x v="129"/>
    <x v="46"/>
    <x v="129"/>
    <n v="70"/>
    <x v="23"/>
    <n v="2"/>
  </r>
  <r>
    <x v="129"/>
    <x v="46"/>
    <x v="129"/>
    <n v="290"/>
    <x v="66"/>
    <n v="1"/>
  </r>
  <r>
    <x v="129"/>
    <x v="46"/>
    <x v="129"/>
    <n v="90"/>
    <x v="42"/>
    <n v="1"/>
  </r>
  <r>
    <x v="129"/>
    <x v="46"/>
    <x v="129"/>
    <n v="304"/>
    <x v="34"/>
    <n v="2"/>
  </r>
  <r>
    <x v="130"/>
    <x v="47"/>
    <x v="130"/>
    <n v="2"/>
    <x v="0"/>
    <n v="1"/>
  </r>
  <r>
    <x v="131"/>
    <x v="47"/>
    <x v="131"/>
    <n v="361"/>
    <x v="2"/>
    <n v="2"/>
  </r>
  <r>
    <x v="131"/>
    <x v="47"/>
    <x v="131"/>
    <n v="90"/>
    <x v="42"/>
    <n v="1"/>
  </r>
  <r>
    <x v="131"/>
    <x v="47"/>
    <x v="131"/>
    <n v="304"/>
    <x v="3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52" firstHeaderRow="1" firstDataRow="1" firstDataCol="1"/>
  <pivotFields count="6">
    <pivotField showAll="0">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axis="axisRow" showAll="0">
      <items count="49">
        <item sd="0" x="9"/>
        <item sd="0" x="47"/>
        <item sd="0" x="0"/>
        <item sd="0" x="31"/>
        <item sd="0" x="3"/>
        <item sd="0" x="44"/>
        <item sd="0" x="2"/>
        <item sd="0" x="46"/>
        <item sd="0" x="35"/>
        <item sd="0" x="24"/>
        <item sd="0" x="45"/>
        <item sd="0" x="28"/>
        <item sd="0" x="18"/>
        <item sd="0" x="37"/>
        <item sd="0" x="6"/>
        <item sd="0" x="4"/>
        <item sd="0" x="5"/>
        <item sd="0" x="43"/>
        <item sd="0" x="29"/>
        <item sd="0" x="32"/>
        <item sd="0" x="34"/>
        <item sd="0" x="41"/>
        <item sd="0" x="10"/>
        <item sd="0" x="40"/>
        <item sd="0" x="7"/>
        <item sd="0" x="8"/>
        <item sd="0" x="39"/>
        <item sd="0" x="42"/>
        <item sd="0" x="12"/>
        <item sd="0" x="11"/>
        <item sd="0" x="16"/>
        <item sd="0" x="15"/>
        <item sd="0" x="14"/>
        <item sd="0" x="30"/>
        <item sd="0" x="20"/>
        <item sd="0" x="23"/>
        <item sd="0" x="1"/>
        <item sd="0" x="38"/>
        <item sd="0" x="27"/>
        <item sd="0" x="17"/>
        <item sd="0" x="25"/>
        <item sd="0" x="13"/>
        <item sd="0" x="26"/>
        <item sd="0" x="36"/>
        <item sd="0" x="33"/>
        <item sd="0" x="21"/>
        <item sd="0" x="22"/>
        <item sd="0" x="19"/>
        <item t="default" sd="0"/>
      </items>
    </pivotField>
    <pivotField showAll="0">
      <items count="133">
        <item x="104"/>
        <item x="101"/>
        <item x="102"/>
        <item x="103"/>
        <item x="100"/>
        <item x="43"/>
        <item x="131"/>
        <item x="130"/>
        <item x="0"/>
        <item x="1"/>
        <item x="98"/>
        <item x="99"/>
        <item x="10"/>
        <item x="11"/>
        <item x="8"/>
        <item x="9"/>
        <item x="13"/>
        <item x="12"/>
        <item x="14"/>
        <item x="15"/>
        <item x="6"/>
        <item x="7"/>
        <item x="126"/>
        <item x="4"/>
        <item x="5"/>
        <item x="128"/>
        <item x="129"/>
        <item x="109"/>
        <item x="82"/>
        <item x="83"/>
        <item x="84"/>
        <item x="127"/>
        <item x="95"/>
        <item x="94"/>
        <item x="68"/>
        <item x="113"/>
        <item x="114"/>
        <item x="34"/>
        <item x="32"/>
        <item x="33"/>
        <item x="35"/>
        <item x="19"/>
        <item x="21"/>
        <item x="20"/>
        <item x="16"/>
        <item x="17"/>
        <item x="22"/>
        <item x="18"/>
        <item x="31"/>
        <item x="23"/>
        <item x="29"/>
        <item x="24"/>
        <item x="28"/>
        <item x="25"/>
        <item x="30"/>
        <item x="26"/>
        <item x="27"/>
        <item x="125"/>
        <item x="96"/>
        <item x="105"/>
        <item x="106"/>
        <item x="108"/>
        <item x="121"/>
        <item x="123"/>
        <item x="122"/>
        <item x="44"/>
        <item x="120"/>
        <item x="37"/>
        <item x="36"/>
        <item x="38"/>
        <item x="39"/>
        <item x="40"/>
        <item x="41"/>
        <item x="42"/>
        <item x="124"/>
        <item x="117"/>
        <item x="118"/>
        <item x="119"/>
        <item x="52"/>
        <item x="55"/>
        <item x="54"/>
        <item x="50"/>
        <item x="51"/>
        <item x="53"/>
        <item x="46"/>
        <item x="45"/>
        <item x="47"/>
        <item x="48"/>
        <item x="49"/>
        <item x="61"/>
        <item x="62"/>
        <item x="60"/>
        <item x="59"/>
        <item x="58"/>
        <item x="97"/>
        <item x="71"/>
        <item x="75"/>
        <item x="72"/>
        <item x="74"/>
        <item x="73"/>
        <item x="81"/>
        <item x="80"/>
        <item x="115"/>
        <item x="116"/>
        <item x="2"/>
        <item x="3"/>
        <item x="93"/>
        <item x="66"/>
        <item x="67"/>
        <item x="64"/>
        <item x="65"/>
        <item x="63"/>
        <item x="91"/>
        <item x="89"/>
        <item x="88"/>
        <item x="90"/>
        <item x="85"/>
        <item x="86"/>
        <item x="87"/>
        <item x="57"/>
        <item x="56"/>
        <item x="92"/>
        <item x="112"/>
        <item x="111"/>
        <item x="110"/>
        <item x="107"/>
        <item x="78"/>
        <item x="76"/>
        <item x="77"/>
        <item x="79"/>
        <item x="70"/>
        <item x="69"/>
        <item t="default"/>
      </items>
    </pivotField>
    <pivotField showAll="0"/>
    <pivotField axis="axisRow" showAll="0">
      <items count="71">
        <item x="58"/>
        <item x="2"/>
        <item x="60"/>
        <item x="65"/>
        <item x="50"/>
        <item x="36"/>
        <item x="67"/>
        <item x="0"/>
        <item x="19"/>
        <item x="26"/>
        <item x="3"/>
        <item x="37"/>
        <item x="20"/>
        <item x="40"/>
        <item x="4"/>
        <item x="46"/>
        <item x="61"/>
        <item x="47"/>
        <item x="5"/>
        <item x="62"/>
        <item x="64"/>
        <item x="39"/>
        <item x="27"/>
        <item x="54"/>
        <item x="6"/>
        <item x="63"/>
        <item x="33"/>
        <item x="21"/>
        <item x="55"/>
        <item x="52"/>
        <item x="43"/>
        <item x="35"/>
        <item x="59"/>
        <item x="7"/>
        <item x="49"/>
        <item x="38"/>
        <item x="8"/>
        <item x="28"/>
        <item x="41"/>
        <item x="56"/>
        <item x="51"/>
        <item x="53"/>
        <item x="22"/>
        <item x="29"/>
        <item x="23"/>
        <item x="30"/>
        <item x="9"/>
        <item x="66"/>
        <item x="31"/>
        <item x="10"/>
        <item x="69"/>
        <item x="11"/>
        <item x="12"/>
        <item x="13"/>
        <item x="44"/>
        <item x="24"/>
        <item x="42"/>
        <item x="14"/>
        <item x="15"/>
        <item x="16"/>
        <item x="25"/>
        <item x="32"/>
        <item x="34"/>
        <item x="45"/>
        <item x="17"/>
        <item x="48"/>
        <item x="57"/>
        <item x="18"/>
        <item x="68"/>
        <item x="1"/>
        <item t="default"/>
      </items>
    </pivotField>
    <pivotField dataField="1" showAll="0"/>
  </pivotFields>
  <rowFields count="2">
    <field x="1"/>
    <field x="4"/>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t="grand">
      <x/>
    </i>
  </rowItems>
  <colItems count="1">
    <i/>
  </colItems>
  <dataFields count="1">
    <dataField name="Soma de Consumo Médio do Período" fld="5" baseField="0" baseItem="0"/>
  </dataFields>
  <formats count="51">
    <format dxfId="50">
      <pivotArea field="1" type="button" dataOnly="0" labelOnly="1" outline="0" axis="axisRow" fieldPosition="0"/>
    </format>
    <format dxfId="49">
      <pivotArea dataOnly="0" labelOnly="1" outline="0" axis="axisValues" fieldPosition="0"/>
    </format>
    <format dxfId="48">
      <pivotArea collapsedLevelsAreSubtotals="1" fieldPosition="0">
        <references count="1">
          <reference field="1" count="1">
            <x v="0"/>
          </reference>
        </references>
      </pivotArea>
    </format>
    <format dxfId="47">
      <pivotArea collapsedLevelsAreSubtotals="1" fieldPosition="0">
        <references count="1">
          <reference field="1" count="1">
            <x v="1"/>
          </reference>
        </references>
      </pivotArea>
    </format>
    <format dxfId="46">
      <pivotArea collapsedLevelsAreSubtotals="1" fieldPosition="0">
        <references count="1">
          <reference field="1" count="1">
            <x v="2"/>
          </reference>
        </references>
      </pivotArea>
    </format>
    <format dxfId="45">
      <pivotArea collapsedLevelsAreSubtotals="1" fieldPosition="0">
        <references count="1">
          <reference field="1" count="1">
            <x v="3"/>
          </reference>
        </references>
      </pivotArea>
    </format>
    <format dxfId="44">
      <pivotArea collapsedLevelsAreSubtotals="1" fieldPosition="0">
        <references count="1">
          <reference field="1" count="1">
            <x v="4"/>
          </reference>
        </references>
      </pivotArea>
    </format>
    <format dxfId="43">
      <pivotArea collapsedLevelsAreSubtotals="1" fieldPosition="0">
        <references count="1">
          <reference field="1" count="1">
            <x v="5"/>
          </reference>
        </references>
      </pivotArea>
    </format>
    <format dxfId="42">
      <pivotArea collapsedLevelsAreSubtotals="1" fieldPosition="0">
        <references count="1">
          <reference field="1" count="1">
            <x v="6"/>
          </reference>
        </references>
      </pivotArea>
    </format>
    <format dxfId="41">
      <pivotArea collapsedLevelsAreSubtotals="1" fieldPosition="0">
        <references count="1">
          <reference field="1" count="1">
            <x v="7"/>
          </reference>
        </references>
      </pivotArea>
    </format>
    <format dxfId="40">
      <pivotArea collapsedLevelsAreSubtotals="1" fieldPosition="0">
        <references count="1">
          <reference field="1" count="1">
            <x v="8"/>
          </reference>
        </references>
      </pivotArea>
    </format>
    <format dxfId="39">
      <pivotArea collapsedLevelsAreSubtotals="1" fieldPosition="0">
        <references count="1">
          <reference field="1" count="1">
            <x v="9"/>
          </reference>
        </references>
      </pivotArea>
    </format>
    <format dxfId="38">
      <pivotArea collapsedLevelsAreSubtotals="1" fieldPosition="0">
        <references count="1">
          <reference field="1" count="1">
            <x v="10"/>
          </reference>
        </references>
      </pivotArea>
    </format>
    <format dxfId="37">
      <pivotArea collapsedLevelsAreSubtotals="1" fieldPosition="0">
        <references count="1">
          <reference field="1" count="1">
            <x v="11"/>
          </reference>
        </references>
      </pivotArea>
    </format>
    <format dxfId="36">
      <pivotArea collapsedLevelsAreSubtotals="1" fieldPosition="0">
        <references count="1">
          <reference field="1" count="1">
            <x v="12"/>
          </reference>
        </references>
      </pivotArea>
    </format>
    <format dxfId="35">
      <pivotArea collapsedLevelsAreSubtotals="1" fieldPosition="0">
        <references count="1">
          <reference field="1" count="1">
            <x v="13"/>
          </reference>
        </references>
      </pivotArea>
    </format>
    <format dxfId="34">
      <pivotArea collapsedLevelsAreSubtotals="1" fieldPosition="0">
        <references count="1">
          <reference field="1" count="1">
            <x v="14"/>
          </reference>
        </references>
      </pivotArea>
    </format>
    <format dxfId="33">
      <pivotArea collapsedLevelsAreSubtotals="1" fieldPosition="0">
        <references count="1">
          <reference field="1" count="1">
            <x v="15"/>
          </reference>
        </references>
      </pivotArea>
    </format>
    <format dxfId="32">
      <pivotArea collapsedLevelsAreSubtotals="1" fieldPosition="0">
        <references count="1">
          <reference field="1" count="1">
            <x v="16"/>
          </reference>
        </references>
      </pivotArea>
    </format>
    <format dxfId="31">
      <pivotArea collapsedLevelsAreSubtotals="1" fieldPosition="0">
        <references count="1">
          <reference field="1" count="1">
            <x v="17"/>
          </reference>
        </references>
      </pivotArea>
    </format>
    <format dxfId="30">
      <pivotArea collapsedLevelsAreSubtotals="1" fieldPosition="0">
        <references count="1">
          <reference field="1" count="1">
            <x v="18"/>
          </reference>
        </references>
      </pivotArea>
    </format>
    <format dxfId="29">
      <pivotArea collapsedLevelsAreSubtotals="1" fieldPosition="0">
        <references count="1">
          <reference field="1" count="1">
            <x v="19"/>
          </reference>
        </references>
      </pivotArea>
    </format>
    <format dxfId="28">
      <pivotArea collapsedLevelsAreSubtotals="1" fieldPosition="0">
        <references count="1">
          <reference field="1" count="1">
            <x v="20"/>
          </reference>
        </references>
      </pivotArea>
    </format>
    <format dxfId="27">
      <pivotArea collapsedLevelsAreSubtotals="1" fieldPosition="0">
        <references count="1">
          <reference field="1" count="1">
            <x v="21"/>
          </reference>
        </references>
      </pivotArea>
    </format>
    <format dxfId="26">
      <pivotArea collapsedLevelsAreSubtotals="1" fieldPosition="0">
        <references count="1">
          <reference field="1" count="1">
            <x v="22"/>
          </reference>
        </references>
      </pivotArea>
    </format>
    <format dxfId="25">
      <pivotArea collapsedLevelsAreSubtotals="1" fieldPosition="0">
        <references count="1">
          <reference field="1" count="1">
            <x v="23"/>
          </reference>
        </references>
      </pivotArea>
    </format>
    <format dxfId="24">
      <pivotArea collapsedLevelsAreSubtotals="1" fieldPosition="0">
        <references count="1">
          <reference field="1" count="1">
            <x v="24"/>
          </reference>
        </references>
      </pivotArea>
    </format>
    <format dxfId="23">
      <pivotArea collapsedLevelsAreSubtotals="1" fieldPosition="0">
        <references count="1">
          <reference field="1" count="1">
            <x v="25"/>
          </reference>
        </references>
      </pivotArea>
    </format>
    <format dxfId="22">
      <pivotArea collapsedLevelsAreSubtotals="1" fieldPosition="0">
        <references count="1">
          <reference field="1" count="1">
            <x v="26"/>
          </reference>
        </references>
      </pivotArea>
    </format>
    <format dxfId="21">
      <pivotArea collapsedLevelsAreSubtotals="1" fieldPosition="0">
        <references count="1">
          <reference field="1" count="1">
            <x v="27"/>
          </reference>
        </references>
      </pivotArea>
    </format>
    <format dxfId="20">
      <pivotArea collapsedLevelsAreSubtotals="1" fieldPosition="0">
        <references count="1">
          <reference field="1" count="1">
            <x v="28"/>
          </reference>
        </references>
      </pivotArea>
    </format>
    <format dxfId="19">
      <pivotArea collapsedLevelsAreSubtotals="1" fieldPosition="0">
        <references count="1">
          <reference field="1" count="1">
            <x v="29"/>
          </reference>
        </references>
      </pivotArea>
    </format>
    <format dxfId="18">
      <pivotArea collapsedLevelsAreSubtotals="1" fieldPosition="0">
        <references count="1">
          <reference field="1" count="1">
            <x v="30"/>
          </reference>
        </references>
      </pivotArea>
    </format>
    <format dxfId="17">
      <pivotArea collapsedLevelsAreSubtotals="1" fieldPosition="0">
        <references count="1">
          <reference field="1" count="1">
            <x v="31"/>
          </reference>
        </references>
      </pivotArea>
    </format>
    <format dxfId="16">
      <pivotArea collapsedLevelsAreSubtotals="1" fieldPosition="0">
        <references count="1">
          <reference field="1" count="1">
            <x v="32"/>
          </reference>
        </references>
      </pivotArea>
    </format>
    <format dxfId="15">
      <pivotArea collapsedLevelsAreSubtotals="1" fieldPosition="0">
        <references count="1">
          <reference field="1" count="1">
            <x v="33"/>
          </reference>
        </references>
      </pivotArea>
    </format>
    <format dxfId="14">
      <pivotArea collapsedLevelsAreSubtotals="1" fieldPosition="0">
        <references count="1">
          <reference field="1" count="1">
            <x v="34"/>
          </reference>
        </references>
      </pivotArea>
    </format>
    <format dxfId="13">
      <pivotArea collapsedLevelsAreSubtotals="1" fieldPosition="0">
        <references count="1">
          <reference field="1" count="1">
            <x v="35"/>
          </reference>
        </references>
      </pivotArea>
    </format>
    <format dxfId="12">
      <pivotArea collapsedLevelsAreSubtotals="1" fieldPosition="0">
        <references count="1">
          <reference field="1" count="1">
            <x v="36"/>
          </reference>
        </references>
      </pivotArea>
    </format>
    <format dxfId="11">
      <pivotArea collapsedLevelsAreSubtotals="1" fieldPosition="0">
        <references count="1">
          <reference field="1" count="1">
            <x v="37"/>
          </reference>
        </references>
      </pivotArea>
    </format>
    <format dxfId="10">
      <pivotArea collapsedLevelsAreSubtotals="1" fieldPosition="0">
        <references count="1">
          <reference field="1" count="1">
            <x v="38"/>
          </reference>
        </references>
      </pivotArea>
    </format>
    <format dxfId="9">
      <pivotArea collapsedLevelsAreSubtotals="1" fieldPosition="0">
        <references count="1">
          <reference field="1" count="1">
            <x v="39"/>
          </reference>
        </references>
      </pivotArea>
    </format>
    <format dxfId="8">
      <pivotArea collapsedLevelsAreSubtotals="1" fieldPosition="0">
        <references count="1">
          <reference field="1" count="1">
            <x v="40"/>
          </reference>
        </references>
      </pivotArea>
    </format>
    <format dxfId="7">
      <pivotArea collapsedLevelsAreSubtotals="1" fieldPosition="0">
        <references count="1">
          <reference field="1" count="1">
            <x v="41"/>
          </reference>
        </references>
      </pivotArea>
    </format>
    <format dxfId="6">
      <pivotArea collapsedLevelsAreSubtotals="1" fieldPosition="0">
        <references count="1">
          <reference field="1" count="1">
            <x v="42"/>
          </reference>
        </references>
      </pivotArea>
    </format>
    <format dxfId="5">
      <pivotArea collapsedLevelsAreSubtotals="1" fieldPosition="0">
        <references count="1">
          <reference field="1" count="1">
            <x v="43"/>
          </reference>
        </references>
      </pivotArea>
    </format>
    <format dxfId="4">
      <pivotArea collapsedLevelsAreSubtotals="1" fieldPosition="0">
        <references count="1">
          <reference field="1" count="1">
            <x v="44"/>
          </reference>
        </references>
      </pivotArea>
    </format>
    <format dxfId="3">
      <pivotArea collapsedLevelsAreSubtotals="1" fieldPosition="0">
        <references count="1">
          <reference field="1" count="1">
            <x v="45"/>
          </reference>
        </references>
      </pivotArea>
    </format>
    <format dxfId="2">
      <pivotArea collapsedLevelsAreSubtotals="1" fieldPosition="0">
        <references count="1">
          <reference field="1" count="1">
            <x v="46"/>
          </reference>
        </references>
      </pivotArea>
    </format>
    <format dxfId="1">
      <pivotArea collapsedLevelsAreSubtotals="1" fieldPosition="0">
        <references count="1">
          <reference field="1" count="1">
            <x v="47"/>
          </reference>
        </references>
      </pivotArea>
    </format>
    <format dxfId="0">
      <pivotArea dataOnly="0" labelOnly="1" fieldPosition="0">
        <references count="1">
          <reference field="1" count="0"/>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zoomScaleNormal="100" workbookViewId="0">
      <pane xSplit="1" ySplit="1" topLeftCell="E2" activePane="bottomRight" state="frozen"/>
      <selection activeCell="A2" sqref="A2:A927"/>
      <selection pane="topRight" activeCell="A2" sqref="A2:A927"/>
      <selection pane="bottomLeft" activeCell="A2" sqref="A2:A927"/>
      <selection pane="bottomRight" activeCell="L1" sqref="L1"/>
    </sheetView>
  </sheetViews>
  <sheetFormatPr defaultRowHeight="10.5" x14ac:dyDescent="0.25"/>
  <cols>
    <col min="1" max="1" width="24.85546875" style="1" bestFit="1" customWidth="1"/>
    <col min="2" max="2" width="24.7109375" style="1" bestFit="1" customWidth="1"/>
    <col min="3" max="3" width="73.140625" style="1" customWidth="1"/>
    <col min="4" max="4" width="7" style="1" bestFit="1" customWidth="1"/>
    <col min="5" max="5" width="7.5703125" style="34" customWidth="1"/>
    <col min="6" max="6" width="21.28515625" style="1" bestFit="1" customWidth="1"/>
    <col min="7" max="7" width="13.85546875" style="34" bestFit="1" customWidth="1"/>
    <col min="8" max="8" width="39.85546875" style="34" bestFit="1" customWidth="1"/>
    <col min="9" max="9" width="43" style="1" bestFit="1" customWidth="1"/>
    <col min="10" max="10" width="29" style="1" bestFit="1" customWidth="1"/>
    <col min="11" max="11" width="29" style="1" customWidth="1"/>
    <col min="12" max="12" width="9.140625" style="1"/>
    <col min="13" max="13" width="29.42578125" style="1" customWidth="1"/>
    <col min="14" max="14" width="9.140625" style="1" customWidth="1"/>
    <col min="15" max="15" width="24.85546875" style="1" bestFit="1" customWidth="1"/>
    <col min="16" max="16384" width="9.140625" style="1"/>
  </cols>
  <sheetData>
    <row r="1" spans="1:16" s="33" customFormat="1" ht="21" x14ac:dyDescent="0.25">
      <c r="A1" s="29" t="s">
        <v>52</v>
      </c>
      <c r="B1" s="29" t="s">
        <v>53</v>
      </c>
      <c r="C1" s="29" t="s">
        <v>54</v>
      </c>
      <c r="D1" s="29" t="s">
        <v>153</v>
      </c>
      <c r="E1" s="29" t="s">
        <v>50</v>
      </c>
      <c r="F1" s="29" t="s">
        <v>51</v>
      </c>
      <c r="G1" s="29" t="s">
        <v>46</v>
      </c>
      <c r="H1" s="30" t="s">
        <v>59</v>
      </c>
      <c r="I1" s="30" t="s">
        <v>145</v>
      </c>
      <c r="J1" s="30" t="s">
        <v>63</v>
      </c>
      <c r="K1" s="30" t="s">
        <v>167</v>
      </c>
      <c r="L1" s="31" t="s">
        <v>148</v>
      </c>
      <c r="M1" s="32" t="s">
        <v>65</v>
      </c>
      <c r="N1" s="31" t="s">
        <v>149</v>
      </c>
      <c r="O1" s="31" t="s">
        <v>150</v>
      </c>
      <c r="P1" s="31" t="s">
        <v>168</v>
      </c>
    </row>
    <row r="2" spans="1:16" x14ac:dyDescent="0.25">
      <c r="A2" s="2" t="s">
        <v>169</v>
      </c>
      <c r="B2" s="2" t="s">
        <v>170</v>
      </c>
      <c r="C2" s="2" t="s">
        <v>171</v>
      </c>
      <c r="D2" s="2" t="s">
        <v>172</v>
      </c>
      <c r="E2" s="3">
        <v>196</v>
      </c>
      <c r="F2" s="2" t="s">
        <v>165</v>
      </c>
      <c r="G2" s="3">
        <v>0</v>
      </c>
      <c r="H2" s="3" t="s">
        <v>173</v>
      </c>
      <c r="I2" s="2" t="str">
        <f>A2&amp;" - "&amp;E2&amp;" - "&amp;F2</f>
        <v>3.3.90.30.18.02.0212.000001-01 - 196 - FJZB</v>
      </c>
      <c r="J2" s="2" t="str">
        <f>A2&amp;" - "&amp;E2</f>
        <v>3.3.90.30.18.02.0212.000001-01 - 196</v>
      </c>
      <c r="K2" s="2" t="str">
        <f>B2</f>
        <v>ALOPURINOL</v>
      </c>
      <c r="L2" s="2">
        <f>E2</f>
        <v>196</v>
      </c>
      <c r="M2" s="2" t="str">
        <f>VLOOKUP(L2,'[1]CONTROLE DE RESPOSTAS'!A:B,2,FALSE)</f>
        <v>Fundação Jardim Zoológico de Brasília</v>
      </c>
      <c r="N2" s="2">
        <f>IF(ISERROR(VLOOKUP(J2,'[1]RESPOSTAS GRUPO 30.06'!A:E,5,FALSE)),G2,VLOOKUP(J2,'[1]RESPOSTAS GRUPO 30.06'!A:E,5,FALSE))</f>
        <v>0</v>
      </c>
      <c r="O2" s="2" t="str">
        <f>A2</f>
        <v>3.3.90.30.18.02.0212.000001-01</v>
      </c>
      <c r="P2" s="2" t="str">
        <f>VLOOKUP(L2,'[1]CONTROLE DE RESPOSTAS'!A:C,3,FALSE)</f>
        <v>SIM</v>
      </c>
    </row>
    <row r="3" spans="1:16" x14ac:dyDescent="0.25">
      <c r="A3" s="2" t="s">
        <v>174</v>
      </c>
      <c r="B3" s="2" t="s">
        <v>170</v>
      </c>
      <c r="C3" s="2" t="s">
        <v>175</v>
      </c>
      <c r="D3" s="2" t="s">
        <v>172</v>
      </c>
      <c r="E3" s="3">
        <v>196</v>
      </c>
      <c r="F3" s="2" t="s">
        <v>165</v>
      </c>
      <c r="G3" s="3">
        <v>0</v>
      </c>
      <c r="H3" s="3" t="s">
        <v>173</v>
      </c>
      <c r="I3" s="2" t="str">
        <f t="shared" ref="I3:I66" si="0">A3&amp;" - "&amp;E3&amp;" - "&amp;F3</f>
        <v>3.3.90.30.18.02.0212.000002-01 - 196 - FJZB</v>
      </c>
      <c r="J3" s="2" t="str">
        <f t="shared" ref="J3:J66" si="1">A3&amp;" - "&amp;E3</f>
        <v>3.3.90.30.18.02.0212.000002-01 - 196</v>
      </c>
      <c r="K3" s="2" t="str">
        <f t="shared" ref="K3:K66" si="2">B3</f>
        <v>ALOPURINOL</v>
      </c>
      <c r="L3" s="2">
        <f t="shared" ref="L3:L66" si="3">E3</f>
        <v>196</v>
      </c>
      <c r="M3" s="2" t="str">
        <f>VLOOKUP(L3,'[1]CONTROLE DE RESPOSTAS'!A:B,2,FALSE)</f>
        <v>Fundação Jardim Zoológico de Brasília</v>
      </c>
      <c r="N3" s="2">
        <f>IF(ISERROR(VLOOKUP(J3,'[1]RESPOSTAS GRUPO 30.06'!A:E,5,FALSE)),G3,VLOOKUP(J3,'[1]RESPOSTAS GRUPO 30.06'!A:E,5,FALSE))</f>
        <v>0</v>
      </c>
      <c r="O3" s="2" t="str">
        <f t="shared" ref="O3:O66" si="4">A3</f>
        <v>3.3.90.30.18.02.0212.000002-01</v>
      </c>
      <c r="P3" s="2" t="str">
        <f>VLOOKUP(L3,'[1]CONTROLE DE RESPOSTAS'!A:C,3,FALSE)</f>
        <v>SIM</v>
      </c>
    </row>
    <row r="4" spans="1:16" ht="10.5" customHeight="1" x14ac:dyDescent="0.25">
      <c r="A4" s="2" t="s">
        <v>176</v>
      </c>
      <c r="B4" s="2" t="s">
        <v>177</v>
      </c>
      <c r="C4" s="2" t="s">
        <v>178</v>
      </c>
      <c r="D4" s="2" t="s">
        <v>172</v>
      </c>
      <c r="E4" s="3">
        <v>196</v>
      </c>
      <c r="F4" s="2" t="s">
        <v>165</v>
      </c>
      <c r="G4" s="3">
        <v>0</v>
      </c>
      <c r="H4" s="3" t="s">
        <v>173</v>
      </c>
      <c r="I4" s="2" t="str">
        <f t="shared" si="0"/>
        <v>3.3.90.30.18.02.0213.000002-01 - 196 - FJZB</v>
      </c>
      <c r="J4" s="2" t="str">
        <f t="shared" si="1"/>
        <v>3.3.90.30.18.02.0213.000002-01 - 196</v>
      </c>
      <c r="K4" s="2" t="str">
        <f t="shared" si="2"/>
        <v>AMINOFILINA</v>
      </c>
      <c r="L4" s="2">
        <f t="shared" si="3"/>
        <v>196</v>
      </c>
      <c r="M4" s="2" t="str">
        <f>VLOOKUP(L4,'[1]CONTROLE DE RESPOSTAS'!A:B,2,FALSE)</f>
        <v>Fundação Jardim Zoológico de Brasília</v>
      </c>
      <c r="N4" s="2">
        <f>IF(ISERROR(VLOOKUP(J4,'[1]RESPOSTAS GRUPO 30.06'!A:E,5,FALSE)),G4,VLOOKUP(J4,'[1]RESPOSTAS GRUPO 30.06'!A:E,5,FALSE))</f>
        <v>0</v>
      </c>
      <c r="O4" s="2" t="str">
        <f t="shared" si="4"/>
        <v>3.3.90.30.18.02.0213.000002-01</v>
      </c>
      <c r="P4" s="2" t="str">
        <f>VLOOKUP(L4,'[1]CONTROLE DE RESPOSTAS'!A:C,3,FALSE)</f>
        <v>SIM</v>
      </c>
    </row>
    <row r="5" spans="1:16" ht="10.5" customHeight="1" x14ac:dyDescent="0.25">
      <c r="A5" s="2" t="s">
        <v>179</v>
      </c>
      <c r="B5" s="2" t="s">
        <v>177</v>
      </c>
      <c r="C5" s="2" t="s">
        <v>180</v>
      </c>
      <c r="D5" s="2" t="s">
        <v>181</v>
      </c>
      <c r="E5" s="3">
        <v>196</v>
      </c>
      <c r="F5" s="2" t="s">
        <v>165</v>
      </c>
      <c r="G5" s="3">
        <v>0</v>
      </c>
      <c r="H5" s="3" t="s">
        <v>173</v>
      </c>
      <c r="I5" s="2" t="str">
        <f t="shared" si="0"/>
        <v>3.3.90.30.18.02.0213.000001-01 - 196 - FJZB</v>
      </c>
      <c r="J5" s="2" t="str">
        <f t="shared" si="1"/>
        <v>3.3.90.30.18.02.0213.000001-01 - 196</v>
      </c>
      <c r="K5" s="2" t="str">
        <f t="shared" si="2"/>
        <v>AMINOFILINA</v>
      </c>
      <c r="L5" s="2">
        <f t="shared" si="3"/>
        <v>196</v>
      </c>
      <c r="M5" s="2" t="str">
        <f>VLOOKUP(L5,'[1]CONTROLE DE RESPOSTAS'!A:B,2,FALSE)</f>
        <v>Fundação Jardim Zoológico de Brasília</v>
      </c>
      <c r="N5" s="2">
        <f>IF(ISERROR(VLOOKUP(J5,'[1]RESPOSTAS GRUPO 30.06'!A:E,5,FALSE)),G5,VLOOKUP(J5,'[1]RESPOSTAS GRUPO 30.06'!A:E,5,FALSE))</f>
        <v>0</v>
      </c>
      <c r="O5" s="2" t="str">
        <f t="shared" si="4"/>
        <v>3.3.90.30.18.02.0213.000001-01</v>
      </c>
      <c r="P5" s="2" t="str">
        <f>VLOOKUP(L5,'[1]CONTROLE DE RESPOSTAS'!A:C,3,FALSE)</f>
        <v>SIM</v>
      </c>
    </row>
    <row r="6" spans="1:16" ht="10.5" customHeight="1" x14ac:dyDescent="0.25">
      <c r="A6" s="2" t="s">
        <v>182</v>
      </c>
      <c r="B6" s="2" t="s">
        <v>183</v>
      </c>
      <c r="C6" s="2" t="s">
        <v>184</v>
      </c>
      <c r="D6" s="2" t="s">
        <v>185</v>
      </c>
      <c r="E6" s="3">
        <v>196</v>
      </c>
      <c r="F6" s="2" t="s">
        <v>165</v>
      </c>
      <c r="G6" s="3">
        <v>0</v>
      </c>
      <c r="H6" s="3" t="s">
        <v>173</v>
      </c>
      <c r="I6" s="2" t="str">
        <f t="shared" si="0"/>
        <v>3.3.90.30.18.02.0235.000001-01 - 196 - FJZB</v>
      </c>
      <c r="J6" s="2" t="str">
        <f t="shared" si="1"/>
        <v>3.3.90.30.18.02.0235.000001-01 - 196</v>
      </c>
      <c r="K6" s="2" t="str">
        <f t="shared" si="2"/>
        <v>ANFOTERICINA B</v>
      </c>
      <c r="L6" s="2">
        <f t="shared" si="3"/>
        <v>196</v>
      </c>
      <c r="M6" s="2" t="str">
        <f>VLOOKUP(L6,'[1]CONTROLE DE RESPOSTAS'!A:B,2,FALSE)</f>
        <v>Fundação Jardim Zoológico de Brasília</v>
      </c>
      <c r="N6" s="2">
        <f>IF(ISERROR(VLOOKUP(J6,'[1]RESPOSTAS GRUPO 30.06'!A:E,5,FALSE)),G6,VLOOKUP(J6,'[1]RESPOSTAS GRUPO 30.06'!A:E,5,FALSE))</f>
        <v>0</v>
      </c>
      <c r="O6" s="2" t="str">
        <f t="shared" si="4"/>
        <v>3.3.90.30.18.02.0235.000001-01</v>
      </c>
      <c r="P6" s="2" t="str">
        <f>VLOOKUP(L6,'[1]CONTROLE DE RESPOSTAS'!A:C,3,FALSE)</f>
        <v>SIM</v>
      </c>
    </row>
    <row r="7" spans="1:16" ht="10.5" customHeight="1" x14ac:dyDescent="0.25">
      <c r="A7" s="2" t="s">
        <v>186</v>
      </c>
      <c r="B7" s="2" t="s">
        <v>187</v>
      </c>
      <c r="C7" s="2" t="s">
        <v>188</v>
      </c>
      <c r="D7" s="2" t="s">
        <v>172</v>
      </c>
      <c r="E7" s="3">
        <v>196</v>
      </c>
      <c r="F7" s="2" t="s">
        <v>165</v>
      </c>
      <c r="G7" s="3">
        <v>0</v>
      </c>
      <c r="H7" s="3" t="s">
        <v>173</v>
      </c>
      <c r="I7" s="2" t="str">
        <f t="shared" si="0"/>
        <v>3.3.90.30.18.02.0236.000001-01 - 196 - FJZB</v>
      </c>
      <c r="J7" s="2" t="str">
        <f t="shared" si="1"/>
        <v>3.3.90.30.18.02.0236.000001-01 - 196</v>
      </c>
      <c r="K7" s="2" t="str">
        <f t="shared" si="2"/>
        <v>CEFALEXINA</v>
      </c>
      <c r="L7" s="2">
        <f t="shared" si="3"/>
        <v>196</v>
      </c>
      <c r="M7" s="2" t="str">
        <f>VLOOKUP(L7,'[1]CONTROLE DE RESPOSTAS'!A:B,2,FALSE)</f>
        <v>Fundação Jardim Zoológico de Brasília</v>
      </c>
      <c r="N7" s="2">
        <f>IF(ISERROR(VLOOKUP(J7,'[1]RESPOSTAS GRUPO 30.06'!A:E,5,FALSE)),G7,VLOOKUP(J7,'[1]RESPOSTAS GRUPO 30.06'!A:E,5,FALSE))</f>
        <v>0</v>
      </c>
      <c r="O7" s="2" t="str">
        <f t="shared" si="4"/>
        <v>3.3.90.30.18.02.0236.000001-01</v>
      </c>
      <c r="P7" s="2" t="str">
        <f>VLOOKUP(L7,'[1]CONTROLE DE RESPOSTAS'!A:C,3,FALSE)</f>
        <v>SIM</v>
      </c>
    </row>
    <row r="8" spans="1:16" ht="10.5" customHeight="1" x14ac:dyDescent="0.25">
      <c r="A8" s="2" t="s">
        <v>189</v>
      </c>
      <c r="B8" s="2" t="s">
        <v>190</v>
      </c>
      <c r="C8" s="2" t="s">
        <v>191</v>
      </c>
      <c r="D8" s="2" t="s">
        <v>185</v>
      </c>
      <c r="E8" s="3">
        <v>196</v>
      </c>
      <c r="F8" s="2" t="s">
        <v>165</v>
      </c>
      <c r="G8" s="3">
        <v>0</v>
      </c>
      <c r="H8" s="3" t="s">
        <v>173</v>
      </c>
      <c r="I8" s="2" t="str">
        <f t="shared" si="0"/>
        <v>3.3.90.30.18.02.0237.000001-01 - 196 - FJZB</v>
      </c>
      <c r="J8" s="2" t="str">
        <f t="shared" si="1"/>
        <v>3.3.90.30.18.02.0237.000001-01 - 196</v>
      </c>
      <c r="K8" s="2" t="str">
        <f t="shared" si="2"/>
        <v>CEFAZOLINA SÓDICA</v>
      </c>
      <c r="L8" s="2">
        <f t="shared" si="3"/>
        <v>196</v>
      </c>
      <c r="M8" s="2" t="str">
        <f>VLOOKUP(L8,'[1]CONTROLE DE RESPOSTAS'!A:B,2,FALSE)</f>
        <v>Fundação Jardim Zoológico de Brasília</v>
      </c>
      <c r="N8" s="2">
        <f>IF(ISERROR(VLOOKUP(J8,'[1]RESPOSTAS GRUPO 30.06'!A:E,5,FALSE)),G8,VLOOKUP(J8,'[1]RESPOSTAS GRUPO 30.06'!A:E,5,FALSE))</f>
        <v>0</v>
      </c>
      <c r="O8" s="2" t="str">
        <f t="shared" si="4"/>
        <v>3.3.90.30.18.02.0237.000001-01</v>
      </c>
      <c r="P8" s="2" t="str">
        <f>VLOOKUP(L8,'[1]CONTROLE DE RESPOSTAS'!A:C,3,FALSE)</f>
        <v>SIM</v>
      </c>
    </row>
    <row r="9" spans="1:16" ht="10.5" customHeight="1" x14ac:dyDescent="0.25">
      <c r="A9" s="2" t="s">
        <v>192</v>
      </c>
      <c r="B9" s="2" t="s">
        <v>193</v>
      </c>
      <c r="C9" s="2" t="s">
        <v>194</v>
      </c>
      <c r="D9" s="2" t="s">
        <v>185</v>
      </c>
      <c r="E9" s="3">
        <v>196</v>
      </c>
      <c r="F9" s="2" t="s">
        <v>165</v>
      </c>
      <c r="G9" s="3">
        <v>0</v>
      </c>
      <c r="H9" s="3" t="s">
        <v>173</v>
      </c>
      <c r="I9" s="2" t="str">
        <f t="shared" si="0"/>
        <v>3.3.90.30.18.02.0214.000001-01 - 196 - FJZB</v>
      </c>
      <c r="J9" s="2" t="str">
        <f t="shared" si="1"/>
        <v>3.3.90.30.18.02.0214.000001-01 - 196</v>
      </c>
      <c r="K9" s="2" t="str">
        <f t="shared" si="2"/>
        <v>CEFTRIAXONA SÓDICA</v>
      </c>
      <c r="L9" s="2">
        <f t="shared" si="3"/>
        <v>196</v>
      </c>
      <c r="M9" s="2" t="str">
        <f>VLOOKUP(L9,'[1]CONTROLE DE RESPOSTAS'!A:B,2,FALSE)</f>
        <v>Fundação Jardim Zoológico de Brasília</v>
      </c>
      <c r="N9" s="2">
        <f>IF(ISERROR(VLOOKUP(J9,'[1]RESPOSTAS GRUPO 30.06'!A:E,5,FALSE)),G9,VLOOKUP(J9,'[1]RESPOSTAS GRUPO 30.06'!A:E,5,FALSE))</f>
        <v>0</v>
      </c>
      <c r="O9" s="2" t="str">
        <f t="shared" si="4"/>
        <v>3.3.90.30.18.02.0214.000001-01</v>
      </c>
      <c r="P9" s="2" t="str">
        <f>VLOOKUP(L9,'[1]CONTROLE DE RESPOSTAS'!A:C,3,FALSE)</f>
        <v>SIM</v>
      </c>
    </row>
    <row r="10" spans="1:16" ht="10.5" customHeight="1" x14ac:dyDescent="0.25">
      <c r="A10" s="2" t="s">
        <v>195</v>
      </c>
      <c r="B10" s="2" t="s">
        <v>196</v>
      </c>
      <c r="C10" s="2" t="s">
        <v>197</v>
      </c>
      <c r="D10" s="2" t="s">
        <v>185</v>
      </c>
      <c r="E10" s="3">
        <v>196</v>
      </c>
      <c r="F10" s="2" t="s">
        <v>165</v>
      </c>
      <c r="G10" s="3">
        <v>0</v>
      </c>
      <c r="H10" s="3" t="s">
        <v>173</v>
      </c>
      <c r="I10" s="2" t="str">
        <f t="shared" si="0"/>
        <v>3.3.90.30.18.02.0238.000001-01 - 196 - FJZB</v>
      </c>
      <c r="J10" s="2" t="str">
        <f t="shared" si="1"/>
        <v>3.3.90.30.18.02.0238.000001-01 - 196</v>
      </c>
      <c r="K10" s="2" t="str">
        <f t="shared" si="2"/>
        <v>CEFTRIAXONA</v>
      </c>
      <c r="L10" s="2">
        <f t="shared" si="3"/>
        <v>196</v>
      </c>
      <c r="M10" s="2" t="str">
        <f>VLOOKUP(L10,'[1]CONTROLE DE RESPOSTAS'!A:B,2,FALSE)</f>
        <v>Fundação Jardim Zoológico de Brasília</v>
      </c>
      <c r="N10" s="2">
        <f>IF(ISERROR(VLOOKUP(J10,'[1]RESPOSTAS GRUPO 30.06'!A:E,5,FALSE)),G10,VLOOKUP(J10,'[1]RESPOSTAS GRUPO 30.06'!A:E,5,FALSE))</f>
        <v>0</v>
      </c>
      <c r="O10" s="2" t="str">
        <f t="shared" si="4"/>
        <v>3.3.90.30.18.02.0238.000001-01</v>
      </c>
      <c r="P10" s="2" t="str">
        <f>VLOOKUP(L10,'[1]CONTROLE DE RESPOSTAS'!A:C,3,FALSE)</f>
        <v>SIM</v>
      </c>
    </row>
    <row r="11" spans="1:16" ht="10.5" customHeight="1" x14ac:dyDescent="0.25">
      <c r="A11" s="2" t="s">
        <v>198</v>
      </c>
      <c r="B11" s="2" t="s">
        <v>199</v>
      </c>
      <c r="C11" s="2" t="s">
        <v>200</v>
      </c>
      <c r="D11" s="2" t="s">
        <v>172</v>
      </c>
      <c r="E11" s="3">
        <v>196</v>
      </c>
      <c r="F11" s="2" t="s">
        <v>165</v>
      </c>
      <c r="G11" s="3">
        <v>0</v>
      </c>
      <c r="H11" s="3" t="s">
        <v>173</v>
      </c>
      <c r="I11" s="2" t="str">
        <f t="shared" si="0"/>
        <v>3.3.90.30.18.02.0106.000003-01 - 196 - FJZB</v>
      </c>
      <c r="J11" s="2" t="str">
        <f t="shared" si="1"/>
        <v>3.3.90.30.18.02.0106.000003-01 - 196</v>
      </c>
      <c r="K11" s="2" t="str">
        <f t="shared" si="2"/>
        <v>CETOCONAZOL</v>
      </c>
      <c r="L11" s="2">
        <f t="shared" si="3"/>
        <v>196</v>
      </c>
      <c r="M11" s="2" t="str">
        <f>VLOOKUP(L11,'[1]CONTROLE DE RESPOSTAS'!A:B,2,FALSE)</f>
        <v>Fundação Jardim Zoológico de Brasília</v>
      </c>
      <c r="N11" s="2">
        <f>IF(ISERROR(VLOOKUP(J11,'[1]RESPOSTAS GRUPO 30.06'!A:E,5,FALSE)),G11,VLOOKUP(J11,'[1]RESPOSTAS GRUPO 30.06'!A:E,5,FALSE))</f>
        <v>0</v>
      </c>
      <c r="O11" s="2" t="str">
        <f t="shared" si="4"/>
        <v>3.3.90.30.18.02.0106.000003-01</v>
      </c>
      <c r="P11" s="2" t="str">
        <f>VLOOKUP(L11,'[1]CONTROLE DE RESPOSTAS'!A:C,3,FALSE)</f>
        <v>SIM</v>
      </c>
    </row>
    <row r="12" spans="1:16" ht="10.5" customHeight="1" x14ac:dyDescent="0.25">
      <c r="A12" s="2" t="s">
        <v>201</v>
      </c>
      <c r="B12" s="2" t="s">
        <v>199</v>
      </c>
      <c r="C12" s="2" t="s">
        <v>202</v>
      </c>
      <c r="D12" s="2" t="s">
        <v>203</v>
      </c>
      <c r="E12" s="3">
        <v>196</v>
      </c>
      <c r="F12" s="2" t="s">
        <v>165</v>
      </c>
      <c r="G12" s="3">
        <v>0</v>
      </c>
      <c r="H12" s="3" t="s">
        <v>173</v>
      </c>
      <c r="I12" s="2" t="str">
        <f t="shared" si="0"/>
        <v>3.3.90.30.18.02.0106.000002-01 - 196 - FJZB</v>
      </c>
      <c r="J12" s="2" t="str">
        <f t="shared" si="1"/>
        <v>3.3.90.30.18.02.0106.000002-01 - 196</v>
      </c>
      <c r="K12" s="2" t="str">
        <f t="shared" si="2"/>
        <v>CETOCONAZOL</v>
      </c>
      <c r="L12" s="2">
        <f t="shared" si="3"/>
        <v>196</v>
      </c>
      <c r="M12" s="2" t="str">
        <f>VLOOKUP(L12,'[1]CONTROLE DE RESPOSTAS'!A:B,2,FALSE)</f>
        <v>Fundação Jardim Zoológico de Brasília</v>
      </c>
      <c r="N12" s="2">
        <f>IF(ISERROR(VLOOKUP(J12,'[1]RESPOSTAS GRUPO 30.06'!A:E,5,FALSE)),G12,VLOOKUP(J12,'[1]RESPOSTAS GRUPO 30.06'!A:E,5,FALSE))</f>
        <v>0</v>
      </c>
      <c r="O12" s="2" t="str">
        <f t="shared" si="4"/>
        <v>3.3.90.30.18.02.0106.000002-01</v>
      </c>
      <c r="P12" s="2" t="str">
        <f>VLOOKUP(L12,'[1]CONTROLE DE RESPOSTAS'!A:C,3,FALSE)</f>
        <v>SIM</v>
      </c>
    </row>
    <row r="13" spans="1:16" ht="10.5" customHeight="1" x14ac:dyDescent="0.25">
      <c r="A13" s="2" t="s">
        <v>204</v>
      </c>
      <c r="B13" s="2" t="s">
        <v>205</v>
      </c>
      <c r="C13" s="2" t="s">
        <v>206</v>
      </c>
      <c r="D13" s="2" t="s">
        <v>172</v>
      </c>
      <c r="E13" s="3">
        <v>196</v>
      </c>
      <c r="F13" s="2" t="s">
        <v>165</v>
      </c>
      <c r="G13" s="3">
        <v>0</v>
      </c>
      <c r="H13" s="3" t="s">
        <v>173</v>
      </c>
      <c r="I13" s="2" t="str">
        <f t="shared" si="0"/>
        <v>3.3.90.30.18.02.0181.000002-01 - 196 - FJZB</v>
      </c>
      <c r="J13" s="2" t="str">
        <f t="shared" si="1"/>
        <v>3.3.90.30.18.02.0181.000002-01 - 196</v>
      </c>
      <c r="K13" s="2" t="str">
        <f t="shared" si="2"/>
        <v>CIPROFLOXACINO</v>
      </c>
      <c r="L13" s="2">
        <f t="shared" si="3"/>
        <v>196</v>
      </c>
      <c r="M13" s="2" t="str">
        <f>VLOOKUP(L13,'[1]CONTROLE DE RESPOSTAS'!A:B,2,FALSE)</f>
        <v>Fundação Jardim Zoológico de Brasília</v>
      </c>
      <c r="N13" s="2">
        <f>IF(ISERROR(VLOOKUP(J13,'[1]RESPOSTAS GRUPO 30.06'!A:E,5,FALSE)),G13,VLOOKUP(J13,'[1]RESPOSTAS GRUPO 30.06'!A:E,5,FALSE))</f>
        <v>0</v>
      </c>
      <c r="O13" s="2" t="str">
        <f t="shared" si="4"/>
        <v>3.3.90.30.18.02.0181.000002-01</v>
      </c>
      <c r="P13" s="2" t="str">
        <f>VLOOKUP(L13,'[1]CONTROLE DE RESPOSTAS'!A:C,3,FALSE)</f>
        <v>SIM</v>
      </c>
    </row>
    <row r="14" spans="1:16" ht="10.5" customHeight="1" x14ac:dyDescent="0.25">
      <c r="A14" s="2" t="s">
        <v>207</v>
      </c>
      <c r="B14" s="2" t="s">
        <v>208</v>
      </c>
      <c r="C14" s="2" t="s">
        <v>209</v>
      </c>
      <c r="D14" s="2" t="s">
        <v>210</v>
      </c>
      <c r="E14" s="3">
        <v>196</v>
      </c>
      <c r="F14" s="2" t="s">
        <v>165</v>
      </c>
      <c r="G14" s="3">
        <v>0</v>
      </c>
      <c r="H14" s="3" t="s">
        <v>173</v>
      </c>
      <c r="I14" s="2" t="str">
        <f t="shared" si="0"/>
        <v>3.3.90.30.18.02.0239.000001-01 - 196 - FJZB</v>
      </c>
      <c r="J14" s="2" t="str">
        <f t="shared" si="1"/>
        <v>3.3.90.30.18.02.0239.000001-01 - 196</v>
      </c>
      <c r="K14" s="2" t="str">
        <f t="shared" si="2"/>
        <v>CLINDAMICINA (CLORIDRATO)</v>
      </c>
      <c r="L14" s="2">
        <f t="shared" si="3"/>
        <v>196</v>
      </c>
      <c r="M14" s="2" t="str">
        <f>VLOOKUP(L14,'[1]CONTROLE DE RESPOSTAS'!A:B,2,FALSE)</f>
        <v>Fundação Jardim Zoológico de Brasília</v>
      </c>
      <c r="N14" s="2">
        <f>IF(ISERROR(VLOOKUP(J14,'[1]RESPOSTAS GRUPO 30.06'!A:E,5,FALSE)),G14,VLOOKUP(J14,'[1]RESPOSTAS GRUPO 30.06'!A:E,5,FALSE))</f>
        <v>0</v>
      </c>
      <c r="O14" s="2" t="str">
        <f t="shared" si="4"/>
        <v>3.3.90.30.18.02.0239.000001-01</v>
      </c>
      <c r="P14" s="2" t="str">
        <f>VLOOKUP(L14,'[1]CONTROLE DE RESPOSTAS'!A:C,3,FALSE)</f>
        <v>SIM</v>
      </c>
    </row>
    <row r="15" spans="1:16" ht="10.5" customHeight="1" x14ac:dyDescent="0.25">
      <c r="A15" s="2" t="s">
        <v>211</v>
      </c>
      <c r="B15" s="2" t="s">
        <v>212</v>
      </c>
      <c r="C15" s="2" t="s">
        <v>213</v>
      </c>
      <c r="D15" s="2" t="s">
        <v>181</v>
      </c>
      <c r="E15" s="3">
        <v>196</v>
      </c>
      <c r="F15" s="2" t="s">
        <v>165</v>
      </c>
      <c r="G15" s="3">
        <v>0</v>
      </c>
      <c r="H15" s="3" t="s">
        <v>173</v>
      </c>
      <c r="I15" s="2" t="str">
        <f t="shared" si="0"/>
        <v>3.3.90.30.18.02.0259.000001-01 - 196 - FJZB</v>
      </c>
      <c r="J15" s="2" t="str">
        <f t="shared" si="1"/>
        <v>3.3.90.30.18.02.0259.000001-01 - 196</v>
      </c>
      <c r="K15" s="2" t="str">
        <f t="shared" si="2"/>
        <v>CLORETO DE SÓDIO</v>
      </c>
      <c r="L15" s="2">
        <f t="shared" si="3"/>
        <v>196</v>
      </c>
      <c r="M15" s="2" t="str">
        <f>VLOOKUP(L15,'[1]CONTROLE DE RESPOSTAS'!A:B,2,FALSE)</f>
        <v>Fundação Jardim Zoológico de Brasília</v>
      </c>
      <c r="N15" s="2">
        <f>IF(ISERROR(VLOOKUP(J15,'[1]RESPOSTAS GRUPO 30.06'!A:E,5,FALSE)),G15,VLOOKUP(J15,'[1]RESPOSTAS GRUPO 30.06'!A:E,5,FALSE))</f>
        <v>0</v>
      </c>
      <c r="O15" s="2" t="str">
        <f t="shared" si="4"/>
        <v>3.3.90.30.18.02.0259.000001-01</v>
      </c>
      <c r="P15" s="2" t="str">
        <f>VLOOKUP(L15,'[1]CONTROLE DE RESPOSTAS'!A:C,3,FALSE)</f>
        <v>SIM</v>
      </c>
    </row>
    <row r="16" spans="1:16" ht="10.5" customHeight="1" x14ac:dyDescent="0.25">
      <c r="A16" s="2" t="s">
        <v>214</v>
      </c>
      <c r="B16" s="2" t="s">
        <v>215</v>
      </c>
      <c r="C16" s="2" t="s">
        <v>216</v>
      </c>
      <c r="D16" s="2" t="s">
        <v>181</v>
      </c>
      <c r="E16" s="3">
        <v>196</v>
      </c>
      <c r="F16" s="2" t="s">
        <v>165</v>
      </c>
      <c r="G16" s="3">
        <v>0</v>
      </c>
      <c r="H16" s="3" t="s">
        <v>173</v>
      </c>
      <c r="I16" s="2" t="str">
        <f t="shared" si="0"/>
        <v>3.3.90.30.18.02.0215.000001-01 - 196 - FJZB</v>
      </c>
      <c r="J16" s="2" t="str">
        <f t="shared" si="1"/>
        <v>3.3.90.30.18.02.0215.000001-01 - 196</v>
      </c>
      <c r="K16" s="2" t="str">
        <f t="shared" si="2"/>
        <v>DIAZEPAM</v>
      </c>
      <c r="L16" s="2">
        <f t="shared" si="3"/>
        <v>196</v>
      </c>
      <c r="M16" s="2" t="str">
        <f>VLOOKUP(L16,'[1]CONTROLE DE RESPOSTAS'!A:B,2,FALSE)</f>
        <v>Fundação Jardim Zoológico de Brasília</v>
      </c>
      <c r="N16" s="2">
        <f>IF(ISERROR(VLOOKUP(J16,'[1]RESPOSTAS GRUPO 30.06'!A:E,5,FALSE)),G16,VLOOKUP(J16,'[1]RESPOSTAS GRUPO 30.06'!A:E,5,FALSE))</f>
        <v>0</v>
      </c>
      <c r="O16" s="2" t="str">
        <f t="shared" si="4"/>
        <v>3.3.90.30.18.02.0215.000001-01</v>
      </c>
      <c r="P16" s="2" t="str">
        <f>VLOOKUP(L16,'[1]CONTROLE DE RESPOSTAS'!A:C,3,FALSE)</f>
        <v>SIM</v>
      </c>
    </row>
    <row r="17" spans="1:16" ht="10.5" customHeight="1" x14ac:dyDescent="0.25">
      <c r="A17" s="2" t="s">
        <v>217</v>
      </c>
      <c r="B17" s="2" t="s">
        <v>215</v>
      </c>
      <c r="C17" s="2" t="s">
        <v>218</v>
      </c>
      <c r="D17" s="2" t="s">
        <v>172</v>
      </c>
      <c r="E17" s="3">
        <v>196</v>
      </c>
      <c r="F17" s="2" t="s">
        <v>165</v>
      </c>
      <c r="G17" s="3">
        <v>0</v>
      </c>
      <c r="H17" s="3" t="s">
        <v>173</v>
      </c>
      <c r="I17" s="2" t="str">
        <f t="shared" si="0"/>
        <v>3.3.90.30.18.02.0215.000003-01 - 196 - FJZB</v>
      </c>
      <c r="J17" s="2" t="str">
        <f t="shared" si="1"/>
        <v>3.3.90.30.18.02.0215.000003-01 - 196</v>
      </c>
      <c r="K17" s="2" t="str">
        <f t="shared" si="2"/>
        <v>DIAZEPAM</v>
      </c>
      <c r="L17" s="2">
        <f t="shared" si="3"/>
        <v>196</v>
      </c>
      <c r="M17" s="2" t="str">
        <f>VLOOKUP(L17,'[1]CONTROLE DE RESPOSTAS'!A:B,2,FALSE)</f>
        <v>Fundação Jardim Zoológico de Brasília</v>
      </c>
      <c r="N17" s="2">
        <f>IF(ISERROR(VLOOKUP(J17,'[1]RESPOSTAS GRUPO 30.06'!A:E,5,FALSE)),G17,VLOOKUP(J17,'[1]RESPOSTAS GRUPO 30.06'!A:E,5,FALSE))</f>
        <v>0</v>
      </c>
      <c r="O17" s="2" t="str">
        <f t="shared" si="4"/>
        <v>3.3.90.30.18.02.0215.000003-01</v>
      </c>
      <c r="P17" s="2" t="str">
        <f>VLOOKUP(L17,'[1]CONTROLE DE RESPOSTAS'!A:C,3,FALSE)</f>
        <v>SIM</v>
      </c>
    </row>
    <row r="18" spans="1:16" ht="10.5" customHeight="1" x14ac:dyDescent="0.25">
      <c r="A18" s="2" t="s">
        <v>219</v>
      </c>
      <c r="B18" s="2" t="s">
        <v>215</v>
      </c>
      <c r="C18" s="2" t="s">
        <v>220</v>
      </c>
      <c r="D18" s="2" t="s">
        <v>172</v>
      </c>
      <c r="E18" s="3">
        <v>196</v>
      </c>
      <c r="F18" s="2" t="s">
        <v>165</v>
      </c>
      <c r="G18" s="3">
        <v>0</v>
      </c>
      <c r="H18" s="3" t="s">
        <v>173</v>
      </c>
      <c r="I18" s="2" t="str">
        <f t="shared" si="0"/>
        <v>3.3.90.30.18.02.0215.000002-01 - 196 - FJZB</v>
      </c>
      <c r="J18" s="2" t="str">
        <f t="shared" si="1"/>
        <v>3.3.90.30.18.02.0215.000002-01 - 196</v>
      </c>
      <c r="K18" s="2" t="str">
        <f t="shared" si="2"/>
        <v>DIAZEPAM</v>
      </c>
      <c r="L18" s="2">
        <f t="shared" si="3"/>
        <v>196</v>
      </c>
      <c r="M18" s="2" t="str">
        <f>VLOOKUP(L18,'[1]CONTROLE DE RESPOSTAS'!A:B,2,FALSE)</f>
        <v>Fundação Jardim Zoológico de Brasília</v>
      </c>
      <c r="N18" s="2">
        <f>IF(ISERROR(VLOOKUP(J18,'[1]RESPOSTAS GRUPO 30.06'!A:E,5,FALSE)),G18,VLOOKUP(J18,'[1]RESPOSTAS GRUPO 30.06'!A:E,5,FALSE))</f>
        <v>0</v>
      </c>
      <c r="O18" s="2" t="str">
        <f t="shared" si="4"/>
        <v>3.3.90.30.18.02.0215.000002-01</v>
      </c>
      <c r="P18" s="2" t="str">
        <f>VLOOKUP(L18,'[1]CONTROLE DE RESPOSTAS'!A:C,3,FALSE)</f>
        <v>SIM</v>
      </c>
    </row>
    <row r="19" spans="1:16" ht="10.5" customHeight="1" x14ac:dyDescent="0.25">
      <c r="A19" s="2" t="s">
        <v>221</v>
      </c>
      <c r="B19" s="2" t="s">
        <v>222</v>
      </c>
      <c r="C19" s="2" t="s">
        <v>223</v>
      </c>
      <c r="D19" s="2" t="s">
        <v>181</v>
      </c>
      <c r="E19" s="3">
        <v>196</v>
      </c>
      <c r="F19" s="2" t="s">
        <v>165</v>
      </c>
      <c r="G19" s="3">
        <v>0</v>
      </c>
      <c r="H19" s="3" t="s">
        <v>173</v>
      </c>
      <c r="I19" s="2" t="str">
        <f t="shared" si="0"/>
        <v>3.3.90.30.18.02.0216.000001-01 - 196 - FJZB</v>
      </c>
      <c r="J19" s="2" t="str">
        <f t="shared" si="1"/>
        <v>3.3.90.30.18.02.0216.000001-01 - 196</v>
      </c>
      <c r="K19" s="2" t="str">
        <f t="shared" si="2"/>
        <v>DOPAMINA (CLORIDRATO)</v>
      </c>
      <c r="L19" s="2">
        <f t="shared" si="3"/>
        <v>196</v>
      </c>
      <c r="M19" s="2" t="str">
        <f>VLOOKUP(L19,'[1]CONTROLE DE RESPOSTAS'!A:B,2,FALSE)</f>
        <v>Fundação Jardim Zoológico de Brasília</v>
      </c>
      <c r="N19" s="2">
        <f>IF(ISERROR(VLOOKUP(J19,'[1]RESPOSTAS GRUPO 30.06'!A:E,5,FALSE)),G19,VLOOKUP(J19,'[1]RESPOSTAS GRUPO 30.06'!A:E,5,FALSE))</f>
        <v>0</v>
      </c>
      <c r="O19" s="2" t="str">
        <f t="shared" si="4"/>
        <v>3.3.90.30.18.02.0216.000001-01</v>
      </c>
      <c r="P19" s="2" t="str">
        <f>VLOOKUP(L19,'[1]CONTROLE DE RESPOSTAS'!A:C,3,FALSE)</f>
        <v>SIM</v>
      </c>
    </row>
    <row r="20" spans="1:16" ht="10.5" customHeight="1" x14ac:dyDescent="0.25">
      <c r="A20" s="2" t="s">
        <v>224</v>
      </c>
      <c r="B20" s="2" t="s">
        <v>225</v>
      </c>
      <c r="C20" s="2" t="s">
        <v>226</v>
      </c>
      <c r="D20" s="2" t="s">
        <v>181</v>
      </c>
      <c r="E20" s="3">
        <v>196</v>
      </c>
      <c r="F20" s="2" t="s">
        <v>165</v>
      </c>
      <c r="G20" s="3">
        <v>0</v>
      </c>
      <c r="H20" s="3" t="s">
        <v>173</v>
      </c>
      <c r="I20" s="2" t="str">
        <f t="shared" si="0"/>
        <v>3.3.90.30.18.02.0240.000001-01 - 196 - FJZB</v>
      </c>
      <c r="J20" s="2" t="str">
        <f t="shared" si="1"/>
        <v>3.3.90.30.18.02.0240.000001-01 - 196</v>
      </c>
      <c r="K20" s="2" t="str">
        <f t="shared" si="2"/>
        <v>EFEDRINA (SULFATO)</v>
      </c>
      <c r="L20" s="2">
        <f t="shared" si="3"/>
        <v>196</v>
      </c>
      <c r="M20" s="2" t="str">
        <f>VLOOKUP(L20,'[1]CONTROLE DE RESPOSTAS'!A:B,2,FALSE)</f>
        <v>Fundação Jardim Zoológico de Brasília</v>
      </c>
      <c r="N20" s="2">
        <f>IF(ISERROR(VLOOKUP(J20,'[1]RESPOSTAS GRUPO 30.06'!A:E,5,FALSE)),G20,VLOOKUP(J20,'[1]RESPOSTAS GRUPO 30.06'!A:E,5,FALSE))</f>
        <v>0</v>
      </c>
      <c r="O20" s="2" t="str">
        <f t="shared" si="4"/>
        <v>3.3.90.30.18.02.0240.000001-01</v>
      </c>
      <c r="P20" s="2" t="str">
        <f>VLOOKUP(L20,'[1]CONTROLE DE RESPOSTAS'!A:C,3,FALSE)</f>
        <v>SIM</v>
      </c>
    </row>
    <row r="21" spans="1:16" ht="10.5" customHeight="1" x14ac:dyDescent="0.25">
      <c r="A21" s="2" t="s">
        <v>227</v>
      </c>
      <c r="B21" s="2" t="s">
        <v>228</v>
      </c>
      <c r="C21" s="2" t="s">
        <v>229</v>
      </c>
      <c r="D21" s="2" t="s">
        <v>181</v>
      </c>
      <c r="E21" s="3">
        <v>196</v>
      </c>
      <c r="F21" s="2" t="s">
        <v>165</v>
      </c>
      <c r="G21" s="3">
        <v>0</v>
      </c>
      <c r="H21" s="3" t="s">
        <v>173</v>
      </c>
      <c r="I21" s="2" t="str">
        <f t="shared" si="0"/>
        <v>3.3.90.30.18.02.0241.000001-01 - 196 - FJZB</v>
      </c>
      <c r="J21" s="2" t="str">
        <f t="shared" si="1"/>
        <v>3.3.90.30.18.02.0241.000001-01 - 196</v>
      </c>
      <c r="K21" s="2" t="str">
        <f t="shared" si="2"/>
        <v>EPNEFRINA (BITARTARATO OU CLORIDRATO)</v>
      </c>
      <c r="L21" s="2">
        <f t="shared" si="3"/>
        <v>196</v>
      </c>
      <c r="M21" s="2" t="str">
        <f>VLOOKUP(L21,'[1]CONTROLE DE RESPOSTAS'!A:B,2,FALSE)</f>
        <v>Fundação Jardim Zoológico de Brasília</v>
      </c>
      <c r="N21" s="2">
        <f>IF(ISERROR(VLOOKUP(J21,'[1]RESPOSTAS GRUPO 30.06'!A:E,5,FALSE)),G21,VLOOKUP(J21,'[1]RESPOSTAS GRUPO 30.06'!A:E,5,FALSE))</f>
        <v>0</v>
      </c>
      <c r="O21" s="2" t="str">
        <f t="shared" si="4"/>
        <v>3.3.90.30.18.02.0241.000001-01</v>
      </c>
      <c r="P21" s="2" t="str">
        <f>VLOOKUP(L21,'[1]CONTROLE DE RESPOSTAS'!A:C,3,FALSE)</f>
        <v>SIM</v>
      </c>
    </row>
    <row r="22" spans="1:16" ht="10.5" customHeight="1" x14ac:dyDescent="0.25">
      <c r="A22" s="2" t="s">
        <v>230</v>
      </c>
      <c r="B22" s="2" t="s">
        <v>231</v>
      </c>
      <c r="C22" s="2" t="s">
        <v>232</v>
      </c>
      <c r="D22" s="2" t="s">
        <v>181</v>
      </c>
      <c r="E22" s="3">
        <v>196</v>
      </c>
      <c r="F22" s="2" t="s">
        <v>165</v>
      </c>
      <c r="G22" s="3">
        <v>0</v>
      </c>
      <c r="H22" s="3" t="s">
        <v>173</v>
      </c>
      <c r="I22" s="2" t="str">
        <f t="shared" si="0"/>
        <v>3.3.90.30.18.02.0242.000001-01 - 196 - FJZB</v>
      </c>
      <c r="J22" s="2" t="str">
        <f t="shared" si="1"/>
        <v>3.3.90.30.18.02.0242.000001-01 - 196</v>
      </c>
      <c r="K22" s="2" t="str">
        <f t="shared" si="2"/>
        <v>ALFAEPOETINA</v>
      </c>
      <c r="L22" s="2">
        <f t="shared" si="3"/>
        <v>196</v>
      </c>
      <c r="M22" s="2" t="str">
        <f>VLOOKUP(L22,'[1]CONTROLE DE RESPOSTAS'!A:B,2,FALSE)</f>
        <v>Fundação Jardim Zoológico de Brasília</v>
      </c>
      <c r="N22" s="2">
        <f>IF(ISERROR(VLOOKUP(J22,'[1]RESPOSTAS GRUPO 30.06'!A:E,5,FALSE)),G22,VLOOKUP(J22,'[1]RESPOSTAS GRUPO 30.06'!A:E,5,FALSE))</f>
        <v>0</v>
      </c>
      <c r="O22" s="2" t="str">
        <f t="shared" si="4"/>
        <v>3.3.90.30.18.02.0242.000001-01</v>
      </c>
      <c r="P22" s="2" t="str">
        <f>VLOOKUP(L22,'[1]CONTROLE DE RESPOSTAS'!A:C,3,FALSE)</f>
        <v>SIM</v>
      </c>
    </row>
    <row r="23" spans="1:16" ht="10.5" customHeight="1" x14ac:dyDescent="0.25">
      <c r="A23" s="2" t="s">
        <v>233</v>
      </c>
      <c r="B23" s="2" t="s">
        <v>234</v>
      </c>
      <c r="C23" s="2" t="s">
        <v>235</v>
      </c>
      <c r="D23" s="2" t="s">
        <v>172</v>
      </c>
      <c r="E23" s="3">
        <v>196</v>
      </c>
      <c r="F23" s="2" t="s">
        <v>165</v>
      </c>
      <c r="G23" s="3">
        <v>0</v>
      </c>
      <c r="H23" s="3" t="s">
        <v>173</v>
      </c>
      <c r="I23" s="2" t="str">
        <f t="shared" si="0"/>
        <v>3.3.90.30.18.02.0243.000001-01 - 196 - FJZB</v>
      </c>
      <c r="J23" s="2" t="str">
        <f t="shared" si="1"/>
        <v>3.3.90.30.18.02.0243.000001-01 - 196</v>
      </c>
      <c r="K23" s="2" t="str">
        <f t="shared" si="2"/>
        <v>BROMETO DE N-BUTIL-ESCOPOLAMINA</v>
      </c>
      <c r="L23" s="2">
        <f t="shared" si="3"/>
        <v>196</v>
      </c>
      <c r="M23" s="2" t="str">
        <f>VLOOKUP(L23,'[1]CONTROLE DE RESPOSTAS'!A:B,2,FALSE)</f>
        <v>Fundação Jardim Zoológico de Brasília</v>
      </c>
      <c r="N23" s="2">
        <f>IF(ISERROR(VLOOKUP(J23,'[1]RESPOSTAS GRUPO 30.06'!A:E,5,FALSE)),G23,VLOOKUP(J23,'[1]RESPOSTAS GRUPO 30.06'!A:E,5,FALSE))</f>
        <v>0</v>
      </c>
      <c r="O23" s="2" t="str">
        <f t="shared" si="4"/>
        <v>3.3.90.30.18.02.0243.000001-01</v>
      </c>
      <c r="P23" s="2" t="str">
        <f>VLOOKUP(L23,'[1]CONTROLE DE RESPOSTAS'!A:C,3,FALSE)</f>
        <v>SIM</v>
      </c>
    </row>
    <row r="24" spans="1:16" ht="10.5" customHeight="1" x14ac:dyDescent="0.25">
      <c r="A24" s="2" t="s">
        <v>236</v>
      </c>
      <c r="B24" s="2" t="s">
        <v>234</v>
      </c>
      <c r="C24" s="2" t="s">
        <v>237</v>
      </c>
      <c r="D24" s="2" t="s">
        <v>238</v>
      </c>
      <c r="E24" s="3">
        <v>196</v>
      </c>
      <c r="F24" s="2" t="s">
        <v>165</v>
      </c>
      <c r="G24" s="3">
        <v>0</v>
      </c>
      <c r="H24" s="3" t="s">
        <v>173</v>
      </c>
      <c r="I24" s="2" t="str">
        <f t="shared" si="0"/>
        <v>3.3.90.30.18.02.0243.000002-01 - 196 - FJZB</v>
      </c>
      <c r="J24" s="2" t="str">
        <f t="shared" si="1"/>
        <v>3.3.90.30.18.02.0243.000002-01 - 196</v>
      </c>
      <c r="K24" s="2" t="str">
        <f t="shared" si="2"/>
        <v>BROMETO DE N-BUTIL-ESCOPOLAMINA</v>
      </c>
      <c r="L24" s="2">
        <f t="shared" si="3"/>
        <v>196</v>
      </c>
      <c r="M24" s="2" t="str">
        <f>VLOOKUP(L24,'[1]CONTROLE DE RESPOSTAS'!A:B,2,FALSE)</f>
        <v>Fundação Jardim Zoológico de Brasília</v>
      </c>
      <c r="N24" s="2">
        <f>IF(ISERROR(VLOOKUP(J24,'[1]RESPOSTAS GRUPO 30.06'!A:E,5,FALSE)),G24,VLOOKUP(J24,'[1]RESPOSTAS GRUPO 30.06'!A:E,5,FALSE))</f>
        <v>0</v>
      </c>
      <c r="O24" s="2" t="str">
        <f t="shared" si="4"/>
        <v>3.3.90.30.18.02.0243.000002-01</v>
      </c>
      <c r="P24" s="2" t="str">
        <f>VLOOKUP(L24,'[1]CONTROLE DE RESPOSTAS'!A:C,3,FALSE)</f>
        <v>SIM</v>
      </c>
    </row>
    <row r="25" spans="1:16" ht="10.5" customHeight="1" x14ac:dyDescent="0.25">
      <c r="A25" s="2" t="s">
        <v>239</v>
      </c>
      <c r="B25" s="2" t="s">
        <v>240</v>
      </c>
      <c r="C25" s="2" t="s">
        <v>241</v>
      </c>
      <c r="D25" s="2" t="s">
        <v>172</v>
      </c>
      <c r="E25" s="3">
        <v>196</v>
      </c>
      <c r="F25" s="2" t="s">
        <v>165</v>
      </c>
      <c r="G25" s="3">
        <v>0</v>
      </c>
      <c r="H25" s="3" t="s">
        <v>173</v>
      </c>
      <c r="I25" s="2" t="str">
        <f t="shared" si="0"/>
        <v>3.3.90.30.18.02.0217.000001-01 - 196 - FJZB</v>
      </c>
      <c r="J25" s="2" t="str">
        <f t="shared" si="1"/>
        <v>3.3.90.30.18.02.0217.000001-01 - 196</v>
      </c>
      <c r="K25" s="2" t="str">
        <f t="shared" si="2"/>
        <v>FENOBARBITAL</v>
      </c>
      <c r="L25" s="2">
        <f t="shared" si="3"/>
        <v>196</v>
      </c>
      <c r="M25" s="2" t="str">
        <f>VLOOKUP(L25,'[1]CONTROLE DE RESPOSTAS'!A:B,2,FALSE)</f>
        <v>Fundação Jardim Zoológico de Brasília</v>
      </c>
      <c r="N25" s="2">
        <f>IF(ISERROR(VLOOKUP(J25,'[1]RESPOSTAS GRUPO 30.06'!A:E,5,FALSE)),G25,VLOOKUP(J25,'[1]RESPOSTAS GRUPO 30.06'!A:E,5,FALSE))</f>
        <v>0</v>
      </c>
      <c r="O25" s="2" t="str">
        <f t="shared" si="4"/>
        <v>3.3.90.30.18.02.0217.000001-01</v>
      </c>
      <c r="P25" s="2" t="str">
        <f>VLOOKUP(L25,'[1]CONTROLE DE RESPOSTAS'!A:C,3,FALSE)</f>
        <v>SIM</v>
      </c>
    </row>
    <row r="26" spans="1:16" ht="10.5" customHeight="1" x14ac:dyDescent="0.25">
      <c r="A26" s="2" t="s">
        <v>242</v>
      </c>
      <c r="B26" s="2" t="s">
        <v>240</v>
      </c>
      <c r="C26" s="2" t="s">
        <v>243</v>
      </c>
      <c r="D26" s="2" t="s">
        <v>238</v>
      </c>
      <c r="E26" s="3">
        <v>196</v>
      </c>
      <c r="F26" s="2" t="s">
        <v>165</v>
      </c>
      <c r="G26" s="3">
        <v>0</v>
      </c>
      <c r="H26" s="3" t="s">
        <v>173</v>
      </c>
      <c r="I26" s="2" t="str">
        <f t="shared" si="0"/>
        <v>3.3.90.30.18.02.0217.000002-01 - 196 - FJZB</v>
      </c>
      <c r="J26" s="2" t="str">
        <f t="shared" si="1"/>
        <v>3.3.90.30.18.02.0217.000002-01 - 196</v>
      </c>
      <c r="K26" s="2" t="str">
        <f t="shared" si="2"/>
        <v>FENOBARBITAL</v>
      </c>
      <c r="L26" s="2">
        <f t="shared" si="3"/>
        <v>196</v>
      </c>
      <c r="M26" s="2" t="str">
        <f>VLOOKUP(L26,'[1]CONTROLE DE RESPOSTAS'!A:B,2,FALSE)</f>
        <v>Fundação Jardim Zoológico de Brasília</v>
      </c>
      <c r="N26" s="2">
        <f>IF(ISERROR(VLOOKUP(J26,'[1]RESPOSTAS GRUPO 30.06'!A:E,5,FALSE)),G26,VLOOKUP(J26,'[1]RESPOSTAS GRUPO 30.06'!A:E,5,FALSE))</f>
        <v>0</v>
      </c>
      <c r="O26" s="2" t="str">
        <f t="shared" si="4"/>
        <v>3.3.90.30.18.02.0217.000002-01</v>
      </c>
      <c r="P26" s="2" t="str">
        <f>VLOOKUP(L26,'[1]CONTROLE DE RESPOSTAS'!A:C,3,FALSE)</f>
        <v>SIM</v>
      </c>
    </row>
    <row r="27" spans="1:16" ht="10.5" customHeight="1" x14ac:dyDescent="0.25">
      <c r="A27" s="2" t="s">
        <v>244</v>
      </c>
      <c r="B27" s="2" t="s">
        <v>245</v>
      </c>
      <c r="C27" s="2" t="s">
        <v>246</v>
      </c>
      <c r="D27" s="2" t="s">
        <v>181</v>
      </c>
      <c r="E27" s="3">
        <v>196</v>
      </c>
      <c r="F27" s="2" t="s">
        <v>165</v>
      </c>
      <c r="G27" s="3">
        <v>0</v>
      </c>
      <c r="H27" s="3" t="s">
        <v>173</v>
      </c>
      <c r="I27" s="2" t="str">
        <f t="shared" si="0"/>
        <v>3.3.90.30.18.02.0244.000001-01 - 196 - FJZB</v>
      </c>
      <c r="J27" s="2" t="str">
        <f t="shared" si="1"/>
        <v>3.3.90.30.18.02.0244.000001-01 - 196</v>
      </c>
      <c r="K27" s="2" t="str">
        <f t="shared" si="2"/>
        <v>ALFENTANILA (CLORIDRATO)</v>
      </c>
      <c r="L27" s="2">
        <f t="shared" si="3"/>
        <v>196</v>
      </c>
      <c r="M27" s="2" t="str">
        <f>VLOOKUP(L27,'[1]CONTROLE DE RESPOSTAS'!A:B,2,FALSE)</f>
        <v>Fundação Jardim Zoológico de Brasília</v>
      </c>
      <c r="N27" s="2">
        <f>IF(ISERROR(VLOOKUP(J27,'[1]RESPOSTAS GRUPO 30.06'!A:E,5,FALSE)),G27,VLOOKUP(J27,'[1]RESPOSTAS GRUPO 30.06'!A:E,5,FALSE))</f>
        <v>0</v>
      </c>
      <c r="O27" s="2" t="str">
        <f t="shared" si="4"/>
        <v>3.3.90.30.18.02.0244.000001-01</v>
      </c>
      <c r="P27" s="2" t="str">
        <f>VLOOKUP(L27,'[1]CONTROLE DE RESPOSTAS'!A:C,3,FALSE)</f>
        <v>SIM</v>
      </c>
    </row>
    <row r="28" spans="1:16" ht="10.5" customHeight="1" x14ac:dyDescent="0.25">
      <c r="A28" s="2" t="s">
        <v>247</v>
      </c>
      <c r="B28" s="2" t="s">
        <v>248</v>
      </c>
      <c r="C28" s="2" t="s">
        <v>249</v>
      </c>
      <c r="D28" s="2" t="s">
        <v>181</v>
      </c>
      <c r="E28" s="3">
        <v>196</v>
      </c>
      <c r="F28" s="2" t="s">
        <v>165</v>
      </c>
      <c r="G28" s="3">
        <v>0</v>
      </c>
      <c r="H28" s="3" t="s">
        <v>173</v>
      </c>
      <c r="I28" s="2" t="str">
        <f t="shared" si="0"/>
        <v>3.3.90.30.18.02.0245.000001-01 - 196 - FJZB</v>
      </c>
      <c r="J28" s="2" t="str">
        <f t="shared" si="1"/>
        <v>3.3.90.30.18.02.0245.000001-01 - 196</v>
      </c>
      <c r="K28" s="2" t="str">
        <f t="shared" si="2"/>
        <v>FENTANILA</v>
      </c>
      <c r="L28" s="2">
        <f t="shared" si="3"/>
        <v>196</v>
      </c>
      <c r="M28" s="2" t="str">
        <f>VLOOKUP(L28,'[1]CONTROLE DE RESPOSTAS'!A:B,2,FALSE)</f>
        <v>Fundação Jardim Zoológico de Brasília</v>
      </c>
      <c r="N28" s="2">
        <f>IF(ISERROR(VLOOKUP(J28,'[1]RESPOSTAS GRUPO 30.06'!A:E,5,FALSE)),G28,VLOOKUP(J28,'[1]RESPOSTAS GRUPO 30.06'!A:E,5,FALSE))</f>
        <v>0</v>
      </c>
      <c r="O28" s="2" t="str">
        <f t="shared" si="4"/>
        <v>3.3.90.30.18.02.0245.000001-01</v>
      </c>
      <c r="P28" s="2" t="str">
        <f>VLOOKUP(L28,'[1]CONTROLE DE RESPOSTAS'!A:C,3,FALSE)</f>
        <v>SIM</v>
      </c>
    </row>
    <row r="29" spans="1:16" ht="10.5" customHeight="1" x14ac:dyDescent="0.25">
      <c r="A29" s="2" t="s">
        <v>250</v>
      </c>
      <c r="B29" s="2" t="s">
        <v>251</v>
      </c>
      <c r="C29" s="2" t="s">
        <v>252</v>
      </c>
      <c r="D29" s="2" t="s">
        <v>210</v>
      </c>
      <c r="E29" s="3">
        <v>196</v>
      </c>
      <c r="F29" s="2" t="s">
        <v>165</v>
      </c>
      <c r="G29" s="3">
        <v>0</v>
      </c>
      <c r="H29" s="3" t="s">
        <v>173</v>
      </c>
      <c r="I29" s="2" t="str">
        <f t="shared" si="0"/>
        <v>3.3.90.30.18.02.0218.000001-01 - 196 - FJZB</v>
      </c>
      <c r="J29" s="2" t="str">
        <f t="shared" si="1"/>
        <v>3.3.90.30.18.02.0218.000001-01 - 196</v>
      </c>
      <c r="K29" s="2" t="str">
        <f t="shared" si="2"/>
        <v>FLUCONAZOL</v>
      </c>
      <c r="L29" s="2">
        <f t="shared" si="3"/>
        <v>196</v>
      </c>
      <c r="M29" s="2" t="str">
        <f>VLOOKUP(L29,'[1]CONTROLE DE RESPOSTAS'!A:B,2,FALSE)</f>
        <v>Fundação Jardim Zoológico de Brasília</v>
      </c>
      <c r="N29" s="2">
        <f>IF(ISERROR(VLOOKUP(J29,'[1]RESPOSTAS GRUPO 30.06'!A:E,5,FALSE)),G29,VLOOKUP(J29,'[1]RESPOSTAS GRUPO 30.06'!A:E,5,FALSE))</f>
        <v>0</v>
      </c>
      <c r="O29" s="2" t="str">
        <f t="shared" si="4"/>
        <v>3.3.90.30.18.02.0218.000001-01</v>
      </c>
      <c r="P29" s="2" t="str">
        <f>VLOOKUP(L29,'[1]CONTROLE DE RESPOSTAS'!A:C,3,FALSE)</f>
        <v>SIM</v>
      </c>
    </row>
    <row r="30" spans="1:16" ht="10.5" customHeight="1" x14ac:dyDescent="0.25">
      <c r="A30" s="2" t="s">
        <v>253</v>
      </c>
      <c r="B30" s="2" t="s">
        <v>254</v>
      </c>
      <c r="C30" s="2" t="s">
        <v>255</v>
      </c>
      <c r="D30" s="2" t="s">
        <v>181</v>
      </c>
      <c r="E30" s="3">
        <v>196</v>
      </c>
      <c r="F30" s="2" t="s">
        <v>165</v>
      </c>
      <c r="G30" s="3">
        <v>0</v>
      </c>
      <c r="H30" s="3" t="s">
        <v>173</v>
      </c>
      <c r="I30" s="2" t="str">
        <f t="shared" si="0"/>
        <v>3.3.90.30.18.02.0246.000001-01 - 196 - FJZB</v>
      </c>
      <c r="J30" s="2" t="str">
        <f t="shared" si="1"/>
        <v>3.3.90.30.18.02.0246.000001-01 - 196</v>
      </c>
      <c r="K30" s="2" t="str">
        <f t="shared" si="2"/>
        <v>FLUMAZENIL</v>
      </c>
      <c r="L30" s="2">
        <f t="shared" si="3"/>
        <v>196</v>
      </c>
      <c r="M30" s="2" t="str">
        <f>VLOOKUP(L30,'[1]CONTROLE DE RESPOSTAS'!A:B,2,FALSE)</f>
        <v>Fundação Jardim Zoológico de Brasília</v>
      </c>
      <c r="N30" s="2">
        <f>IF(ISERROR(VLOOKUP(J30,'[1]RESPOSTAS GRUPO 30.06'!A:E,5,FALSE)),G30,VLOOKUP(J30,'[1]RESPOSTAS GRUPO 30.06'!A:E,5,FALSE))</f>
        <v>0</v>
      </c>
      <c r="O30" s="2" t="str">
        <f t="shared" si="4"/>
        <v>3.3.90.30.18.02.0246.000001-01</v>
      </c>
      <c r="P30" s="2" t="str">
        <f>VLOOKUP(L30,'[1]CONTROLE DE RESPOSTAS'!A:C,3,FALSE)</f>
        <v>SIM</v>
      </c>
    </row>
    <row r="31" spans="1:16" ht="10.5" customHeight="1" x14ac:dyDescent="0.25">
      <c r="A31" s="2" t="s">
        <v>256</v>
      </c>
      <c r="B31" s="2" t="s">
        <v>257</v>
      </c>
      <c r="C31" s="2" t="s">
        <v>258</v>
      </c>
      <c r="D31" s="2" t="s">
        <v>172</v>
      </c>
      <c r="E31" s="3">
        <v>196</v>
      </c>
      <c r="F31" s="2" t="s">
        <v>165</v>
      </c>
      <c r="G31" s="3">
        <v>0</v>
      </c>
      <c r="H31" s="3" t="s">
        <v>173</v>
      </c>
      <c r="I31" s="2" t="str">
        <f t="shared" si="0"/>
        <v>3.3.90.30.18.02.0219.000001-01 - 196 - FJZB</v>
      </c>
      <c r="J31" s="2" t="str">
        <f t="shared" si="1"/>
        <v>3.3.90.30.18.02.0219.000001-01 - 196</v>
      </c>
      <c r="K31" s="2" t="str">
        <f t="shared" si="2"/>
        <v>FLUOXETINA</v>
      </c>
      <c r="L31" s="2">
        <f t="shared" si="3"/>
        <v>196</v>
      </c>
      <c r="M31" s="2" t="str">
        <f>VLOOKUP(L31,'[1]CONTROLE DE RESPOSTAS'!A:B,2,FALSE)</f>
        <v>Fundação Jardim Zoológico de Brasília</v>
      </c>
      <c r="N31" s="2">
        <f>IF(ISERROR(VLOOKUP(J31,'[1]RESPOSTAS GRUPO 30.06'!A:E,5,FALSE)),G31,VLOOKUP(J31,'[1]RESPOSTAS GRUPO 30.06'!A:E,5,FALSE))</f>
        <v>0</v>
      </c>
      <c r="O31" s="2" t="str">
        <f t="shared" si="4"/>
        <v>3.3.90.30.18.02.0219.000001-01</v>
      </c>
      <c r="P31" s="2" t="str">
        <f>VLOOKUP(L31,'[1]CONTROLE DE RESPOSTAS'!A:C,3,FALSE)</f>
        <v>SIM</v>
      </c>
    </row>
    <row r="32" spans="1:16" ht="10.5" customHeight="1" x14ac:dyDescent="0.25">
      <c r="A32" s="2" t="s">
        <v>259</v>
      </c>
      <c r="B32" s="2" t="s">
        <v>260</v>
      </c>
      <c r="C32" s="2" t="s">
        <v>261</v>
      </c>
      <c r="D32" s="2" t="s">
        <v>210</v>
      </c>
      <c r="E32" s="3">
        <v>196</v>
      </c>
      <c r="F32" s="2" t="s">
        <v>165</v>
      </c>
      <c r="G32" s="3">
        <v>0</v>
      </c>
      <c r="H32" s="3" t="s">
        <v>173</v>
      </c>
      <c r="I32" s="2" t="str">
        <f t="shared" si="0"/>
        <v>3.3.90.30.18.02.0220.000001-01 - 196 - FJZB</v>
      </c>
      <c r="J32" s="2" t="str">
        <f t="shared" si="1"/>
        <v>3.3.90.30.18.02.0220.000001-01 - 196</v>
      </c>
      <c r="K32" s="2" t="str">
        <f t="shared" si="2"/>
        <v>GABAPENTINA</v>
      </c>
      <c r="L32" s="2">
        <f t="shared" si="3"/>
        <v>196</v>
      </c>
      <c r="M32" s="2" t="str">
        <f>VLOOKUP(L32,'[1]CONTROLE DE RESPOSTAS'!A:B,2,FALSE)</f>
        <v>Fundação Jardim Zoológico de Brasília</v>
      </c>
      <c r="N32" s="2">
        <f>IF(ISERROR(VLOOKUP(J32,'[1]RESPOSTAS GRUPO 30.06'!A:E,5,FALSE)),G32,VLOOKUP(J32,'[1]RESPOSTAS GRUPO 30.06'!A:E,5,FALSE))</f>
        <v>0</v>
      </c>
      <c r="O32" s="2" t="str">
        <f t="shared" si="4"/>
        <v>3.3.90.30.18.02.0220.000001-01</v>
      </c>
      <c r="P32" s="2" t="str">
        <f>VLOOKUP(L32,'[1]CONTROLE DE RESPOSTAS'!A:C,3,FALSE)</f>
        <v>SIM</v>
      </c>
    </row>
    <row r="33" spans="1:16" ht="10.5" customHeight="1" x14ac:dyDescent="0.25">
      <c r="A33" s="2" t="s">
        <v>262</v>
      </c>
      <c r="B33" s="2" t="s">
        <v>260</v>
      </c>
      <c r="C33" s="2" t="s">
        <v>263</v>
      </c>
      <c r="D33" s="2" t="s">
        <v>210</v>
      </c>
      <c r="E33" s="3">
        <v>196</v>
      </c>
      <c r="F33" s="2" t="s">
        <v>165</v>
      </c>
      <c r="G33" s="3">
        <v>0</v>
      </c>
      <c r="H33" s="3" t="s">
        <v>173</v>
      </c>
      <c r="I33" s="2" t="str">
        <f t="shared" si="0"/>
        <v>3.3.90.30.18.02.0220.000002-01 - 196 - FJZB</v>
      </c>
      <c r="J33" s="2" t="str">
        <f t="shared" si="1"/>
        <v>3.3.90.30.18.02.0220.000002-01 - 196</v>
      </c>
      <c r="K33" s="2" t="str">
        <f t="shared" si="2"/>
        <v>GABAPENTINA</v>
      </c>
      <c r="L33" s="2">
        <f t="shared" si="3"/>
        <v>196</v>
      </c>
      <c r="M33" s="2" t="str">
        <f>VLOOKUP(L33,'[1]CONTROLE DE RESPOSTAS'!A:B,2,FALSE)</f>
        <v>Fundação Jardim Zoológico de Brasília</v>
      </c>
      <c r="N33" s="2">
        <f>IF(ISERROR(VLOOKUP(J33,'[1]RESPOSTAS GRUPO 30.06'!A:E,5,FALSE)),G33,VLOOKUP(J33,'[1]RESPOSTAS GRUPO 30.06'!A:E,5,FALSE))</f>
        <v>0</v>
      </c>
      <c r="O33" s="2" t="str">
        <f t="shared" si="4"/>
        <v>3.3.90.30.18.02.0220.000002-01</v>
      </c>
      <c r="P33" s="2" t="str">
        <f>VLOOKUP(L33,'[1]CONTROLE DE RESPOSTAS'!A:C,3,FALSE)</f>
        <v>SIM</v>
      </c>
    </row>
    <row r="34" spans="1:16" ht="10.5" customHeight="1" x14ac:dyDescent="0.25">
      <c r="A34" s="2" t="s">
        <v>264</v>
      </c>
      <c r="B34" s="2" t="s">
        <v>265</v>
      </c>
      <c r="C34" s="2" t="s">
        <v>266</v>
      </c>
      <c r="D34" s="2" t="s">
        <v>181</v>
      </c>
      <c r="E34" s="3">
        <v>196</v>
      </c>
      <c r="F34" s="2" t="s">
        <v>165</v>
      </c>
      <c r="G34" s="3">
        <v>0</v>
      </c>
      <c r="H34" s="3" t="s">
        <v>173</v>
      </c>
      <c r="I34" s="2" t="str">
        <f t="shared" si="0"/>
        <v>3.3.90.30.18.02.0221.000002-01 - 196 - FJZB</v>
      </c>
      <c r="J34" s="2" t="str">
        <f t="shared" si="1"/>
        <v>3.3.90.30.18.02.0221.000002-01 - 196</v>
      </c>
      <c r="K34" s="2" t="str">
        <f t="shared" si="2"/>
        <v>GLICOSE</v>
      </c>
      <c r="L34" s="2">
        <f t="shared" si="3"/>
        <v>196</v>
      </c>
      <c r="M34" s="2" t="str">
        <f>VLOOKUP(L34,'[1]CONTROLE DE RESPOSTAS'!A:B,2,FALSE)</f>
        <v>Fundação Jardim Zoológico de Brasília</v>
      </c>
      <c r="N34" s="2">
        <f>IF(ISERROR(VLOOKUP(J34,'[1]RESPOSTAS GRUPO 30.06'!A:E,5,FALSE)),G34,VLOOKUP(J34,'[1]RESPOSTAS GRUPO 30.06'!A:E,5,FALSE))</f>
        <v>0</v>
      </c>
      <c r="O34" s="2" t="str">
        <f t="shared" si="4"/>
        <v>3.3.90.30.18.02.0221.000002-01</v>
      </c>
      <c r="P34" s="2" t="str">
        <f>VLOOKUP(L34,'[1]CONTROLE DE RESPOSTAS'!A:C,3,FALSE)</f>
        <v>SIM</v>
      </c>
    </row>
    <row r="35" spans="1:16" ht="10.5" customHeight="1" x14ac:dyDescent="0.25">
      <c r="A35" s="2" t="s">
        <v>267</v>
      </c>
      <c r="B35" s="2" t="s">
        <v>265</v>
      </c>
      <c r="C35" s="2" t="s">
        <v>268</v>
      </c>
      <c r="D35" s="2" t="s">
        <v>181</v>
      </c>
      <c r="E35" s="3">
        <v>196</v>
      </c>
      <c r="F35" s="2" t="s">
        <v>165</v>
      </c>
      <c r="G35" s="3">
        <v>0</v>
      </c>
      <c r="H35" s="3" t="s">
        <v>173</v>
      </c>
      <c r="I35" s="2" t="str">
        <f t="shared" si="0"/>
        <v>3.3.90.30.18.02.0221.000001-01 - 196 - FJZB</v>
      </c>
      <c r="J35" s="2" t="str">
        <f t="shared" si="1"/>
        <v>3.3.90.30.18.02.0221.000001-01 - 196</v>
      </c>
      <c r="K35" s="2" t="str">
        <f t="shared" si="2"/>
        <v>GLICOSE</v>
      </c>
      <c r="L35" s="2">
        <f t="shared" si="3"/>
        <v>196</v>
      </c>
      <c r="M35" s="2" t="str">
        <f>VLOOKUP(L35,'[1]CONTROLE DE RESPOSTAS'!A:B,2,FALSE)</f>
        <v>Fundação Jardim Zoológico de Brasília</v>
      </c>
      <c r="N35" s="2">
        <f>IF(ISERROR(VLOOKUP(J35,'[1]RESPOSTAS GRUPO 30.06'!A:E,5,FALSE)),G35,VLOOKUP(J35,'[1]RESPOSTAS GRUPO 30.06'!A:E,5,FALSE))</f>
        <v>0</v>
      </c>
      <c r="O35" s="2" t="str">
        <f t="shared" si="4"/>
        <v>3.3.90.30.18.02.0221.000001-01</v>
      </c>
      <c r="P35" s="2" t="str">
        <f>VLOOKUP(L35,'[1]CONTROLE DE RESPOSTAS'!A:C,3,FALSE)</f>
        <v>SIM</v>
      </c>
    </row>
    <row r="36" spans="1:16" ht="10.5" customHeight="1" x14ac:dyDescent="0.25">
      <c r="A36" s="2" t="s">
        <v>269</v>
      </c>
      <c r="B36" s="2" t="s">
        <v>270</v>
      </c>
      <c r="C36" s="2" t="s">
        <v>271</v>
      </c>
      <c r="D36" s="2" t="s">
        <v>181</v>
      </c>
      <c r="E36" s="3">
        <v>196</v>
      </c>
      <c r="F36" s="2" t="s">
        <v>165</v>
      </c>
      <c r="G36" s="3">
        <v>0</v>
      </c>
      <c r="H36" s="3" t="s">
        <v>173</v>
      </c>
      <c r="I36" s="2" t="str">
        <f t="shared" si="0"/>
        <v>3.3.90.30.18.02.0222.000001-01 - 196 - FJZB</v>
      </c>
      <c r="J36" s="2" t="str">
        <f t="shared" si="1"/>
        <v>3.3.90.30.18.02.0222.000001-01 - 196</v>
      </c>
      <c r="K36" s="2" t="str">
        <f t="shared" si="2"/>
        <v>HALOPERIDOL</v>
      </c>
      <c r="L36" s="2">
        <f t="shared" si="3"/>
        <v>196</v>
      </c>
      <c r="M36" s="2" t="str">
        <f>VLOOKUP(L36,'[1]CONTROLE DE RESPOSTAS'!A:B,2,FALSE)</f>
        <v>Fundação Jardim Zoológico de Brasília</v>
      </c>
      <c r="N36" s="2">
        <f>IF(ISERROR(VLOOKUP(J36,'[1]RESPOSTAS GRUPO 30.06'!A:E,5,FALSE)),G36,VLOOKUP(J36,'[1]RESPOSTAS GRUPO 30.06'!A:E,5,FALSE))</f>
        <v>0</v>
      </c>
      <c r="O36" s="2" t="str">
        <f t="shared" si="4"/>
        <v>3.3.90.30.18.02.0222.000001-01</v>
      </c>
      <c r="P36" s="2" t="str">
        <f>VLOOKUP(L36,'[1]CONTROLE DE RESPOSTAS'!A:C,3,FALSE)</f>
        <v>SIM</v>
      </c>
    </row>
    <row r="37" spans="1:16" ht="10.5" customHeight="1" x14ac:dyDescent="0.25">
      <c r="A37" s="2" t="s">
        <v>272</v>
      </c>
      <c r="B37" s="2" t="s">
        <v>270</v>
      </c>
      <c r="C37" s="2" t="s">
        <v>273</v>
      </c>
      <c r="D37" s="2" t="s">
        <v>172</v>
      </c>
      <c r="E37" s="3">
        <v>196</v>
      </c>
      <c r="F37" s="2" t="s">
        <v>165</v>
      </c>
      <c r="G37" s="3">
        <v>0</v>
      </c>
      <c r="H37" s="3" t="s">
        <v>173</v>
      </c>
      <c r="I37" s="2" t="str">
        <f t="shared" si="0"/>
        <v>3.3.90.30.18.02.0222.000002-01 - 196 - FJZB</v>
      </c>
      <c r="J37" s="2" t="str">
        <f t="shared" si="1"/>
        <v>3.3.90.30.18.02.0222.000002-01 - 196</v>
      </c>
      <c r="K37" s="2" t="str">
        <f t="shared" si="2"/>
        <v>HALOPERIDOL</v>
      </c>
      <c r="L37" s="2">
        <f t="shared" si="3"/>
        <v>196</v>
      </c>
      <c r="M37" s="2" t="str">
        <f>VLOOKUP(L37,'[1]CONTROLE DE RESPOSTAS'!A:B,2,FALSE)</f>
        <v>Fundação Jardim Zoológico de Brasília</v>
      </c>
      <c r="N37" s="2">
        <f>IF(ISERROR(VLOOKUP(J37,'[1]RESPOSTAS GRUPO 30.06'!A:E,5,FALSE)),G37,VLOOKUP(J37,'[1]RESPOSTAS GRUPO 30.06'!A:E,5,FALSE))</f>
        <v>0</v>
      </c>
      <c r="O37" s="2" t="str">
        <f t="shared" si="4"/>
        <v>3.3.90.30.18.02.0222.000002-01</v>
      </c>
      <c r="P37" s="2" t="str">
        <f>VLOOKUP(L37,'[1]CONTROLE DE RESPOSTAS'!A:C,3,FALSE)</f>
        <v>SIM</v>
      </c>
    </row>
    <row r="38" spans="1:16" ht="10.5" customHeight="1" x14ac:dyDescent="0.25">
      <c r="A38" s="2" t="s">
        <v>274</v>
      </c>
      <c r="B38" s="2" t="s">
        <v>270</v>
      </c>
      <c r="C38" s="2" t="s">
        <v>275</v>
      </c>
      <c r="D38" s="2" t="s">
        <v>172</v>
      </c>
      <c r="E38" s="3">
        <v>196</v>
      </c>
      <c r="F38" s="2" t="s">
        <v>165</v>
      </c>
      <c r="G38" s="3">
        <v>0</v>
      </c>
      <c r="H38" s="3" t="s">
        <v>173</v>
      </c>
      <c r="I38" s="2" t="str">
        <f t="shared" si="0"/>
        <v>3.3.90.30.18.02.0222.000003-01 - 196 - FJZB</v>
      </c>
      <c r="J38" s="2" t="str">
        <f t="shared" si="1"/>
        <v>3.3.90.30.18.02.0222.000003-01 - 196</v>
      </c>
      <c r="K38" s="2" t="str">
        <f t="shared" si="2"/>
        <v>HALOPERIDOL</v>
      </c>
      <c r="L38" s="2">
        <f t="shared" si="3"/>
        <v>196</v>
      </c>
      <c r="M38" s="2" t="str">
        <f>VLOOKUP(L38,'[1]CONTROLE DE RESPOSTAS'!A:B,2,FALSE)</f>
        <v>Fundação Jardim Zoológico de Brasília</v>
      </c>
      <c r="N38" s="2">
        <f>IF(ISERROR(VLOOKUP(J38,'[1]RESPOSTAS GRUPO 30.06'!A:E,5,FALSE)),G38,VLOOKUP(J38,'[1]RESPOSTAS GRUPO 30.06'!A:E,5,FALSE))</f>
        <v>0</v>
      </c>
      <c r="O38" s="2" t="str">
        <f t="shared" si="4"/>
        <v>3.3.90.30.18.02.0222.000003-01</v>
      </c>
      <c r="P38" s="2" t="str">
        <f>VLOOKUP(L38,'[1]CONTROLE DE RESPOSTAS'!A:C,3,FALSE)</f>
        <v>SIM</v>
      </c>
    </row>
    <row r="39" spans="1:16" ht="10.5" customHeight="1" x14ac:dyDescent="0.25">
      <c r="A39" s="2" t="s">
        <v>276</v>
      </c>
      <c r="B39" s="2" t="s">
        <v>270</v>
      </c>
      <c r="C39" s="2" t="s">
        <v>277</v>
      </c>
      <c r="D39" s="2" t="s">
        <v>238</v>
      </c>
      <c r="E39" s="3">
        <v>196</v>
      </c>
      <c r="F39" s="2" t="s">
        <v>165</v>
      </c>
      <c r="G39" s="3">
        <v>0</v>
      </c>
      <c r="H39" s="3" t="s">
        <v>173</v>
      </c>
      <c r="I39" s="2" t="str">
        <f t="shared" si="0"/>
        <v>3.3.90.30.18.02.0222.000004-01 - 196 - FJZB</v>
      </c>
      <c r="J39" s="2" t="str">
        <f t="shared" si="1"/>
        <v>3.3.90.30.18.02.0222.000004-01 - 196</v>
      </c>
      <c r="K39" s="2" t="str">
        <f t="shared" si="2"/>
        <v>HALOPERIDOL</v>
      </c>
      <c r="L39" s="2">
        <f t="shared" si="3"/>
        <v>196</v>
      </c>
      <c r="M39" s="2" t="str">
        <f>VLOOKUP(L39,'[1]CONTROLE DE RESPOSTAS'!A:B,2,FALSE)</f>
        <v>Fundação Jardim Zoológico de Brasília</v>
      </c>
      <c r="N39" s="2">
        <f>IF(ISERROR(VLOOKUP(J39,'[1]RESPOSTAS GRUPO 30.06'!A:E,5,FALSE)),G39,VLOOKUP(J39,'[1]RESPOSTAS GRUPO 30.06'!A:E,5,FALSE))</f>
        <v>0</v>
      </c>
      <c r="O39" s="2" t="str">
        <f t="shared" si="4"/>
        <v>3.3.90.30.18.02.0222.000004-01</v>
      </c>
      <c r="P39" s="2" t="str">
        <f>VLOOKUP(L39,'[1]CONTROLE DE RESPOSTAS'!A:C,3,FALSE)</f>
        <v>SIM</v>
      </c>
    </row>
    <row r="40" spans="1:16" ht="10.5" customHeight="1" x14ac:dyDescent="0.25">
      <c r="A40" s="2" t="s">
        <v>278</v>
      </c>
      <c r="B40" s="2" t="s">
        <v>279</v>
      </c>
      <c r="C40" s="2" t="s">
        <v>280</v>
      </c>
      <c r="D40" s="2" t="s">
        <v>181</v>
      </c>
      <c r="E40" s="3">
        <v>196</v>
      </c>
      <c r="F40" s="2" t="s">
        <v>165</v>
      </c>
      <c r="G40" s="3">
        <v>0</v>
      </c>
      <c r="H40" s="3" t="s">
        <v>173</v>
      </c>
      <c r="I40" s="2" t="str">
        <f t="shared" si="0"/>
        <v>3.3.90.30.18.02.0223.000002-01 - 196 - FJZB</v>
      </c>
      <c r="J40" s="2" t="str">
        <f t="shared" si="1"/>
        <v>3.3.90.30.18.02.0223.000002-01 - 196</v>
      </c>
      <c r="K40" s="2" t="str">
        <f t="shared" si="2"/>
        <v>HEPARINA SÓDICA</v>
      </c>
      <c r="L40" s="2">
        <f t="shared" si="3"/>
        <v>196</v>
      </c>
      <c r="M40" s="2" t="str">
        <f>VLOOKUP(L40,'[1]CONTROLE DE RESPOSTAS'!A:B,2,FALSE)</f>
        <v>Fundação Jardim Zoológico de Brasília</v>
      </c>
      <c r="N40" s="2">
        <f>IF(ISERROR(VLOOKUP(J40,'[1]RESPOSTAS GRUPO 30.06'!A:E,5,FALSE)),G40,VLOOKUP(J40,'[1]RESPOSTAS GRUPO 30.06'!A:E,5,FALSE))</f>
        <v>0</v>
      </c>
      <c r="O40" s="2" t="str">
        <f t="shared" si="4"/>
        <v>3.3.90.30.18.02.0223.000002-01</v>
      </c>
      <c r="P40" s="2" t="str">
        <f>VLOOKUP(L40,'[1]CONTROLE DE RESPOSTAS'!A:C,3,FALSE)</f>
        <v>SIM</v>
      </c>
    </row>
    <row r="41" spans="1:16" ht="10.5" customHeight="1" x14ac:dyDescent="0.25">
      <c r="A41" s="2" t="s">
        <v>281</v>
      </c>
      <c r="B41" s="2" t="s">
        <v>279</v>
      </c>
      <c r="C41" s="2" t="s">
        <v>282</v>
      </c>
      <c r="D41" s="2" t="s">
        <v>185</v>
      </c>
      <c r="E41" s="3">
        <v>196</v>
      </c>
      <c r="F41" s="2" t="s">
        <v>165</v>
      </c>
      <c r="G41" s="3">
        <v>0</v>
      </c>
      <c r="H41" s="3" t="s">
        <v>173</v>
      </c>
      <c r="I41" s="2" t="str">
        <f t="shared" si="0"/>
        <v>3.3.90.30.18.02.0223.000001-01 - 196 - FJZB</v>
      </c>
      <c r="J41" s="2" t="str">
        <f t="shared" si="1"/>
        <v>3.3.90.30.18.02.0223.000001-01 - 196</v>
      </c>
      <c r="K41" s="2" t="str">
        <f t="shared" si="2"/>
        <v>HEPARINA SÓDICA</v>
      </c>
      <c r="L41" s="2">
        <f t="shared" si="3"/>
        <v>196</v>
      </c>
      <c r="M41" s="2" t="str">
        <f>VLOOKUP(L41,'[1]CONTROLE DE RESPOSTAS'!A:B,2,FALSE)</f>
        <v>Fundação Jardim Zoológico de Brasília</v>
      </c>
      <c r="N41" s="2">
        <f>IF(ISERROR(VLOOKUP(J41,'[1]RESPOSTAS GRUPO 30.06'!A:E,5,FALSE)),G41,VLOOKUP(J41,'[1]RESPOSTAS GRUPO 30.06'!A:E,5,FALSE))</f>
        <v>0</v>
      </c>
      <c r="O41" s="2" t="str">
        <f t="shared" si="4"/>
        <v>3.3.90.30.18.02.0223.000001-01</v>
      </c>
      <c r="P41" s="2" t="str">
        <f>VLOOKUP(L41,'[1]CONTROLE DE RESPOSTAS'!A:C,3,FALSE)</f>
        <v>SIM</v>
      </c>
    </row>
    <row r="42" spans="1:16" ht="10.5" customHeight="1" x14ac:dyDescent="0.25">
      <c r="A42" s="2" t="s">
        <v>283</v>
      </c>
      <c r="B42" s="2" t="s">
        <v>284</v>
      </c>
      <c r="C42" s="2" t="s">
        <v>285</v>
      </c>
      <c r="D42" s="2" t="s">
        <v>185</v>
      </c>
      <c r="E42" s="3">
        <v>196</v>
      </c>
      <c r="F42" s="2" t="s">
        <v>165</v>
      </c>
      <c r="G42" s="3">
        <v>0</v>
      </c>
      <c r="H42" s="3" t="s">
        <v>173</v>
      </c>
      <c r="I42" s="2" t="str">
        <f t="shared" si="0"/>
        <v>3.3.90.30.18.02.0224.000001-01 - 196 - FJZB</v>
      </c>
      <c r="J42" s="2" t="str">
        <f t="shared" si="1"/>
        <v>3.3.90.30.18.02.0224.000001-01 - 196</v>
      </c>
      <c r="K42" s="2" t="str">
        <f t="shared" si="2"/>
        <v>HIDROCORTISONA SUCCINATO SÓDICO</v>
      </c>
      <c r="L42" s="2">
        <f t="shared" si="3"/>
        <v>196</v>
      </c>
      <c r="M42" s="2" t="str">
        <f>VLOOKUP(L42,'[1]CONTROLE DE RESPOSTAS'!A:B,2,FALSE)</f>
        <v>Fundação Jardim Zoológico de Brasília</v>
      </c>
      <c r="N42" s="2">
        <f>IF(ISERROR(VLOOKUP(J42,'[1]RESPOSTAS GRUPO 30.06'!A:E,5,FALSE)),G42,VLOOKUP(J42,'[1]RESPOSTAS GRUPO 30.06'!A:E,5,FALSE))</f>
        <v>0</v>
      </c>
      <c r="O42" s="2" t="str">
        <f t="shared" si="4"/>
        <v>3.3.90.30.18.02.0224.000001-01</v>
      </c>
      <c r="P42" s="2" t="str">
        <f>VLOOKUP(L42,'[1]CONTROLE DE RESPOSTAS'!A:C,3,FALSE)</f>
        <v>SIM</v>
      </c>
    </row>
    <row r="43" spans="1:16" ht="10.5" customHeight="1" x14ac:dyDescent="0.25">
      <c r="A43" s="2" t="s">
        <v>286</v>
      </c>
      <c r="B43" s="2" t="s">
        <v>284</v>
      </c>
      <c r="C43" s="2" t="s">
        <v>287</v>
      </c>
      <c r="D43" s="2" t="s">
        <v>185</v>
      </c>
      <c r="E43" s="3">
        <v>196</v>
      </c>
      <c r="F43" s="2" t="s">
        <v>165</v>
      </c>
      <c r="G43" s="3">
        <v>0</v>
      </c>
      <c r="H43" s="3" t="s">
        <v>173</v>
      </c>
      <c r="I43" s="2" t="str">
        <f t="shared" si="0"/>
        <v>3.3.90.30.18.02.0224.000002-01 - 196 - FJZB</v>
      </c>
      <c r="J43" s="2" t="str">
        <f t="shared" si="1"/>
        <v>3.3.90.30.18.02.0224.000002-01 - 196</v>
      </c>
      <c r="K43" s="2" t="str">
        <f t="shared" si="2"/>
        <v>HIDROCORTISONA SUCCINATO SÓDICO</v>
      </c>
      <c r="L43" s="2">
        <f t="shared" si="3"/>
        <v>196</v>
      </c>
      <c r="M43" s="2" t="str">
        <f>VLOOKUP(L43,'[1]CONTROLE DE RESPOSTAS'!A:B,2,FALSE)</f>
        <v>Fundação Jardim Zoológico de Brasília</v>
      </c>
      <c r="N43" s="2">
        <f>IF(ISERROR(VLOOKUP(J43,'[1]RESPOSTAS GRUPO 30.06'!A:E,5,FALSE)),G43,VLOOKUP(J43,'[1]RESPOSTAS GRUPO 30.06'!A:E,5,FALSE))</f>
        <v>0</v>
      </c>
      <c r="O43" s="2" t="str">
        <f t="shared" si="4"/>
        <v>3.3.90.30.18.02.0224.000002-01</v>
      </c>
      <c r="P43" s="2" t="str">
        <f>VLOOKUP(L43,'[1]CONTROLE DE RESPOSTAS'!A:C,3,FALSE)</f>
        <v>SIM</v>
      </c>
    </row>
    <row r="44" spans="1:16" ht="10.5" customHeight="1" x14ac:dyDescent="0.25">
      <c r="A44" s="2" t="s">
        <v>288</v>
      </c>
      <c r="B44" s="2" t="s">
        <v>289</v>
      </c>
      <c r="C44" s="2" t="s">
        <v>290</v>
      </c>
      <c r="D44" s="2" t="s">
        <v>172</v>
      </c>
      <c r="E44" s="3">
        <v>196</v>
      </c>
      <c r="F44" s="2" t="s">
        <v>165</v>
      </c>
      <c r="G44" s="3">
        <v>0</v>
      </c>
      <c r="H44" s="3" t="s">
        <v>173</v>
      </c>
      <c r="I44" s="2" t="str">
        <f t="shared" si="0"/>
        <v>3.3.90.30.18.02.0176.000002-01 - 196 - FJZB</v>
      </c>
      <c r="J44" s="2" t="str">
        <f t="shared" si="1"/>
        <v>3.3.90.30.18.02.0176.000002-01 - 196</v>
      </c>
      <c r="K44" s="2" t="str">
        <f t="shared" si="2"/>
        <v>IBUPROFENO</v>
      </c>
      <c r="L44" s="2">
        <f t="shared" si="3"/>
        <v>196</v>
      </c>
      <c r="M44" s="2" t="str">
        <f>VLOOKUP(L44,'[1]CONTROLE DE RESPOSTAS'!A:B,2,FALSE)</f>
        <v>Fundação Jardim Zoológico de Brasília</v>
      </c>
      <c r="N44" s="2">
        <f>IF(ISERROR(VLOOKUP(J44,'[1]RESPOSTAS GRUPO 30.06'!A:E,5,FALSE)),G44,VLOOKUP(J44,'[1]RESPOSTAS GRUPO 30.06'!A:E,5,FALSE))</f>
        <v>0</v>
      </c>
      <c r="O44" s="2" t="str">
        <f t="shared" si="4"/>
        <v>3.3.90.30.18.02.0176.000002-01</v>
      </c>
      <c r="P44" s="2" t="str">
        <f>VLOOKUP(L44,'[1]CONTROLE DE RESPOSTAS'!A:C,3,FALSE)</f>
        <v>SIM</v>
      </c>
    </row>
    <row r="45" spans="1:16" ht="10.5" customHeight="1" x14ac:dyDescent="0.25">
      <c r="A45" s="2" t="s">
        <v>291</v>
      </c>
      <c r="B45" s="2" t="s">
        <v>292</v>
      </c>
      <c r="C45" s="2" t="s">
        <v>293</v>
      </c>
      <c r="D45" s="2" t="s">
        <v>185</v>
      </c>
      <c r="E45" s="3">
        <v>196</v>
      </c>
      <c r="F45" s="2" t="s">
        <v>165</v>
      </c>
      <c r="G45" s="3">
        <v>0</v>
      </c>
      <c r="H45" s="3" t="s">
        <v>173</v>
      </c>
      <c r="I45" s="2" t="str">
        <f t="shared" si="0"/>
        <v>3.3.90.30.18.02.0247.000001-01 - 196 - FJZB</v>
      </c>
      <c r="J45" s="2" t="str">
        <f t="shared" si="1"/>
        <v>3.3.90.30.18.02.0247.000001-01 - 196</v>
      </c>
      <c r="K45" s="2" t="str">
        <f t="shared" si="2"/>
        <v>IMIPENEMA+CILASTATINA SÓDICA</v>
      </c>
      <c r="L45" s="2">
        <f t="shared" si="3"/>
        <v>196</v>
      </c>
      <c r="M45" s="2" t="str">
        <f>VLOOKUP(L45,'[1]CONTROLE DE RESPOSTAS'!A:B,2,FALSE)</f>
        <v>Fundação Jardim Zoológico de Brasília</v>
      </c>
      <c r="N45" s="2">
        <f>IF(ISERROR(VLOOKUP(J45,'[1]RESPOSTAS GRUPO 30.06'!A:E,5,FALSE)),G45,VLOOKUP(J45,'[1]RESPOSTAS GRUPO 30.06'!A:E,5,FALSE))</f>
        <v>0</v>
      </c>
      <c r="O45" s="2" t="str">
        <f t="shared" si="4"/>
        <v>3.3.90.30.18.02.0247.000001-01</v>
      </c>
      <c r="P45" s="2" t="str">
        <f>VLOOKUP(L45,'[1]CONTROLE DE RESPOSTAS'!A:C,3,FALSE)</f>
        <v>SIM</v>
      </c>
    </row>
    <row r="46" spans="1:16" ht="10.5" customHeight="1" x14ac:dyDescent="0.25">
      <c r="A46" s="2" t="s">
        <v>294</v>
      </c>
      <c r="B46" s="2" t="s">
        <v>295</v>
      </c>
      <c r="C46" s="2" t="s">
        <v>296</v>
      </c>
      <c r="D46" s="2" t="s">
        <v>185</v>
      </c>
      <c r="E46" s="3">
        <v>196</v>
      </c>
      <c r="F46" s="2" t="s">
        <v>165</v>
      </c>
      <c r="G46" s="3">
        <v>0</v>
      </c>
      <c r="H46" s="3" t="s">
        <v>173</v>
      </c>
      <c r="I46" s="2" t="str">
        <f t="shared" si="0"/>
        <v>3.3.90.30.18.02.0225.000001-01 - 196 - FJZB</v>
      </c>
      <c r="J46" s="2" t="str">
        <f t="shared" si="1"/>
        <v>3.3.90.30.18.02.0225.000001-01 - 196</v>
      </c>
      <c r="K46" s="2" t="str">
        <f t="shared" si="2"/>
        <v>INSULINA HUMANA NPH</v>
      </c>
      <c r="L46" s="2">
        <f t="shared" si="3"/>
        <v>196</v>
      </c>
      <c r="M46" s="2" t="str">
        <f>VLOOKUP(L46,'[1]CONTROLE DE RESPOSTAS'!A:B,2,FALSE)</f>
        <v>Fundação Jardim Zoológico de Brasília</v>
      </c>
      <c r="N46" s="2">
        <f>IF(ISERROR(VLOOKUP(J46,'[1]RESPOSTAS GRUPO 30.06'!A:E,5,FALSE)),G46,VLOOKUP(J46,'[1]RESPOSTAS GRUPO 30.06'!A:E,5,FALSE))</f>
        <v>0</v>
      </c>
      <c r="O46" s="2" t="str">
        <f t="shared" si="4"/>
        <v>3.3.90.30.18.02.0225.000001-01</v>
      </c>
      <c r="P46" s="2" t="str">
        <f>VLOOKUP(L46,'[1]CONTROLE DE RESPOSTAS'!A:C,3,FALSE)</f>
        <v>SIM</v>
      </c>
    </row>
    <row r="47" spans="1:16" ht="10.5" customHeight="1" x14ac:dyDescent="0.25">
      <c r="A47" s="2" t="s">
        <v>297</v>
      </c>
      <c r="B47" s="2" t="s">
        <v>298</v>
      </c>
      <c r="C47" s="2" t="s">
        <v>299</v>
      </c>
      <c r="D47" s="2" t="s">
        <v>238</v>
      </c>
      <c r="E47" s="3">
        <v>196</v>
      </c>
      <c r="F47" s="2" t="s">
        <v>165</v>
      </c>
      <c r="G47" s="3">
        <v>0</v>
      </c>
      <c r="H47" s="3" t="s">
        <v>173</v>
      </c>
      <c r="I47" s="2" t="str">
        <f t="shared" si="0"/>
        <v>3.3.90.30.18.02.0226.000001-01 - 196 - FJZB</v>
      </c>
      <c r="J47" s="2" t="str">
        <f t="shared" si="1"/>
        <v>3.3.90.30.18.02.0226.000001-01 - 196</v>
      </c>
      <c r="K47" s="2" t="str">
        <f t="shared" si="2"/>
        <v>ISOFLURANO</v>
      </c>
      <c r="L47" s="2">
        <f t="shared" si="3"/>
        <v>196</v>
      </c>
      <c r="M47" s="2" t="str">
        <f>VLOOKUP(L47,'[1]CONTROLE DE RESPOSTAS'!A:B,2,FALSE)</f>
        <v>Fundação Jardim Zoológico de Brasília</v>
      </c>
      <c r="N47" s="2">
        <f>IF(ISERROR(VLOOKUP(J47,'[1]RESPOSTAS GRUPO 30.06'!A:E,5,FALSE)),G47,VLOOKUP(J47,'[1]RESPOSTAS GRUPO 30.06'!A:E,5,FALSE))</f>
        <v>0</v>
      </c>
      <c r="O47" s="2" t="str">
        <f t="shared" si="4"/>
        <v>3.3.90.30.18.02.0226.000001-01</v>
      </c>
      <c r="P47" s="2" t="str">
        <f>VLOOKUP(L47,'[1]CONTROLE DE RESPOSTAS'!A:C,3,FALSE)</f>
        <v>SIM</v>
      </c>
    </row>
    <row r="48" spans="1:16" ht="10.5" customHeight="1" x14ac:dyDescent="0.25">
      <c r="A48" s="2" t="s">
        <v>300</v>
      </c>
      <c r="B48" s="2" t="s">
        <v>301</v>
      </c>
      <c r="C48" s="2" t="s">
        <v>302</v>
      </c>
      <c r="D48" s="2" t="s">
        <v>172</v>
      </c>
      <c r="E48" s="3">
        <v>196</v>
      </c>
      <c r="F48" s="2" t="s">
        <v>165</v>
      </c>
      <c r="G48" s="3">
        <v>0</v>
      </c>
      <c r="H48" s="3" t="s">
        <v>173</v>
      </c>
      <c r="I48" s="2" t="str">
        <f t="shared" si="0"/>
        <v>3.3.90.30.18.02.0079.000006-01 - 196 - FJZB</v>
      </c>
      <c r="J48" s="2" t="str">
        <f t="shared" si="1"/>
        <v>3.3.90.30.18.02.0079.000006-01 - 196</v>
      </c>
      <c r="K48" s="2" t="str">
        <f t="shared" si="2"/>
        <v>IVERMECTINA</v>
      </c>
      <c r="L48" s="2">
        <f t="shared" si="3"/>
        <v>196</v>
      </c>
      <c r="M48" s="2" t="str">
        <f>VLOOKUP(L48,'[1]CONTROLE DE RESPOSTAS'!A:B,2,FALSE)</f>
        <v>Fundação Jardim Zoológico de Brasília</v>
      </c>
      <c r="N48" s="2">
        <f>IF(ISERROR(VLOOKUP(J48,'[1]RESPOSTAS GRUPO 30.06'!A:E,5,FALSE)),G48,VLOOKUP(J48,'[1]RESPOSTAS GRUPO 30.06'!A:E,5,FALSE))</f>
        <v>0</v>
      </c>
      <c r="O48" s="2" t="str">
        <f t="shared" si="4"/>
        <v>3.3.90.30.18.02.0079.000006-01</v>
      </c>
      <c r="P48" s="2" t="str">
        <f>VLOOKUP(L48,'[1]CONTROLE DE RESPOSTAS'!A:C,3,FALSE)</f>
        <v>SIM</v>
      </c>
    </row>
    <row r="49" spans="1:16" ht="10.5" customHeight="1" x14ac:dyDescent="0.25">
      <c r="A49" s="2" t="s">
        <v>303</v>
      </c>
      <c r="B49" s="2" t="s">
        <v>304</v>
      </c>
      <c r="C49" s="2" t="s">
        <v>305</v>
      </c>
      <c r="D49" s="2" t="s">
        <v>172</v>
      </c>
      <c r="E49" s="3">
        <v>196</v>
      </c>
      <c r="F49" s="2" t="s">
        <v>165</v>
      </c>
      <c r="G49" s="3">
        <v>0</v>
      </c>
      <c r="H49" s="3" t="s">
        <v>173</v>
      </c>
      <c r="I49" s="2" t="str">
        <f t="shared" si="0"/>
        <v>3.3.90.30.18.02.0248.000001-01 - 196 - FJZB</v>
      </c>
      <c r="J49" s="2" t="str">
        <f t="shared" si="1"/>
        <v>3.3.90.30.18.02.0248.000001-01 - 196</v>
      </c>
      <c r="K49" s="2" t="str">
        <f t="shared" si="2"/>
        <v xml:space="preserve"> 
LISINA (CLONIXINATO)</v>
      </c>
      <c r="L49" s="2">
        <f t="shared" si="3"/>
        <v>196</v>
      </c>
      <c r="M49" s="2" t="str">
        <f>VLOOKUP(L49,'[1]CONTROLE DE RESPOSTAS'!A:B,2,FALSE)</f>
        <v>Fundação Jardim Zoológico de Brasília</v>
      </c>
      <c r="N49" s="2">
        <f>IF(ISERROR(VLOOKUP(J49,'[1]RESPOSTAS GRUPO 30.06'!A:E,5,FALSE)),G49,VLOOKUP(J49,'[1]RESPOSTAS GRUPO 30.06'!A:E,5,FALSE))</f>
        <v>0</v>
      </c>
      <c r="O49" s="2" t="str">
        <f t="shared" si="4"/>
        <v>3.3.90.30.18.02.0248.000001-01</v>
      </c>
      <c r="P49" s="2" t="str">
        <f>VLOOKUP(L49,'[1]CONTROLE DE RESPOSTAS'!A:C,3,FALSE)</f>
        <v>SIM</v>
      </c>
    </row>
    <row r="50" spans="1:16" ht="10.5" customHeight="1" x14ac:dyDescent="0.25">
      <c r="A50" s="2" t="s">
        <v>306</v>
      </c>
      <c r="B50" s="2" t="s">
        <v>307</v>
      </c>
      <c r="C50" s="2" t="s">
        <v>308</v>
      </c>
      <c r="D50" s="2" t="s">
        <v>309</v>
      </c>
      <c r="E50" s="3">
        <v>196</v>
      </c>
      <c r="F50" s="2" t="s">
        <v>165</v>
      </c>
      <c r="G50" s="3">
        <v>0</v>
      </c>
      <c r="H50" s="3" t="s">
        <v>173</v>
      </c>
      <c r="I50" s="2" t="str">
        <f t="shared" si="0"/>
        <v>3.3.90.30.18.02.0261.000001-01 - 196 - FJZB</v>
      </c>
      <c r="J50" s="2" t="str">
        <f t="shared" si="1"/>
        <v>3.3.90.30.18.02.0261.000001-01 - 196</v>
      </c>
      <c r="K50" s="2" t="str">
        <f t="shared" si="2"/>
        <v>MANITOL</v>
      </c>
      <c r="L50" s="2">
        <f t="shared" si="3"/>
        <v>196</v>
      </c>
      <c r="M50" s="2" t="str">
        <f>VLOOKUP(L50,'[1]CONTROLE DE RESPOSTAS'!A:B,2,FALSE)</f>
        <v>Fundação Jardim Zoológico de Brasília</v>
      </c>
      <c r="N50" s="2">
        <f>IF(ISERROR(VLOOKUP(J50,'[1]RESPOSTAS GRUPO 30.06'!A:E,5,FALSE)),G50,VLOOKUP(J50,'[1]RESPOSTAS GRUPO 30.06'!A:E,5,FALSE))</f>
        <v>0</v>
      </c>
      <c r="O50" s="2" t="str">
        <f t="shared" si="4"/>
        <v>3.3.90.30.18.02.0261.000001-01</v>
      </c>
      <c r="P50" s="2" t="str">
        <f>VLOOKUP(L50,'[1]CONTROLE DE RESPOSTAS'!A:C,3,FALSE)</f>
        <v>SIM</v>
      </c>
    </row>
    <row r="51" spans="1:16" ht="10.5" customHeight="1" x14ac:dyDescent="0.25">
      <c r="A51" s="2" t="s">
        <v>310</v>
      </c>
      <c r="B51" s="2" t="s">
        <v>311</v>
      </c>
      <c r="C51" s="2" t="s">
        <v>312</v>
      </c>
      <c r="D51" s="2" t="s">
        <v>185</v>
      </c>
      <c r="E51" s="3">
        <v>196</v>
      </c>
      <c r="F51" s="2" t="s">
        <v>165</v>
      </c>
      <c r="G51" s="3">
        <v>0</v>
      </c>
      <c r="H51" s="3" t="s">
        <v>173</v>
      </c>
      <c r="I51" s="2" t="str">
        <f t="shared" si="0"/>
        <v> 3.3.90.30.18.02.0249.000001-01 - 196 - FJZB</v>
      </c>
      <c r="J51" s="2" t="str">
        <f t="shared" si="1"/>
        <v> 3.3.90.30.18.02.0249.000001-01 - 196</v>
      </c>
      <c r="K51" s="2" t="str">
        <f t="shared" si="2"/>
        <v>MEROPENEMA</v>
      </c>
      <c r="L51" s="2">
        <f t="shared" si="3"/>
        <v>196</v>
      </c>
      <c r="M51" s="2" t="str">
        <f>VLOOKUP(L51,'[1]CONTROLE DE RESPOSTAS'!A:B,2,FALSE)</f>
        <v>Fundação Jardim Zoológico de Brasília</v>
      </c>
      <c r="N51" s="2">
        <f>IF(ISERROR(VLOOKUP(J51,'[1]RESPOSTAS GRUPO 30.06'!A:E,5,FALSE)),G51,VLOOKUP(J51,'[1]RESPOSTAS GRUPO 30.06'!A:E,5,FALSE))</f>
        <v>0</v>
      </c>
      <c r="O51" s="2" t="str">
        <f t="shared" si="4"/>
        <v> 3.3.90.30.18.02.0249.000001-01</v>
      </c>
      <c r="P51" s="2" t="str">
        <f>VLOOKUP(L51,'[1]CONTROLE DE RESPOSTAS'!A:C,3,FALSE)</f>
        <v>SIM</v>
      </c>
    </row>
    <row r="52" spans="1:16" ht="10.5" customHeight="1" x14ac:dyDescent="0.25">
      <c r="A52" s="2" t="s">
        <v>313</v>
      </c>
      <c r="B52" s="2" t="s">
        <v>314</v>
      </c>
      <c r="C52" s="2" t="s">
        <v>315</v>
      </c>
      <c r="D52" s="2" t="s">
        <v>172</v>
      </c>
      <c r="E52" s="3">
        <v>196</v>
      </c>
      <c r="F52" s="2" t="s">
        <v>165</v>
      </c>
      <c r="G52" s="3">
        <v>0</v>
      </c>
      <c r="H52" s="3" t="s">
        <v>173</v>
      </c>
      <c r="I52" s="2" t="str">
        <f t="shared" si="0"/>
        <v>3.3.90.30.18.02.0250.000001-01 - 196 - FJZB</v>
      </c>
      <c r="J52" s="2" t="str">
        <f t="shared" si="1"/>
        <v>3.3.90.30.18.02.0250.000001-01 - 196</v>
      </c>
      <c r="K52" s="2" t="str">
        <f t="shared" si="2"/>
        <v>METADONA (CLORIDRATO)</v>
      </c>
      <c r="L52" s="2">
        <f t="shared" si="3"/>
        <v>196</v>
      </c>
      <c r="M52" s="2" t="str">
        <f>VLOOKUP(L52,'[1]CONTROLE DE RESPOSTAS'!A:B,2,FALSE)</f>
        <v>Fundação Jardim Zoológico de Brasília</v>
      </c>
      <c r="N52" s="2">
        <f>IF(ISERROR(VLOOKUP(J52,'[1]RESPOSTAS GRUPO 30.06'!A:E,5,FALSE)),G52,VLOOKUP(J52,'[1]RESPOSTAS GRUPO 30.06'!A:E,5,FALSE))</f>
        <v>0</v>
      </c>
      <c r="O52" s="2" t="str">
        <f t="shared" si="4"/>
        <v>3.3.90.30.18.02.0250.000001-01</v>
      </c>
      <c r="P52" s="2" t="str">
        <f>VLOOKUP(L52,'[1]CONTROLE DE RESPOSTAS'!A:C,3,FALSE)</f>
        <v>SIM</v>
      </c>
    </row>
    <row r="53" spans="1:16" ht="10.5" customHeight="1" x14ac:dyDescent="0.25">
      <c r="A53" s="2" t="s">
        <v>316</v>
      </c>
      <c r="B53" s="2" t="s">
        <v>317</v>
      </c>
      <c r="C53" s="2" t="s">
        <v>318</v>
      </c>
      <c r="D53" s="2" t="s">
        <v>172</v>
      </c>
      <c r="E53" s="3">
        <v>196</v>
      </c>
      <c r="F53" s="2" t="s">
        <v>165</v>
      </c>
      <c r="G53" s="3">
        <v>0</v>
      </c>
      <c r="H53" s="3" t="s">
        <v>173</v>
      </c>
      <c r="I53" s="2" t="str">
        <f t="shared" si="0"/>
        <v>3.3.90.30.18.02.0227.000002-01 - 196 - FJZB</v>
      </c>
      <c r="J53" s="2" t="str">
        <f t="shared" si="1"/>
        <v>3.3.90.30.18.02.0227.000002-01 - 196</v>
      </c>
      <c r="K53" s="2" t="str">
        <f t="shared" si="2"/>
        <v>METFORMINA (CLORIDRATO)</v>
      </c>
      <c r="L53" s="2">
        <f t="shared" si="3"/>
        <v>196</v>
      </c>
      <c r="M53" s="2" t="str">
        <f>VLOOKUP(L53,'[1]CONTROLE DE RESPOSTAS'!A:B,2,FALSE)</f>
        <v>Fundação Jardim Zoológico de Brasília</v>
      </c>
      <c r="N53" s="2">
        <f>IF(ISERROR(VLOOKUP(J53,'[1]RESPOSTAS GRUPO 30.06'!A:E,5,FALSE)),G53,VLOOKUP(J53,'[1]RESPOSTAS GRUPO 30.06'!A:E,5,FALSE))</f>
        <v>0</v>
      </c>
      <c r="O53" s="2" t="str">
        <f t="shared" si="4"/>
        <v>3.3.90.30.18.02.0227.000002-01</v>
      </c>
      <c r="P53" s="2" t="str">
        <f>VLOOKUP(L53,'[1]CONTROLE DE RESPOSTAS'!A:C,3,FALSE)</f>
        <v>SIM</v>
      </c>
    </row>
    <row r="54" spans="1:16" ht="10.5" customHeight="1" x14ac:dyDescent="0.25">
      <c r="A54" s="2" t="s">
        <v>319</v>
      </c>
      <c r="B54" s="2" t="s">
        <v>317</v>
      </c>
      <c r="C54" s="2" t="s">
        <v>320</v>
      </c>
      <c r="D54" s="2" t="s">
        <v>172</v>
      </c>
      <c r="E54" s="3">
        <v>196</v>
      </c>
      <c r="F54" s="2" t="s">
        <v>165</v>
      </c>
      <c r="G54" s="3">
        <v>0</v>
      </c>
      <c r="H54" s="3" t="s">
        <v>173</v>
      </c>
      <c r="I54" s="2" t="str">
        <f t="shared" si="0"/>
        <v>3.3.90.30.18.02.0227.000001-01 - 196 - FJZB</v>
      </c>
      <c r="J54" s="2" t="str">
        <f t="shared" si="1"/>
        <v>3.3.90.30.18.02.0227.000001-01 - 196</v>
      </c>
      <c r="K54" s="2" t="str">
        <f t="shared" si="2"/>
        <v>METFORMINA (CLORIDRATO)</v>
      </c>
      <c r="L54" s="2">
        <f t="shared" si="3"/>
        <v>196</v>
      </c>
      <c r="M54" s="2" t="str">
        <f>VLOOKUP(L54,'[1]CONTROLE DE RESPOSTAS'!A:B,2,FALSE)</f>
        <v>Fundação Jardim Zoológico de Brasília</v>
      </c>
      <c r="N54" s="2">
        <f>IF(ISERROR(VLOOKUP(J54,'[1]RESPOSTAS GRUPO 30.06'!A:E,5,FALSE)),G54,VLOOKUP(J54,'[1]RESPOSTAS GRUPO 30.06'!A:E,5,FALSE))</f>
        <v>0</v>
      </c>
      <c r="O54" s="2" t="str">
        <f t="shared" si="4"/>
        <v>3.3.90.30.18.02.0227.000001-01</v>
      </c>
      <c r="P54" s="2" t="str">
        <f>VLOOKUP(L54,'[1]CONTROLE DE RESPOSTAS'!A:C,3,FALSE)</f>
        <v>SIM</v>
      </c>
    </row>
    <row r="55" spans="1:16" ht="10.5" customHeight="1" x14ac:dyDescent="0.25">
      <c r="A55" s="2" t="s">
        <v>321</v>
      </c>
      <c r="B55" s="2" t="s">
        <v>322</v>
      </c>
      <c r="C55" s="2" t="s">
        <v>323</v>
      </c>
      <c r="D55" s="2" t="s">
        <v>172</v>
      </c>
      <c r="E55" s="3">
        <v>196</v>
      </c>
      <c r="F55" s="2" t="s">
        <v>165</v>
      </c>
      <c r="G55" s="3">
        <v>0</v>
      </c>
      <c r="H55" s="3" t="s">
        <v>173</v>
      </c>
      <c r="I55" s="2" t="str">
        <f t="shared" si="0"/>
        <v>3.3.90.30.18.02.0228.000002-01 - 196 - FJZB</v>
      </c>
      <c r="J55" s="2" t="str">
        <f t="shared" si="1"/>
        <v>3.3.90.30.18.02.0228.000002-01 - 196</v>
      </c>
      <c r="K55" s="2" t="str">
        <f t="shared" si="2"/>
        <v>METRONIDAZOL</v>
      </c>
      <c r="L55" s="2">
        <f t="shared" si="3"/>
        <v>196</v>
      </c>
      <c r="M55" s="2" t="str">
        <f>VLOOKUP(L55,'[1]CONTROLE DE RESPOSTAS'!A:B,2,FALSE)</f>
        <v>Fundação Jardim Zoológico de Brasília</v>
      </c>
      <c r="N55" s="2">
        <f>IF(ISERROR(VLOOKUP(J55,'[1]RESPOSTAS GRUPO 30.06'!A:E,5,FALSE)),G55,VLOOKUP(J55,'[1]RESPOSTAS GRUPO 30.06'!A:E,5,FALSE))</f>
        <v>0</v>
      </c>
      <c r="O55" s="2" t="str">
        <f t="shared" si="4"/>
        <v>3.3.90.30.18.02.0228.000002-01</v>
      </c>
      <c r="P55" s="2" t="str">
        <f>VLOOKUP(L55,'[1]CONTROLE DE RESPOSTAS'!A:C,3,FALSE)</f>
        <v>SIM</v>
      </c>
    </row>
    <row r="56" spans="1:16" ht="10.5" customHeight="1" x14ac:dyDescent="0.25">
      <c r="A56" s="2" t="s">
        <v>324</v>
      </c>
      <c r="B56" s="2" t="s">
        <v>322</v>
      </c>
      <c r="C56" s="2" t="s">
        <v>325</v>
      </c>
      <c r="D56" s="2" t="s">
        <v>172</v>
      </c>
      <c r="E56" s="3">
        <v>196</v>
      </c>
      <c r="F56" s="2" t="s">
        <v>165</v>
      </c>
      <c r="G56" s="3">
        <v>0</v>
      </c>
      <c r="H56" s="3" t="s">
        <v>173</v>
      </c>
      <c r="I56" s="2" t="str">
        <f t="shared" si="0"/>
        <v>3.3.90.30.18.02.0228.000003-01 - 196 - FJZB</v>
      </c>
      <c r="J56" s="2" t="str">
        <f t="shared" si="1"/>
        <v>3.3.90.30.18.02.0228.000003-01 - 196</v>
      </c>
      <c r="K56" s="2" t="str">
        <f t="shared" si="2"/>
        <v>METRONIDAZOL</v>
      </c>
      <c r="L56" s="2">
        <f t="shared" si="3"/>
        <v>196</v>
      </c>
      <c r="M56" s="2" t="str">
        <f>VLOOKUP(L56,'[1]CONTROLE DE RESPOSTAS'!A:B,2,FALSE)</f>
        <v>Fundação Jardim Zoológico de Brasília</v>
      </c>
      <c r="N56" s="2">
        <f>IF(ISERROR(VLOOKUP(J56,'[1]RESPOSTAS GRUPO 30.06'!A:E,5,FALSE)),G56,VLOOKUP(J56,'[1]RESPOSTAS GRUPO 30.06'!A:E,5,FALSE))</f>
        <v>0</v>
      </c>
      <c r="O56" s="2" t="str">
        <f t="shared" si="4"/>
        <v>3.3.90.30.18.02.0228.000003-01</v>
      </c>
      <c r="P56" s="2" t="str">
        <f>VLOOKUP(L56,'[1]CONTROLE DE RESPOSTAS'!A:C,3,FALSE)</f>
        <v>SIM</v>
      </c>
    </row>
    <row r="57" spans="1:16" ht="10.5" customHeight="1" x14ac:dyDescent="0.25">
      <c r="A57" s="2" t="s">
        <v>326</v>
      </c>
      <c r="B57" s="2" t="s">
        <v>322</v>
      </c>
      <c r="C57" s="2" t="s">
        <v>327</v>
      </c>
      <c r="D57" s="2" t="s">
        <v>328</v>
      </c>
      <c r="E57" s="3">
        <v>196</v>
      </c>
      <c r="F57" s="2" t="s">
        <v>165</v>
      </c>
      <c r="G57" s="3">
        <v>0</v>
      </c>
      <c r="H57" s="3" t="s">
        <v>173</v>
      </c>
      <c r="I57" s="2" t="str">
        <f t="shared" si="0"/>
        <v>3.3.90.30.18.02.0228.000004-01 - 196 - FJZB</v>
      </c>
      <c r="J57" s="2" t="str">
        <f t="shared" si="1"/>
        <v>3.3.90.30.18.02.0228.000004-01 - 196</v>
      </c>
      <c r="K57" s="2" t="str">
        <f t="shared" si="2"/>
        <v>METRONIDAZOL</v>
      </c>
      <c r="L57" s="2">
        <f t="shared" si="3"/>
        <v>196</v>
      </c>
      <c r="M57" s="2" t="str">
        <f>VLOOKUP(L57,'[1]CONTROLE DE RESPOSTAS'!A:B,2,FALSE)</f>
        <v>Fundação Jardim Zoológico de Brasília</v>
      </c>
      <c r="N57" s="2">
        <f>IF(ISERROR(VLOOKUP(J57,'[1]RESPOSTAS GRUPO 30.06'!A:E,5,FALSE)),G57,VLOOKUP(J57,'[1]RESPOSTAS GRUPO 30.06'!A:E,5,FALSE))</f>
        <v>0</v>
      </c>
      <c r="O57" s="2" t="str">
        <f t="shared" si="4"/>
        <v>3.3.90.30.18.02.0228.000004-01</v>
      </c>
      <c r="P57" s="2" t="str">
        <f>VLOOKUP(L57,'[1]CONTROLE DE RESPOSTAS'!A:C,3,FALSE)</f>
        <v>SIM</v>
      </c>
    </row>
    <row r="58" spans="1:16" ht="10.5" customHeight="1" x14ac:dyDescent="0.25">
      <c r="A58" s="2" t="s">
        <v>329</v>
      </c>
      <c r="B58" s="2" t="s">
        <v>322</v>
      </c>
      <c r="C58" s="2" t="s">
        <v>330</v>
      </c>
      <c r="D58" s="2" t="s">
        <v>238</v>
      </c>
      <c r="E58" s="3">
        <v>196</v>
      </c>
      <c r="F58" s="2" t="s">
        <v>165</v>
      </c>
      <c r="G58" s="3">
        <v>0</v>
      </c>
      <c r="H58" s="3" t="s">
        <v>173</v>
      </c>
      <c r="I58" s="2" t="str">
        <f t="shared" si="0"/>
        <v>3.3.90.30.18.02.0228.000001-01 - 196 - FJZB</v>
      </c>
      <c r="J58" s="2" t="str">
        <f t="shared" si="1"/>
        <v>3.3.90.30.18.02.0228.000001-01 - 196</v>
      </c>
      <c r="K58" s="2" t="str">
        <f t="shared" si="2"/>
        <v>METRONIDAZOL</v>
      </c>
      <c r="L58" s="2">
        <f t="shared" si="3"/>
        <v>196</v>
      </c>
      <c r="M58" s="2" t="str">
        <f>VLOOKUP(L58,'[1]CONTROLE DE RESPOSTAS'!A:B,2,FALSE)</f>
        <v>Fundação Jardim Zoológico de Brasília</v>
      </c>
      <c r="N58" s="2">
        <f>IF(ISERROR(VLOOKUP(J58,'[1]RESPOSTAS GRUPO 30.06'!A:E,5,FALSE)),G58,VLOOKUP(J58,'[1]RESPOSTAS GRUPO 30.06'!A:E,5,FALSE))</f>
        <v>0</v>
      </c>
      <c r="O58" s="2" t="str">
        <f t="shared" si="4"/>
        <v>3.3.90.30.18.02.0228.000001-01</v>
      </c>
      <c r="P58" s="2" t="str">
        <f>VLOOKUP(L58,'[1]CONTROLE DE RESPOSTAS'!A:C,3,FALSE)</f>
        <v>SIM</v>
      </c>
    </row>
    <row r="59" spans="1:16" ht="10.5" customHeight="1" x14ac:dyDescent="0.25">
      <c r="A59" s="2" t="s">
        <v>331</v>
      </c>
      <c r="B59" s="2" t="s">
        <v>332</v>
      </c>
      <c r="C59" s="2" t="s">
        <v>333</v>
      </c>
      <c r="D59" s="2" t="s">
        <v>181</v>
      </c>
      <c r="E59" s="3">
        <v>196</v>
      </c>
      <c r="F59" s="2" t="s">
        <v>165</v>
      </c>
      <c r="G59" s="3">
        <v>0</v>
      </c>
      <c r="H59" s="3" t="s">
        <v>173</v>
      </c>
      <c r="I59" s="2" t="str">
        <f t="shared" si="0"/>
        <v>3.3.90.30.18.02.0229.000001-01 - 196 - FJZB</v>
      </c>
      <c r="J59" s="2" t="str">
        <f t="shared" si="1"/>
        <v>3.3.90.30.18.02.0229.000001-01 - 196</v>
      </c>
      <c r="K59" s="2" t="str">
        <f t="shared" si="2"/>
        <v>MIDAZOLAM</v>
      </c>
      <c r="L59" s="2">
        <f t="shared" si="3"/>
        <v>196</v>
      </c>
      <c r="M59" s="2" t="str">
        <f>VLOOKUP(L59,'[1]CONTROLE DE RESPOSTAS'!A:B,2,FALSE)</f>
        <v>Fundação Jardim Zoológico de Brasília</v>
      </c>
      <c r="N59" s="2">
        <f>IF(ISERROR(VLOOKUP(J59,'[1]RESPOSTAS GRUPO 30.06'!A:E,5,FALSE)),G59,VLOOKUP(J59,'[1]RESPOSTAS GRUPO 30.06'!A:E,5,FALSE))</f>
        <v>0</v>
      </c>
      <c r="O59" s="2" t="str">
        <f t="shared" si="4"/>
        <v>3.3.90.30.18.02.0229.000001-01</v>
      </c>
      <c r="P59" s="2" t="str">
        <f>VLOOKUP(L59,'[1]CONTROLE DE RESPOSTAS'!A:C,3,FALSE)</f>
        <v>SIM</v>
      </c>
    </row>
    <row r="60" spans="1:16" ht="10.5" customHeight="1" x14ac:dyDescent="0.25">
      <c r="A60" s="2" t="s">
        <v>334</v>
      </c>
      <c r="B60" s="2" t="s">
        <v>332</v>
      </c>
      <c r="C60" s="2" t="s">
        <v>335</v>
      </c>
      <c r="D60" s="2" t="s">
        <v>181</v>
      </c>
      <c r="E60" s="3">
        <v>196</v>
      </c>
      <c r="F60" s="2" t="s">
        <v>165</v>
      </c>
      <c r="G60" s="3">
        <v>0</v>
      </c>
      <c r="H60" s="3" t="s">
        <v>173</v>
      </c>
      <c r="I60" s="2" t="str">
        <f t="shared" si="0"/>
        <v>3.3.90.30.18.02.0229.000003-01 - 196 - FJZB</v>
      </c>
      <c r="J60" s="2" t="str">
        <f t="shared" si="1"/>
        <v>3.3.90.30.18.02.0229.000003-01 - 196</v>
      </c>
      <c r="K60" s="2" t="str">
        <f t="shared" si="2"/>
        <v>MIDAZOLAM</v>
      </c>
      <c r="L60" s="2">
        <f t="shared" si="3"/>
        <v>196</v>
      </c>
      <c r="M60" s="2" t="str">
        <f>VLOOKUP(L60,'[1]CONTROLE DE RESPOSTAS'!A:B,2,FALSE)</f>
        <v>Fundação Jardim Zoológico de Brasília</v>
      </c>
      <c r="N60" s="2">
        <f>IF(ISERROR(VLOOKUP(J60,'[1]RESPOSTAS GRUPO 30.06'!A:E,5,FALSE)),G60,VLOOKUP(J60,'[1]RESPOSTAS GRUPO 30.06'!A:E,5,FALSE))</f>
        <v>0</v>
      </c>
      <c r="O60" s="2" t="str">
        <f t="shared" si="4"/>
        <v>3.3.90.30.18.02.0229.000003-01</v>
      </c>
      <c r="P60" s="2" t="str">
        <f>VLOOKUP(L60,'[1]CONTROLE DE RESPOSTAS'!A:C,3,FALSE)</f>
        <v>SIM</v>
      </c>
    </row>
    <row r="61" spans="1:16" ht="10.5" customHeight="1" x14ac:dyDescent="0.25">
      <c r="A61" s="2" t="s">
        <v>336</v>
      </c>
      <c r="B61" s="2" t="s">
        <v>332</v>
      </c>
      <c r="C61" s="2" t="s">
        <v>337</v>
      </c>
      <c r="D61" s="2" t="s">
        <v>172</v>
      </c>
      <c r="E61" s="3">
        <v>196</v>
      </c>
      <c r="F61" s="2" t="s">
        <v>165</v>
      </c>
      <c r="G61" s="3">
        <v>0</v>
      </c>
      <c r="H61" s="3" t="s">
        <v>173</v>
      </c>
      <c r="I61" s="2" t="str">
        <f t="shared" si="0"/>
        <v>3.3.90.30.18.02.0229.000002-01 - 196 - FJZB</v>
      </c>
      <c r="J61" s="2" t="str">
        <f t="shared" si="1"/>
        <v>3.3.90.30.18.02.0229.000002-01 - 196</v>
      </c>
      <c r="K61" s="2" t="str">
        <f t="shared" si="2"/>
        <v>MIDAZOLAM</v>
      </c>
      <c r="L61" s="2">
        <f t="shared" si="3"/>
        <v>196</v>
      </c>
      <c r="M61" s="2" t="str">
        <f>VLOOKUP(L61,'[1]CONTROLE DE RESPOSTAS'!A:B,2,FALSE)</f>
        <v>Fundação Jardim Zoológico de Brasília</v>
      </c>
      <c r="N61" s="2">
        <f>IF(ISERROR(VLOOKUP(J61,'[1]RESPOSTAS GRUPO 30.06'!A:E,5,FALSE)),G61,VLOOKUP(J61,'[1]RESPOSTAS GRUPO 30.06'!A:E,5,FALSE))</f>
        <v>0</v>
      </c>
      <c r="O61" s="2" t="str">
        <f t="shared" si="4"/>
        <v>3.3.90.30.18.02.0229.000002-01</v>
      </c>
      <c r="P61" s="2" t="str">
        <f>VLOOKUP(L61,'[1]CONTROLE DE RESPOSTAS'!A:C,3,FALSE)</f>
        <v>SIM</v>
      </c>
    </row>
    <row r="62" spans="1:16" ht="10.5" customHeight="1" x14ac:dyDescent="0.25">
      <c r="A62" s="2" t="s">
        <v>338</v>
      </c>
      <c r="B62" s="2" t="s">
        <v>339</v>
      </c>
      <c r="C62" s="2" t="s">
        <v>340</v>
      </c>
      <c r="D62" s="2" t="s">
        <v>181</v>
      </c>
      <c r="E62" s="3">
        <v>196</v>
      </c>
      <c r="F62" s="2" t="s">
        <v>165</v>
      </c>
      <c r="G62" s="3">
        <v>0</v>
      </c>
      <c r="H62" s="3" t="s">
        <v>173</v>
      </c>
      <c r="I62" s="2" t="str">
        <f t="shared" si="0"/>
        <v>3.3.90.30.18.02.0230.000001-01 - 196 - FJZB</v>
      </c>
      <c r="J62" s="2" t="str">
        <f t="shared" si="1"/>
        <v>3.3.90.30.18.02.0230.000001-01 - 196</v>
      </c>
      <c r="K62" s="2" t="str">
        <f t="shared" si="2"/>
        <v>MORFINA</v>
      </c>
      <c r="L62" s="2">
        <f t="shared" si="3"/>
        <v>196</v>
      </c>
      <c r="M62" s="2" t="str">
        <f>VLOOKUP(L62,'[1]CONTROLE DE RESPOSTAS'!A:B,2,FALSE)</f>
        <v>Fundação Jardim Zoológico de Brasília</v>
      </c>
      <c r="N62" s="2">
        <f>IF(ISERROR(VLOOKUP(J62,'[1]RESPOSTAS GRUPO 30.06'!A:E,5,FALSE)),G62,VLOOKUP(J62,'[1]RESPOSTAS GRUPO 30.06'!A:E,5,FALSE))</f>
        <v>0</v>
      </c>
      <c r="O62" s="2" t="str">
        <f t="shared" si="4"/>
        <v>3.3.90.30.18.02.0230.000001-01</v>
      </c>
      <c r="P62" s="2" t="str">
        <f>VLOOKUP(L62,'[1]CONTROLE DE RESPOSTAS'!A:C,3,FALSE)</f>
        <v>SIM</v>
      </c>
    </row>
    <row r="63" spans="1:16" ht="10.5" customHeight="1" x14ac:dyDescent="0.25">
      <c r="A63" s="2" t="s">
        <v>341</v>
      </c>
      <c r="B63" s="2" t="s">
        <v>339</v>
      </c>
      <c r="C63" s="2" t="s">
        <v>342</v>
      </c>
      <c r="D63" s="2" t="s">
        <v>181</v>
      </c>
      <c r="E63" s="3">
        <v>196</v>
      </c>
      <c r="F63" s="2" t="s">
        <v>165</v>
      </c>
      <c r="G63" s="3">
        <v>0</v>
      </c>
      <c r="H63" s="3" t="s">
        <v>173</v>
      </c>
      <c r="I63" s="2" t="str">
        <f t="shared" si="0"/>
        <v>3.3.90.30.18.02.0230.000002-01 - 196 - FJZB</v>
      </c>
      <c r="J63" s="2" t="str">
        <f t="shared" si="1"/>
        <v>3.3.90.30.18.02.0230.000002-01 - 196</v>
      </c>
      <c r="K63" s="2" t="str">
        <f t="shared" si="2"/>
        <v>MORFINA</v>
      </c>
      <c r="L63" s="2">
        <f t="shared" si="3"/>
        <v>196</v>
      </c>
      <c r="M63" s="2" t="str">
        <f>VLOOKUP(L63,'[1]CONTROLE DE RESPOSTAS'!A:B,2,FALSE)</f>
        <v>Fundação Jardim Zoológico de Brasília</v>
      </c>
      <c r="N63" s="2">
        <f>IF(ISERROR(VLOOKUP(J63,'[1]RESPOSTAS GRUPO 30.06'!A:E,5,FALSE)),G63,VLOOKUP(J63,'[1]RESPOSTAS GRUPO 30.06'!A:E,5,FALSE))</f>
        <v>0</v>
      </c>
      <c r="O63" s="2" t="str">
        <f t="shared" si="4"/>
        <v>3.3.90.30.18.02.0230.000002-01</v>
      </c>
      <c r="P63" s="2" t="str">
        <f>VLOOKUP(L63,'[1]CONTROLE DE RESPOSTAS'!A:C,3,FALSE)</f>
        <v>SIM</v>
      </c>
    </row>
    <row r="64" spans="1:16" ht="10.5" customHeight="1" x14ac:dyDescent="0.25">
      <c r="A64" s="2" t="s">
        <v>343</v>
      </c>
      <c r="B64" s="2" t="s">
        <v>339</v>
      </c>
      <c r="C64" s="2" t="s">
        <v>344</v>
      </c>
      <c r="D64" s="2" t="s">
        <v>172</v>
      </c>
      <c r="E64" s="3">
        <v>196</v>
      </c>
      <c r="F64" s="2" t="s">
        <v>165</v>
      </c>
      <c r="G64" s="3">
        <v>0</v>
      </c>
      <c r="H64" s="3" t="s">
        <v>173</v>
      </c>
      <c r="I64" s="2" t="str">
        <f t="shared" si="0"/>
        <v>3.3.90.30.18.02.0230.000003-01 - 196 - FJZB</v>
      </c>
      <c r="J64" s="2" t="str">
        <f t="shared" si="1"/>
        <v>3.3.90.30.18.02.0230.000003-01 - 196</v>
      </c>
      <c r="K64" s="2" t="str">
        <f t="shared" si="2"/>
        <v>MORFINA</v>
      </c>
      <c r="L64" s="2">
        <f t="shared" si="3"/>
        <v>196</v>
      </c>
      <c r="M64" s="2" t="str">
        <f>VLOOKUP(L64,'[1]CONTROLE DE RESPOSTAS'!A:B,2,FALSE)</f>
        <v>Fundação Jardim Zoológico de Brasília</v>
      </c>
      <c r="N64" s="2">
        <f>IF(ISERROR(VLOOKUP(J64,'[1]RESPOSTAS GRUPO 30.06'!A:E,5,FALSE)),G64,VLOOKUP(J64,'[1]RESPOSTAS GRUPO 30.06'!A:E,5,FALSE))</f>
        <v>0</v>
      </c>
      <c r="O64" s="2" t="str">
        <f t="shared" si="4"/>
        <v>3.3.90.30.18.02.0230.000003-01</v>
      </c>
      <c r="P64" s="2" t="str">
        <f>VLOOKUP(L64,'[1]CONTROLE DE RESPOSTAS'!A:C,3,FALSE)</f>
        <v>SIM</v>
      </c>
    </row>
    <row r="65" spans="1:16" ht="10.5" customHeight="1" x14ac:dyDescent="0.25">
      <c r="A65" s="2" t="s">
        <v>345</v>
      </c>
      <c r="B65" s="2" t="s">
        <v>346</v>
      </c>
      <c r="C65" s="2" t="s">
        <v>347</v>
      </c>
      <c r="D65" s="2" t="s">
        <v>172</v>
      </c>
      <c r="E65" s="3">
        <v>196</v>
      </c>
      <c r="F65" s="2" t="s">
        <v>165</v>
      </c>
      <c r="G65" s="3">
        <v>0</v>
      </c>
      <c r="H65" s="3" t="s">
        <v>173</v>
      </c>
      <c r="I65" s="2" t="str">
        <f t="shared" si="0"/>
        <v>3.3.90.30.18.02.0251.000001-01 - 196 - FJZB</v>
      </c>
      <c r="J65" s="2" t="str">
        <f t="shared" si="1"/>
        <v>3.3.90.30.18.02.0251.000001-01 - 196</v>
      </c>
      <c r="K65" s="2" t="str">
        <f t="shared" si="2"/>
        <v>NAPROXENO (SÓDICO)</v>
      </c>
      <c r="L65" s="2">
        <f t="shared" si="3"/>
        <v>196</v>
      </c>
      <c r="M65" s="2" t="str">
        <f>VLOOKUP(L65,'[1]CONTROLE DE RESPOSTAS'!A:B,2,FALSE)</f>
        <v>Fundação Jardim Zoológico de Brasília</v>
      </c>
      <c r="N65" s="2">
        <f>IF(ISERROR(VLOOKUP(J65,'[1]RESPOSTAS GRUPO 30.06'!A:E,5,FALSE)),G65,VLOOKUP(J65,'[1]RESPOSTAS GRUPO 30.06'!A:E,5,FALSE))</f>
        <v>0</v>
      </c>
      <c r="O65" s="2" t="str">
        <f t="shared" si="4"/>
        <v>3.3.90.30.18.02.0251.000001-01</v>
      </c>
      <c r="P65" s="2" t="str">
        <f>VLOOKUP(L65,'[1]CONTROLE DE RESPOSTAS'!A:C,3,FALSE)</f>
        <v>SIM</v>
      </c>
    </row>
    <row r="66" spans="1:16" ht="10.5" customHeight="1" x14ac:dyDescent="0.25">
      <c r="A66" s="2" t="s">
        <v>348</v>
      </c>
      <c r="B66" s="2" t="s">
        <v>346</v>
      </c>
      <c r="C66" s="2" t="s">
        <v>349</v>
      </c>
      <c r="D66" s="2" t="s">
        <v>172</v>
      </c>
      <c r="E66" s="3">
        <v>196</v>
      </c>
      <c r="F66" s="2" t="s">
        <v>165</v>
      </c>
      <c r="G66" s="3">
        <v>0</v>
      </c>
      <c r="H66" s="3" t="s">
        <v>173</v>
      </c>
      <c r="I66" s="2" t="str">
        <f t="shared" si="0"/>
        <v>3.3.90.30.18.02.0251.000002-01 - 196 - FJZB</v>
      </c>
      <c r="J66" s="2" t="str">
        <f t="shared" si="1"/>
        <v>3.3.90.30.18.02.0251.000002-01 - 196</v>
      </c>
      <c r="K66" s="2" t="str">
        <f t="shared" si="2"/>
        <v>NAPROXENO (SÓDICO)</v>
      </c>
      <c r="L66" s="2">
        <f t="shared" si="3"/>
        <v>196</v>
      </c>
      <c r="M66" s="2" t="str">
        <f>VLOOKUP(L66,'[1]CONTROLE DE RESPOSTAS'!A:B,2,FALSE)</f>
        <v>Fundação Jardim Zoológico de Brasília</v>
      </c>
      <c r="N66" s="2">
        <f>IF(ISERROR(VLOOKUP(J66,'[1]RESPOSTAS GRUPO 30.06'!A:E,5,FALSE)),G66,VLOOKUP(J66,'[1]RESPOSTAS GRUPO 30.06'!A:E,5,FALSE))</f>
        <v>0</v>
      </c>
      <c r="O66" s="2" t="str">
        <f t="shared" si="4"/>
        <v>3.3.90.30.18.02.0251.000002-01</v>
      </c>
      <c r="P66" s="2" t="str">
        <f>VLOOKUP(L66,'[1]CONTROLE DE RESPOSTAS'!A:C,3,FALSE)</f>
        <v>SIM</v>
      </c>
    </row>
    <row r="67" spans="1:16" ht="10.5" customHeight="1" x14ac:dyDescent="0.25">
      <c r="A67" s="2" t="s">
        <v>350</v>
      </c>
      <c r="B67" s="2" t="s">
        <v>351</v>
      </c>
      <c r="C67" s="2" t="s">
        <v>352</v>
      </c>
      <c r="D67" s="2" t="s">
        <v>238</v>
      </c>
      <c r="E67" s="3">
        <v>196</v>
      </c>
      <c r="F67" s="2" t="s">
        <v>165</v>
      </c>
      <c r="G67" s="3">
        <v>0</v>
      </c>
      <c r="H67" s="3" t="s">
        <v>173</v>
      </c>
      <c r="I67" s="2" t="str">
        <f t="shared" ref="I67:I102" si="5">A67&amp;" - "&amp;E67&amp;" - "&amp;F67</f>
        <v>3.3.90.30.18.02.0231.000001-01 - 196 - FJZB</v>
      </c>
      <c r="J67" s="2" t="str">
        <f t="shared" ref="J67:J102" si="6">A67&amp;" - "&amp;E67</f>
        <v>3.3.90.30.18.02.0231.000001-01 - 196</v>
      </c>
      <c r="K67" s="2" t="str">
        <f t="shared" ref="K67:K102" si="7">B67</f>
        <v>NISTATINA</v>
      </c>
      <c r="L67" s="2">
        <f t="shared" ref="L67:L102" si="8">E67</f>
        <v>196</v>
      </c>
      <c r="M67" s="2" t="str">
        <f>VLOOKUP(L67,'[1]CONTROLE DE RESPOSTAS'!A:B,2,FALSE)</f>
        <v>Fundação Jardim Zoológico de Brasília</v>
      </c>
      <c r="N67" s="2">
        <f>IF(ISERROR(VLOOKUP(J67,'[1]RESPOSTAS GRUPO 30.06'!A:E,5,FALSE)),G67,VLOOKUP(J67,'[1]RESPOSTAS GRUPO 30.06'!A:E,5,FALSE))</f>
        <v>0</v>
      </c>
      <c r="O67" s="2" t="str">
        <f t="shared" ref="O67:O102" si="9">A67</f>
        <v>3.3.90.30.18.02.0231.000001-01</v>
      </c>
      <c r="P67" s="2" t="str">
        <f>VLOOKUP(L67,'[1]CONTROLE DE RESPOSTAS'!A:C,3,FALSE)</f>
        <v>SIM</v>
      </c>
    </row>
    <row r="68" spans="1:16" ht="10.5" customHeight="1" x14ac:dyDescent="0.25">
      <c r="A68" s="2" t="s">
        <v>353</v>
      </c>
      <c r="B68" s="2" t="s">
        <v>354</v>
      </c>
      <c r="C68" s="2" t="s">
        <v>355</v>
      </c>
      <c r="D68" s="2" t="s">
        <v>210</v>
      </c>
      <c r="E68" s="3">
        <v>196</v>
      </c>
      <c r="F68" s="2" t="s">
        <v>165</v>
      </c>
      <c r="G68" s="3">
        <v>0</v>
      </c>
      <c r="H68" s="3" t="s">
        <v>173</v>
      </c>
      <c r="I68" s="2" t="str">
        <f t="shared" si="5"/>
        <v>3.3.90.30.18.02.0124.000003-01 - 196 - FJZB</v>
      </c>
      <c r="J68" s="2" t="str">
        <f t="shared" si="6"/>
        <v>3.3.90.30.18.02.0124.000003-01 - 196</v>
      </c>
      <c r="K68" s="2" t="str">
        <f t="shared" si="7"/>
        <v>OMEPRAZOL</v>
      </c>
      <c r="L68" s="2">
        <f t="shared" si="8"/>
        <v>196</v>
      </c>
      <c r="M68" s="2" t="str">
        <f>VLOOKUP(L68,'[1]CONTROLE DE RESPOSTAS'!A:B,2,FALSE)</f>
        <v>Fundação Jardim Zoológico de Brasília</v>
      </c>
      <c r="N68" s="2">
        <f>IF(ISERROR(VLOOKUP(J68,'[1]RESPOSTAS GRUPO 30.06'!A:E,5,FALSE)),G68,VLOOKUP(J68,'[1]RESPOSTAS GRUPO 30.06'!A:E,5,FALSE))</f>
        <v>0</v>
      </c>
      <c r="O68" s="2" t="str">
        <f t="shared" si="9"/>
        <v>3.3.90.30.18.02.0124.000003-01</v>
      </c>
      <c r="P68" s="2" t="str">
        <f>VLOOKUP(L68,'[1]CONTROLE DE RESPOSTAS'!A:C,3,FALSE)</f>
        <v>SIM</v>
      </c>
    </row>
    <row r="69" spans="1:16" ht="10.5" customHeight="1" x14ac:dyDescent="0.25">
      <c r="A69" s="2" t="s">
        <v>356</v>
      </c>
      <c r="B69" s="2" t="s">
        <v>354</v>
      </c>
      <c r="C69" s="2" t="s">
        <v>357</v>
      </c>
      <c r="D69" s="2" t="s">
        <v>185</v>
      </c>
      <c r="E69" s="3">
        <v>196</v>
      </c>
      <c r="F69" s="2" t="s">
        <v>165</v>
      </c>
      <c r="G69" s="3">
        <v>0</v>
      </c>
      <c r="H69" s="3" t="s">
        <v>173</v>
      </c>
      <c r="I69" s="2" t="str">
        <f t="shared" si="5"/>
        <v>3.3.90.30.18.02.0124.000004-01 - 196 - FJZB</v>
      </c>
      <c r="J69" s="2" t="str">
        <f t="shared" si="6"/>
        <v>3.3.90.30.18.02.0124.000004-01 - 196</v>
      </c>
      <c r="K69" s="2" t="str">
        <f t="shared" si="7"/>
        <v>OMEPRAZOL</v>
      </c>
      <c r="L69" s="2">
        <f t="shared" si="8"/>
        <v>196</v>
      </c>
      <c r="M69" s="2" t="str">
        <f>VLOOKUP(L69,'[1]CONTROLE DE RESPOSTAS'!A:B,2,FALSE)</f>
        <v>Fundação Jardim Zoológico de Brasília</v>
      </c>
      <c r="N69" s="2">
        <f>IF(ISERROR(VLOOKUP(J69,'[1]RESPOSTAS GRUPO 30.06'!A:E,5,FALSE)),G69,VLOOKUP(J69,'[1]RESPOSTAS GRUPO 30.06'!A:E,5,FALSE))</f>
        <v>0</v>
      </c>
      <c r="O69" s="2" t="str">
        <f t="shared" si="9"/>
        <v>3.3.90.30.18.02.0124.000004-01</v>
      </c>
      <c r="P69" s="2" t="str">
        <f>VLOOKUP(L69,'[1]CONTROLE DE RESPOSTAS'!A:C,3,FALSE)</f>
        <v>SIM</v>
      </c>
    </row>
    <row r="70" spans="1:16" ht="10.5" customHeight="1" x14ac:dyDescent="0.25">
      <c r="A70" s="2" t="s">
        <v>358</v>
      </c>
      <c r="B70" s="2" t="s">
        <v>354</v>
      </c>
      <c r="C70" s="2" t="s">
        <v>359</v>
      </c>
      <c r="D70" s="2" t="s">
        <v>210</v>
      </c>
      <c r="E70" s="3">
        <v>196</v>
      </c>
      <c r="F70" s="2" t="s">
        <v>165</v>
      </c>
      <c r="G70" s="3">
        <v>0</v>
      </c>
      <c r="H70" s="3" t="s">
        <v>173</v>
      </c>
      <c r="I70" s="2" t="str">
        <f t="shared" si="5"/>
        <v>3.3.90.30.18.02.0124.000005-01 - 196 - FJZB</v>
      </c>
      <c r="J70" s="2" t="str">
        <f t="shared" si="6"/>
        <v>3.3.90.30.18.02.0124.000005-01 - 196</v>
      </c>
      <c r="K70" s="2" t="str">
        <f t="shared" si="7"/>
        <v>OMEPRAZOL</v>
      </c>
      <c r="L70" s="2">
        <f t="shared" si="8"/>
        <v>196</v>
      </c>
      <c r="M70" s="2" t="str">
        <f>VLOOKUP(L70,'[1]CONTROLE DE RESPOSTAS'!A:B,2,FALSE)</f>
        <v>Fundação Jardim Zoológico de Brasília</v>
      </c>
      <c r="N70" s="2">
        <f>IF(ISERROR(VLOOKUP(J70,'[1]RESPOSTAS GRUPO 30.06'!A:E,5,FALSE)),G70,VLOOKUP(J70,'[1]RESPOSTAS GRUPO 30.06'!A:E,5,FALSE))</f>
        <v>0</v>
      </c>
      <c r="O70" s="2" t="str">
        <f t="shared" si="9"/>
        <v>3.3.90.30.18.02.0124.000005-01</v>
      </c>
      <c r="P70" s="2" t="str">
        <f>VLOOKUP(L70,'[1]CONTROLE DE RESPOSTAS'!A:C,3,FALSE)</f>
        <v>SIM</v>
      </c>
    </row>
    <row r="71" spans="1:16" ht="10.5" customHeight="1" x14ac:dyDescent="0.25">
      <c r="A71" s="2" t="s">
        <v>360</v>
      </c>
      <c r="B71" s="2" t="s">
        <v>354</v>
      </c>
      <c r="C71" s="2" t="s">
        <v>361</v>
      </c>
      <c r="D71" s="2" t="s">
        <v>185</v>
      </c>
      <c r="E71" s="3">
        <v>196</v>
      </c>
      <c r="F71" s="2" t="s">
        <v>165</v>
      </c>
      <c r="G71" s="3">
        <v>0</v>
      </c>
      <c r="H71" s="3" t="s">
        <v>173</v>
      </c>
      <c r="I71" s="2" t="str">
        <f t="shared" si="5"/>
        <v>3.3.90.30.18.02.0124.000006-01 - 196 - FJZB</v>
      </c>
      <c r="J71" s="2" t="str">
        <f t="shared" si="6"/>
        <v>3.3.90.30.18.02.0124.000006-01 - 196</v>
      </c>
      <c r="K71" s="2" t="str">
        <f t="shared" si="7"/>
        <v>OMEPRAZOL</v>
      </c>
      <c r="L71" s="2">
        <f t="shared" si="8"/>
        <v>196</v>
      </c>
      <c r="M71" s="2" t="str">
        <f>VLOOKUP(L71,'[1]CONTROLE DE RESPOSTAS'!A:B,2,FALSE)</f>
        <v>Fundação Jardim Zoológico de Brasília</v>
      </c>
      <c r="N71" s="2">
        <f>IF(ISERROR(VLOOKUP(J71,'[1]RESPOSTAS GRUPO 30.06'!A:E,5,FALSE)),G71,VLOOKUP(J71,'[1]RESPOSTAS GRUPO 30.06'!A:E,5,FALSE))</f>
        <v>0</v>
      </c>
      <c r="O71" s="2" t="str">
        <f t="shared" si="9"/>
        <v>3.3.90.30.18.02.0124.000006-01</v>
      </c>
      <c r="P71" s="2" t="str">
        <f>VLOOKUP(L71,'[1]CONTROLE DE RESPOSTAS'!A:C,3,FALSE)</f>
        <v>SIM</v>
      </c>
    </row>
    <row r="72" spans="1:16" ht="10.5" customHeight="1" x14ac:dyDescent="0.25">
      <c r="A72" s="2" t="s">
        <v>362</v>
      </c>
      <c r="B72" s="2" t="s">
        <v>363</v>
      </c>
      <c r="C72" s="2" t="s">
        <v>364</v>
      </c>
      <c r="D72" s="2" t="s">
        <v>172</v>
      </c>
      <c r="E72" s="3">
        <v>196</v>
      </c>
      <c r="F72" s="2" t="s">
        <v>165</v>
      </c>
      <c r="G72" s="3">
        <v>0</v>
      </c>
      <c r="H72" s="3" t="s">
        <v>173</v>
      </c>
      <c r="I72" s="2" t="str">
        <f t="shared" si="5"/>
        <v>3.3.90.30.18.02.0232.000001-01 - 196 - FJZB</v>
      </c>
      <c r="J72" s="2" t="str">
        <f t="shared" si="6"/>
        <v>3.3.90.30.18.02.0232.000001-01 - 196</v>
      </c>
      <c r="K72" s="2" t="str">
        <f t="shared" si="7"/>
        <v>ONDANSETRONA</v>
      </c>
      <c r="L72" s="2">
        <f t="shared" si="8"/>
        <v>196</v>
      </c>
      <c r="M72" s="2" t="str">
        <f>VLOOKUP(L72,'[1]CONTROLE DE RESPOSTAS'!A:B,2,FALSE)</f>
        <v>Fundação Jardim Zoológico de Brasília</v>
      </c>
      <c r="N72" s="2">
        <f>IF(ISERROR(VLOOKUP(J72,'[1]RESPOSTAS GRUPO 30.06'!A:E,5,FALSE)),G72,VLOOKUP(J72,'[1]RESPOSTAS GRUPO 30.06'!A:E,5,FALSE))</f>
        <v>0</v>
      </c>
      <c r="O72" s="2" t="str">
        <f t="shared" si="9"/>
        <v>3.3.90.30.18.02.0232.000001-01</v>
      </c>
      <c r="P72" s="2" t="str">
        <f>VLOOKUP(L72,'[1]CONTROLE DE RESPOSTAS'!A:C,3,FALSE)</f>
        <v>SIM</v>
      </c>
    </row>
    <row r="73" spans="1:16" ht="10.5" customHeight="1" x14ac:dyDescent="0.25">
      <c r="A73" s="2" t="s">
        <v>365</v>
      </c>
      <c r="B73" s="2" t="s">
        <v>366</v>
      </c>
      <c r="C73" s="2" t="s">
        <v>367</v>
      </c>
      <c r="D73" s="2" t="s">
        <v>368</v>
      </c>
      <c r="E73" s="3">
        <v>196</v>
      </c>
      <c r="F73" s="2" t="s">
        <v>165</v>
      </c>
      <c r="G73" s="3">
        <v>0</v>
      </c>
      <c r="H73" s="3" t="s">
        <v>173</v>
      </c>
      <c r="I73" s="2" t="str">
        <f t="shared" si="5"/>
        <v>3.3.90.30.18.02.0252.000001-01 - 196 - FJZB</v>
      </c>
      <c r="J73" s="2" t="str">
        <f t="shared" si="6"/>
        <v>3.3.90.30.18.02.0252.000001-01 - 196</v>
      </c>
      <c r="K73" s="2" t="str">
        <f t="shared" si="7"/>
        <v>PANCREATINA+DIMETICONA</v>
      </c>
      <c r="L73" s="2">
        <f t="shared" si="8"/>
        <v>196</v>
      </c>
      <c r="M73" s="2" t="str">
        <f>VLOOKUP(L73,'[1]CONTROLE DE RESPOSTAS'!A:B,2,FALSE)</f>
        <v>Fundação Jardim Zoológico de Brasília</v>
      </c>
      <c r="N73" s="2">
        <f>IF(ISERROR(VLOOKUP(J73,'[1]RESPOSTAS GRUPO 30.06'!A:E,5,FALSE)),G73,VLOOKUP(J73,'[1]RESPOSTAS GRUPO 30.06'!A:E,5,FALSE))</f>
        <v>0</v>
      </c>
      <c r="O73" s="2" t="str">
        <f t="shared" si="9"/>
        <v>3.3.90.30.18.02.0252.000001-01</v>
      </c>
      <c r="P73" s="2" t="str">
        <f>VLOOKUP(L73,'[1]CONTROLE DE RESPOSTAS'!A:C,3,FALSE)</f>
        <v>SIM</v>
      </c>
    </row>
    <row r="74" spans="1:16" ht="10.5" customHeight="1" x14ac:dyDescent="0.25">
      <c r="A74" s="2" t="s">
        <v>369</v>
      </c>
      <c r="B74" s="2" t="s">
        <v>370</v>
      </c>
      <c r="C74" s="2" t="s">
        <v>371</v>
      </c>
      <c r="D74" s="2" t="s">
        <v>185</v>
      </c>
      <c r="E74" s="3">
        <v>196</v>
      </c>
      <c r="F74" s="2" t="s">
        <v>165</v>
      </c>
      <c r="G74" s="3">
        <v>0</v>
      </c>
      <c r="H74" s="3" t="s">
        <v>173</v>
      </c>
      <c r="I74" s="2" t="str">
        <f t="shared" si="5"/>
        <v>3.3.90.30.18.02.0253.000001-01 - 196 - FJZB</v>
      </c>
      <c r="J74" s="2" t="str">
        <f t="shared" si="6"/>
        <v>3.3.90.30.18.02.0253.000001-01 - 196</v>
      </c>
      <c r="K74" s="2" t="str">
        <f t="shared" si="7"/>
        <v>BENZILPENICILINA POTÁSSICA</v>
      </c>
      <c r="L74" s="2">
        <f t="shared" si="8"/>
        <v>196</v>
      </c>
      <c r="M74" s="2" t="str">
        <f>VLOOKUP(L74,'[1]CONTROLE DE RESPOSTAS'!A:B,2,FALSE)</f>
        <v>Fundação Jardim Zoológico de Brasília</v>
      </c>
      <c r="N74" s="2">
        <f>IF(ISERROR(VLOOKUP(J74,'[1]RESPOSTAS GRUPO 30.06'!A:E,5,FALSE)),G74,VLOOKUP(J74,'[1]RESPOSTAS GRUPO 30.06'!A:E,5,FALSE))</f>
        <v>0</v>
      </c>
      <c r="O74" s="2" t="str">
        <f t="shared" si="9"/>
        <v>3.3.90.30.18.02.0253.000001-01</v>
      </c>
      <c r="P74" s="2" t="str">
        <f>VLOOKUP(L74,'[1]CONTROLE DE RESPOSTAS'!A:C,3,FALSE)</f>
        <v>SIM</v>
      </c>
    </row>
    <row r="75" spans="1:16" ht="10.5" customHeight="1" x14ac:dyDescent="0.25">
      <c r="A75" s="2" t="s">
        <v>372</v>
      </c>
      <c r="B75" s="2" t="s">
        <v>373</v>
      </c>
      <c r="C75" s="2" t="s">
        <v>374</v>
      </c>
      <c r="D75" s="2" t="s">
        <v>185</v>
      </c>
      <c r="E75" s="3">
        <v>196</v>
      </c>
      <c r="F75" s="2" t="s">
        <v>165</v>
      </c>
      <c r="G75" s="3">
        <v>0</v>
      </c>
      <c r="H75" s="3" t="s">
        <v>173</v>
      </c>
      <c r="I75" s="2" t="str">
        <f t="shared" si="5"/>
        <v>3.3.90.30.18.02.0254.000001-01 - 196 - FJZB</v>
      </c>
      <c r="J75" s="2" t="str">
        <f t="shared" si="6"/>
        <v>3.3.90.30.18.02.0254.000001-01 - 196</v>
      </c>
      <c r="K75" s="2" t="str">
        <f t="shared" si="7"/>
        <v>BENZILPENICILINA PROCAINA + POTÁSSICA</v>
      </c>
      <c r="L75" s="2">
        <f t="shared" si="8"/>
        <v>196</v>
      </c>
      <c r="M75" s="2" t="str">
        <f>VLOOKUP(L75,'[1]CONTROLE DE RESPOSTAS'!A:B,2,FALSE)</f>
        <v>Fundação Jardim Zoológico de Brasília</v>
      </c>
      <c r="N75" s="2">
        <f>IF(ISERROR(VLOOKUP(J75,'[1]RESPOSTAS GRUPO 30.06'!A:E,5,FALSE)),G75,VLOOKUP(J75,'[1]RESPOSTAS GRUPO 30.06'!A:E,5,FALSE))</f>
        <v>0</v>
      </c>
      <c r="O75" s="2" t="str">
        <f t="shared" si="9"/>
        <v>3.3.90.30.18.02.0254.000001-01</v>
      </c>
      <c r="P75" s="2" t="str">
        <f>VLOOKUP(L75,'[1]CONTROLE DE RESPOSTAS'!A:C,3,FALSE)</f>
        <v>SIM</v>
      </c>
    </row>
    <row r="76" spans="1:16" ht="10.5" customHeight="1" x14ac:dyDescent="0.25">
      <c r="A76" s="2" t="s">
        <v>375</v>
      </c>
      <c r="B76" s="2" t="s">
        <v>376</v>
      </c>
      <c r="C76" s="2" t="s">
        <v>377</v>
      </c>
      <c r="D76" s="2" t="s">
        <v>172</v>
      </c>
      <c r="E76" s="3">
        <v>196</v>
      </c>
      <c r="F76" s="2" t="s">
        <v>165</v>
      </c>
      <c r="G76" s="3">
        <v>0</v>
      </c>
      <c r="H76" s="3" t="s">
        <v>173</v>
      </c>
      <c r="I76" s="2" t="str">
        <f t="shared" si="5"/>
        <v>3.3.90.30.18.02.0255.000001-01 - 196 - FJZB</v>
      </c>
      <c r="J76" s="2" t="str">
        <f t="shared" si="6"/>
        <v>3.3.90.30.18.02.0255.000001-01 - 196</v>
      </c>
      <c r="K76" s="2" t="str">
        <f t="shared" si="7"/>
        <v>PENTOXIFILINA</v>
      </c>
      <c r="L76" s="2">
        <f t="shared" si="8"/>
        <v>196</v>
      </c>
      <c r="M76" s="2" t="str">
        <f>VLOOKUP(L76,'[1]CONTROLE DE RESPOSTAS'!A:B,2,FALSE)</f>
        <v>Fundação Jardim Zoológico de Brasília</v>
      </c>
      <c r="N76" s="2">
        <f>IF(ISERROR(VLOOKUP(J76,'[1]RESPOSTAS GRUPO 30.06'!A:E,5,FALSE)),G76,VLOOKUP(J76,'[1]RESPOSTAS GRUPO 30.06'!A:E,5,FALSE))</f>
        <v>0</v>
      </c>
      <c r="O76" s="2" t="str">
        <f t="shared" si="9"/>
        <v>3.3.90.30.18.02.0255.000001-01</v>
      </c>
      <c r="P76" s="2" t="str">
        <f>VLOOKUP(L76,'[1]CONTROLE DE RESPOSTAS'!A:C,3,FALSE)</f>
        <v>SIM</v>
      </c>
    </row>
    <row r="77" spans="1:16" ht="10.5" customHeight="1" x14ac:dyDescent="0.25">
      <c r="A77" s="2" t="s">
        <v>378</v>
      </c>
      <c r="B77" s="2" t="s">
        <v>379</v>
      </c>
      <c r="C77" s="2" t="s">
        <v>380</v>
      </c>
      <c r="D77" s="2" t="s">
        <v>210</v>
      </c>
      <c r="E77" s="3">
        <v>196</v>
      </c>
      <c r="F77" s="2" t="s">
        <v>165</v>
      </c>
      <c r="G77" s="3">
        <v>0</v>
      </c>
      <c r="H77" s="3" t="s">
        <v>173</v>
      </c>
      <c r="I77" s="2" t="str">
        <f t="shared" si="5"/>
        <v>3.3.90.30.18.02.0256.000001-01 - 196 - FJZB</v>
      </c>
      <c r="J77" s="2" t="str">
        <f t="shared" si="6"/>
        <v>3.3.90.30.18.02.0256.000001-01 - 196</v>
      </c>
      <c r="K77" s="2" t="str">
        <f t="shared" si="7"/>
        <v>PIROXICAM</v>
      </c>
      <c r="L77" s="2">
        <f t="shared" si="8"/>
        <v>196</v>
      </c>
      <c r="M77" s="2" t="str">
        <f>VLOOKUP(L77,'[1]CONTROLE DE RESPOSTAS'!A:B,2,FALSE)</f>
        <v>Fundação Jardim Zoológico de Brasília</v>
      </c>
      <c r="N77" s="2">
        <f>IF(ISERROR(VLOOKUP(J77,'[1]RESPOSTAS GRUPO 30.06'!A:E,5,FALSE)),G77,VLOOKUP(J77,'[1]RESPOSTAS GRUPO 30.06'!A:E,5,FALSE))</f>
        <v>0</v>
      </c>
      <c r="O77" s="2" t="str">
        <f t="shared" si="9"/>
        <v>3.3.90.30.18.02.0256.000001-01</v>
      </c>
      <c r="P77" s="2" t="str">
        <f>VLOOKUP(L77,'[1]CONTROLE DE RESPOSTAS'!A:C,3,FALSE)</f>
        <v>SIM</v>
      </c>
    </row>
    <row r="78" spans="1:16" ht="10.5" customHeight="1" x14ac:dyDescent="0.25">
      <c r="A78" s="2" t="s">
        <v>381</v>
      </c>
      <c r="B78" s="2" t="s">
        <v>382</v>
      </c>
      <c r="C78" s="2" t="s">
        <v>383</v>
      </c>
      <c r="D78" s="2" t="s">
        <v>172</v>
      </c>
      <c r="E78" s="3">
        <v>196</v>
      </c>
      <c r="F78" s="2" t="s">
        <v>165</v>
      </c>
      <c r="G78" s="3">
        <v>0</v>
      </c>
      <c r="H78" s="3" t="s">
        <v>173</v>
      </c>
      <c r="I78" s="2" t="str">
        <f t="shared" si="5"/>
        <v>3.3.90.30.18.02.0257.000001-01 - 196 - FJZB</v>
      </c>
      <c r="J78" s="2" t="str">
        <f t="shared" si="6"/>
        <v>3.3.90.30.18.02.0257.000001-01 - 196</v>
      </c>
      <c r="K78" s="2" t="str">
        <f t="shared" si="7"/>
        <v>PRAZIQUANTEL</v>
      </c>
      <c r="L78" s="2">
        <f t="shared" si="8"/>
        <v>196</v>
      </c>
      <c r="M78" s="2" t="str">
        <f>VLOOKUP(L78,'[1]CONTROLE DE RESPOSTAS'!A:B,2,FALSE)</f>
        <v>Fundação Jardim Zoológico de Brasília</v>
      </c>
      <c r="N78" s="2">
        <f>IF(ISERROR(VLOOKUP(J78,'[1]RESPOSTAS GRUPO 30.06'!A:E,5,FALSE)),G78,VLOOKUP(J78,'[1]RESPOSTAS GRUPO 30.06'!A:E,5,FALSE))</f>
        <v>0</v>
      </c>
      <c r="O78" s="2" t="str">
        <f t="shared" si="9"/>
        <v>3.3.90.30.18.02.0257.000001-01</v>
      </c>
      <c r="P78" s="2" t="str">
        <f>VLOOKUP(L78,'[1]CONTROLE DE RESPOSTAS'!A:C,3,FALSE)</f>
        <v>SIM</v>
      </c>
    </row>
    <row r="79" spans="1:16" ht="10.5" customHeight="1" x14ac:dyDescent="0.25">
      <c r="A79" s="2" t="s">
        <v>384</v>
      </c>
      <c r="B79" s="2" t="s">
        <v>385</v>
      </c>
      <c r="C79" s="2" t="s">
        <v>386</v>
      </c>
      <c r="D79" s="2" t="s">
        <v>172</v>
      </c>
      <c r="E79" s="3">
        <v>196</v>
      </c>
      <c r="F79" s="2" t="s">
        <v>165</v>
      </c>
      <c r="G79" s="3">
        <v>0</v>
      </c>
      <c r="H79" s="3" t="s">
        <v>173</v>
      </c>
      <c r="I79" s="2" t="str">
        <f t="shared" si="5"/>
        <v>3.3.90.30.18.02.0233.000001-01 - 196 - FJZB</v>
      </c>
      <c r="J79" s="2" t="str">
        <f t="shared" si="6"/>
        <v>3.3.90.30.18.02.0233.000001-01 - 196</v>
      </c>
      <c r="K79" s="2" t="str">
        <f t="shared" si="7"/>
        <v>PREDNISONA</v>
      </c>
      <c r="L79" s="2">
        <f t="shared" si="8"/>
        <v>196</v>
      </c>
      <c r="M79" s="2" t="str">
        <f>VLOOKUP(L79,'[1]CONTROLE DE RESPOSTAS'!A:B,2,FALSE)</f>
        <v>Fundação Jardim Zoológico de Brasília</v>
      </c>
      <c r="N79" s="2">
        <f>IF(ISERROR(VLOOKUP(J79,'[1]RESPOSTAS GRUPO 30.06'!A:E,5,FALSE)),G79,VLOOKUP(J79,'[1]RESPOSTAS GRUPO 30.06'!A:E,5,FALSE))</f>
        <v>0</v>
      </c>
      <c r="O79" s="2" t="str">
        <f t="shared" si="9"/>
        <v>3.3.90.30.18.02.0233.000001-01</v>
      </c>
      <c r="P79" s="2" t="str">
        <f>VLOOKUP(L79,'[1]CONTROLE DE RESPOSTAS'!A:C,3,FALSE)</f>
        <v>SIM</v>
      </c>
    </row>
    <row r="80" spans="1:16" ht="10.5" customHeight="1" x14ac:dyDescent="0.25">
      <c r="A80" s="2" t="s">
        <v>387</v>
      </c>
      <c r="B80" s="2" t="s">
        <v>385</v>
      </c>
      <c r="C80" s="2" t="s">
        <v>388</v>
      </c>
      <c r="D80" s="2" t="s">
        <v>172</v>
      </c>
      <c r="E80" s="3">
        <v>196</v>
      </c>
      <c r="F80" s="2" t="s">
        <v>165</v>
      </c>
      <c r="G80" s="3">
        <v>0</v>
      </c>
      <c r="H80" s="3" t="s">
        <v>173</v>
      </c>
      <c r="I80" s="2" t="str">
        <f t="shared" si="5"/>
        <v>3.3.90.30.18.02.0233.000002-01 - 196 - FJZB</v>
      </c>
      <c r="J80" s="2" t="str">
        <f t="shared" si="6"/>
        <v>3.3.90.30.18.02.0233.000002-01 - 196</v>
      </c>
      <c r="K80" s="2" t="str">
        <f t="shared" si="7"/>
        <v>PREDNISONA</v>
      </c>
      <c r="L80" s="2">
        <f t="shared" si="8"/>
        <v>196</v>
      </c>
      <c r="M80" s="2" t="str">
        <f>VLOOKUP(L80,'[1]CONTROLE DE RESPOSTAS'!A:B,2,FALSE)</f>
        <v>Fundação Jardim Zoológico de Brasília</v>
      </c>
      <c r="N80" s="2">
        <f>IF(ISERROR(VLOOKUP(J80,'[1]RESPOSTAS GRUPO 30.06'!A:E,5,FALSE)),G80,VLOOKUP(J80,'[1]RESPOSTAS GRUPO 30.06'!A:E,5,FALSE))</f>
        <v>0</v>
      </c>
      <c r="O80" s="2" t="str">
        <f t="shared" si="9"/>
        <v>3.3.90.30.18.02.0233.000002-01</v>
      </c>
      <c r="P80" s="2" t="str">
        <f>VLOOKUP(L80,'[1]CONTROLE DE RESPOSTAS'!A:C,3,FALSE)</f>
        <v>SIM</v>
      </c>
    </row>
    <row r="81" spans="1:16" ht="10.5" customHeight="1" x14ac:dyDescent="0.25">
      <c r="A81" s="2" t="s">
        <v>389</v>
      </c>
      <c r="B81" s="2" t="s">
        <v>390</v>
      </c>
      <c r="C81" s="2" t="s">
        <v>391</v>
      </c>
      <c r="D81" s="2" t="s">
        <v>172</v>
      </c>
      <c r="E81" s="3">
        <v>196</v>
      </c>
      <c r="F81" s="2" t="s">
        <v>165</v>
      </c>
      <c r="G81" s="3">
        <v>0</v>
      </c>
      <c r="H81" s="3" t="s">
        <v>173</v>
      </c>
      <c r="I81" s="2" t="str">
        <f t="shared" si="5"/>
        <v>3.3.90.30.18.02.0234.000001-01 - 196 - FJZB</v>
      </c>
      <c r="J81" s="2" t="str">
        <f t="shared" si="6"/>
        <v>3.3.90.30.18.02.0234.000001-01 - 196</v>
      </c>
      <c r="K81" s="2" t="str">
        <f t="shared" si="7"/>
        <v>PROMETAZINA (CLORIDRATO)</v>
      </c>
      <c r="L81" s="2">
        <f t="shared" si="8"/>
        <v>196</v>
      </c>
      <c r="M81" s="2" t="str">
        <f>VLOOKUP(L81,'[1]CONTROLE DE RESPOSTAS'!A:B,2,FALSE)</f>
        <v>Fundação Jardim Zoológico de Brasília</v>
      </c>
      <c r="N81" s="2">
        <f>IF(ISERROR(VLOOKUP(J81,'[1]RESPOSTAS GRUPO 30.06'!A:E,5,FALSE)),G81,VLOOKUP(J81,'[1]RESPOSTAS GRUPO 30.06'!A:E,5,FALSE))</f>
        <v>0</v>
      </c>
      <c r="O81" s="2" t="str">
        <f t="shared" si="9"/>
        <v>3.3.90.30.18.02.0234.000001-01</v>
      </c>
      <c r="P81" s="2" t="str">
        <f>VLOOKUP(L81,'[1]CONTROLE DE RESPOSTAS'!A:C,3,FALSE)</f>
        <v>SIM</v>
      </c>
    </row>
    <row r="82" spans="1:16" ht="10.5" customHeight="1" x14ac:dyDescent="0.25">
      <c r="A82" s="2" t="s">
        <v>392</v>
      </c>
      <c r="B82" s="2" t="s">
        <v>390</v>
      </c>
      <c r="C82" s="2" t="s">
        <v>393</v>
      </c>
      <c r="D82" s="2" t="s">
        <v>181</v>
      </c>
      <c r="E82" s="3">
        <v>196</v>
      </c>
      <c r="F82" s="2" t="s">
        <v>165</v>
      </c>
      <c r="G82" s="3">
        <v>0</v>
      </c>
      <c r="H82" s="3" t="s">
        <v>173</v>
      </c>
      <c r="I82" s="2" t="str">
        <f t="shared" si="5"/>
        <v>3.3.90.30.18.02.0234.000002-01 - 196 - FJZB</v>
      </c>
      <c r="J82" s="2" t="str">
        <f t="shared" si="6"/>
        <v>3.3.90.30.18.02.0234.000002-01 - 196</v>
      </c>
      <c r="K82" s="2" t="str">
        <f t="shared" si="7"/>
        <v>PROMETAZINA (CLORIDRATO)</v>
      </c>
      <c r="L82" s="2">
        <f t="shared" si="8"/>
        <v>196</v>
      </c>
      <c r="M82" s="2" t="str">
        <f>VLOOKUP(L82,'[1]CONTROLE DE RESPOSTAS'!A:B,2,FALSE)</f>
        <v>Fundação Jardim Zoológico de Brasília</v>
      </c>
      <c r="N82" s="2">
        <f>IF(ISERROR(VLOOKUP(J82,'[1]RESPOSTAS GRUPO 30.06'!A:E,5,FALSE)),G82,VLOOKUP(J82,'[1]RESPOSTAS GRUPO 30.06'!A:E,5,FALSE))</f>
        <v>0</v>
      </c>
      <c r="O82" s="2" t="str">
        <f t="shared" si="9"/>
        <v>3.3.90.30.18.02.0234.000002-01</v>
      </c>
      <c r="P82" s="2" t="str">
        <f>VLOOKUP(L82,'[1]CONTROLE DE RESPOSTAS'!A:C,3,FALSE)</f>
        <v>SIM</v>
      </c>
    </row>
    <row r="83" spans="1:16" ht="10.5" customHeight="1" x14ac:dyDescent="0.25">
      <c r="A83" s="2" t="s">
        <v>394</v>
      </c>
      <c r="B83" s="2" t="s">
        <v>395</v>
      </c>
      <c r="C83" s="2" t="s">
        <v>396</v>
      </c>
      <c r="D83" s="2" t="s">
        <v>181</v>
      </c>
      <c r="E83" s="3">
        <v>196</v>
      </c>
      <c r="F83" s="2" t="s">
        <v>165</v>
      </c>
      <c r="G83" s="3">
        <v>0</v>
      </c>
      <c r="H83" s="3" t="s">
        <v>173</v>
      </c>
      <c r="I83" s="2" t="str">
        <f t="shared" si="5"/>
        <v>3.3.90.30.18.02.0258.000001-01 - 196 - FJZB</v>
      </c>
      <c r="J83" s="2" t="str">
        <f t="shared" si="6"/>
        <v>3.3.90.30.18.02.0258.000001-01 - 196</v>
      </c>
      <c r="K83" s="2" t="str">
        <f t="shared" si="7"/>
        <v>PROPOFOL</v>
      </c>
      <c r="L83" s="2">
        <f t="shared" si="8"/>
        <v>196</v>
      </c>
      <c r="M83" s="2" t="str">
        <f>VLOOKUP(L83,'[1]CONTROLE DE RESPOSTAS'!A:B,2,FALSE)</f>
        <v>Fundação Jardim Zoológico de Brasília</v>
      </c>
      <c r="N83" s="2">
        <f>IF(ISERROR(VLOOKUP(J83,'[1]RESPOSTAS GRUPO 30.06'!A:E,5,FALSE)),G83,VLOOKUP(J83,'[1]RESPOSTAS GRUPO 30.06'!A:E,5,FALSE))</f>
        <v>0</v>
      </c>
      <c r="O83" s="2" t="str">
        <f t="shared" si="9"/>
        <v>3.3.90.30.18.02.0258.000001-01</v>
      </c>
      <c r="P83" s="2" t="str">
        <f>VLOOKUP(L83,'[1]CONTROLE DE RESPOSTAS'!A:C,3,FALSE)</f>
        <v>SIM</v>
      </c>
    </row>
    <row r="84" spans="1:16" ht="10.5" customHeight="1" x14ac:dyDescent="0.25">
      <c r="A84" s="2" t="s">
        <v>397</v>
      </c>
      <c r="B84" s="2" t="s">
        <v>398</v>
      </c>
      <c r="C84" s="2" t="s">
        <v>399</v>
      </c>
      <c r="D84" s="2" t="s">
        <v>172</v>
      </c>
      <c r="E84" s="3">
        <v>196</v>
      </c>
      <c r="F84" s="2" t="s">
        <v>165</v>
      </c>
      <c r="G84" s="3">
        <v>0</v>
      </c>
      <c r="H84" s="3" t="s">
        <v>173</v>
      </c>
      <c r="I84" s="2" t="str">
        <f t="shared" si="5"/>
        <v>3.3.90.30.18.02.0199.000003-01 - 196 - FJZB</v>
      </c>
      <c r="J84" s="2" t="str">
        <f t="shared" si="6"/>
        <v>3.3.90.30.18.02.0199.000003-01 - 196</v>
      </c>
      <c r="K84" s="2" t="str">
        <f t="shared" si="7"/>
        <v>RANITIDINA</v>
      </c>
      <c r="L84" s="2">
        <f t="shared" si="8"/>
        <v>196</v>
      </c>
      <c r="M84" s="2" t="str">
        <f>VLOOKUP(L84,'[1]CONTROLE DE RESPOSTAS'!A:B,2,FALSE)</f>
        <v>Fundação Jardim Zoológico de Brasília</v>
      </c>
      <c r="N84" s="2">
        <f>IF(ISERROR(VLOOKUP(J84,'[1]RESPOSTAS GRUPO 30.06'!A:E,5,FALSE)),G84,VLOOKUP(J84,'[1]RESPOSTAS GRUPO 30.06'!A:E,5,FALSE))</f>
        <v>0</v>
      </c>
      <c r="O84" s="2" t="str">
        <f t="shared" si="9"/>
        <v>3.3.90.30.18.02.0199.000003-01</v>
      </c>
      <c r="P84" s="2" t="str">
        <f>VLOOKUP(L84,'[1]CONTROLE DE RESPOSTAS'!A:C,3,FALSE)</f>
        <v>SIM</v>
      </c>
    </row>
    <row r="85" spans="1:16" ht="10.5" customHeight="1" x14ac:dyDescent="0.25">
      <c r="A85" s="2" t="s">
        <v>400</v>
      </c>
      <c r="B85" s="2" t="s">
        <v>398</v>
      </c>
      <c r="C85" s="2" t="s">
        <v>401</v>
      </c>
      <c r="D85" s="2" t="s">
        <v>181</v>
      </c>
      <c r="E85" s="3">
        <v>196</v>
      </c>
      <c r="F85" s="2" t="s">
        <v>165</v>
      </c>
      <c r="G85" s="3">
        <v>0</v>
      </c>
      <c r="H85" s="3" t="s">
        <v>173</v>
      </c>
      <c r="I85" s="2" t="str">
        <f t="shared" si="5"/>
        <v>3.3.90.30.18.02.0199.000002-01 - 196 - FJZB</v>
      </c>
      <c r="J85" s="2" t="str">
        <f t="shared" si="6"/>
        <v>3.3.90.30.18.02.0199.000002-01 - 196</v>
      </c>
      <c r="K85" s="2" t="str">
        <f t="shared" si="7"/>
        <v>RANITIDINA</v>
      </c>
      <c r="L85" s="2">
        <f t="shared" si="8"/>
        <v>196</v>
      </c>
      <c r="M85" s="2" t="str">
        <f>VLOOKUP(L85,'[1]CONTROLE DE RESPOSTAS'!A:B,2,FALSE)</f>
        <v>Fundação Jardim Zoológico de Brasília</v>
      </c>
      <c r="N85" s="2">
        <f>IF(ISERROR(VLOOKUP(J85,'[1]RESPOSTAS GRUPO 30.06'!A:E,5,FALSE)),G85,VLOOKUP(J85,'[1]RESPOSTAS GRUPO 30.06'!A:E,5,FALSE))</f>
        <v>0</v>
      </c>
      <c r="O85" s="2" t="str">
        <f t="shared" si="9"/>
        <v>3.3.90.30.18.02.0199.000002-01</v>
      </c>
      <c r="P85" s="2" t="str">
        <f>VLOOKUP(L85,'[1]CONTROLE DE RESPOSTAS'!A:C,3,FALSE)</f>
        <v>SIM</v>
      </c>
    </row>
    <row r="86" spans="1:16" ht="10.5" customHeight="1" x14ac:dyDescent="0.25">
      <c r="A86" s="2" t="s">
        <v>402</v>
      </c>
      <c r="B86" s="2" t="s">
        <v>403</v>
      </c>
      <c r="C86" s="2" t="s">
        <v>404</v>
      </c>
      <c r="D86" s="2" t="s">
        <v>172</v>
      </c>
      <c r="E86" s="3">
        <v>196</v>
      </c>
      <c r="F86" s="2" t="s">
        <v>165</v>
      </c>
      <c r="G86" s="3">
        <v>0</v>
      </c>
      <c r="H86" s="3" t="s">
        <v>173</v>
      </c>
      <c r="I86" s="2" t="str">
        <f t="shared" si="5"/>
        <v>3.3.90.30.18.02.0173.000001-01 - 196 - FJZB</v>
      </c>
      <c r="J86" s="2" t="str">
        <f t="shared" si="6"/>
        <v>3.3.90.30.18.02.0173.000001-01 - 196</v>
      </c>
      <c r="K86" s="2" t="str">
        <f t="shared" si="7"/>
        <v>ALCACHOFRA</v>
      </c>
      <c r="L86" s="2">
        <f t="shared" si="8"/>
        <v>196</v>
      </c>
      <c r="M86" s="2" t="str">
        <f>VLOOKUP(L86,'[1]CONTROLE DE RESPOSTAS'!A:B,2,FALSE)</f>
        <v>Fundação Jardim Zoológico de Brasília</v>
      </c>
      <c r="N86" s="2">
        <f>IF(ISERROR(VLOOKUP(J86,'[1]RESPOSTAS GRUPO 30.06'!A:E,5,FALSE)),G86,VLOOKUP(J86,'[1]RESPOSTAS GRUPO 30.06'!A:E,5,FALSE))</f>
        <v>0</v>
      </c>
      <c r="O86" s="2" t="str">
        <f t="shared" si="9"/>
        <v>3.3.90.30.18.02.0173.000001-01</v>
      </c>
      <c r="P86" s="2" t="str">
        <f>VLOOKUP(L86,'[1]CONTROLE DE RESPOSTAS'!A:C,3,FALSE)</f>
        <v>SIM</v>
      </c>
    </row>
    <row r="87" spans="1:16" ht="10.5" customHeight="1" x14ac:dyDescent="0.25">
      <c r="A87" s="2" t="s">
        <v>405</v>
      </c>
      <c r="B87" s="2" t="s">
        <v>406</v>
      </c>
      <c r="C87" s="2" t="s">
        <v>407</v>
      </c>
      <c r="D87" s="2" t="s">
        <v>172</v>
      </c>
      <c r="E87" s="3">
        <v>196</v>
      </c>
      <c r="F87" s="2" t="s">
        <v>165</v>
      </c>
      <c r="G87" s="3">
        <v>0</v>
      </c>
      <c r="H87" s="3" t="s">
        <v>173</v>
      </c>
      <c r="I87" s="2" t="str">
        <f t="shared" si="5"/>
        <v>3.3.90.30.18.02.0141.000002-01 - 196 - FJZB</v>
      </c>
      <c r="J87" s="2" t="str">
        <f t="shared" si="6"/>
        <v>3.3.90.30.18.02.0141.000002-01 - 196</v>
      </c>
      <c r="K87" s="2" t="str">
        <f t="shared" si="7"/>
        <v>CARVÃO ATIVADO</v>
      </c>
      <c r="L87" s="2">
        <f t="shared" si="8"/>
        <v>196</v>
      </c>
      <c r="M87" s="2" t="str">
        <f>VLOOKUP(L87,'[1]CONTROLE DE RESPOSTAS'!A:B,2,FALSE)</f>
        <v>Fundação Jardim Zoológico de Brasília</v>
      </c>
      <c r="N87" s="2">
        <f>IF(ISERROR(VLOOKUP(J87,'[1]RESPOSTAS GRUPO 30.06'!A:E,5,FALSE)),G87,VLOOKUP(J87,'[1]RESPOSTAS GRUPO 30.06'!A:E,5,FALSE))</f>
        <v>0</v>
      </c>
      <c r="O87" s="2" t="str">
        <f t="shared" si="9"/>
        <v>3.3.90.30.18.02.0141.000002-01</v>
      </c>
      <c r="P87" s="2" t="str">
        <f>VLOOKUP(L87,'[1]CONTROLE DE RESPOSTAS'!A:C,3,FALSE)</f>
        <v>SIM</v>
      </c>
    </row>
    <row r="88" spans="1:16" ht="10.5" customHeight="1" x14ac:dyDescent="0.25">
      <c r="A88" s="2" t="s">
        <v>408</v>
      </c>
      <c r="B88" s="2" t="s">
        <v>409</v>
      </c>
      <c r="C88" s="2" t="s">
        <v>410</v>
      </c>
      <c r="D88" s="2" t="s">
        <v>185</v>
      </c>
      <c r="E88" s="3">
        <v>196</v>
      </c>
      <c r="F88" s="2" t="s">
        <v>165</v>
      </c>
      <c r="G88" s="3">
        <v>0</v>
      </c>
      <c r="H88" s="3" t="s">
        <v>173</v>
      </c>
      <c r="I88" s="2" t="str">
        <f t="shared" si="5"/>
        <v>3.3.90.30.18.02.0178.000001-01 - 196 - FJZB</v>
      </c>
      <c r="J88" s="2" t="str">
        <f t="shared" si="6"/>
        <v>3.3.90.30.18.02.0178.000001-01 - 196</v>
      </c>
      <c r="K88" s="2" t="str">
        <f t="shared" si="7"/>
        <v>CEFALOTINA SÓDICA</v>
      </c>
      <c r="L88" s="2">
        <f t="shared" si="8"/>
        <v>196</v>
      </c>
      <c r="M88" s="2" t="str">
        <f>VLOOKUP(L88,'[1]CONTROLE DE RESPOSTAS'!A:B,2,FALSE)</f>
        <v>Fundação Jardim Zoológico de Brasília</v>
      </c>
      <c r="N88" s="2">
        <f>IF(ISERROR(VLOOKUP(J88,'[1]RESPOSTAS GRUPO 30.06'!A:E,5,FALSE)),G88,VLOOKUP(J88,'[1]RESPOSTAS GRUPO 30.06'!A:E,5,FALSE))</f>
        <v>0</v>
      </c>
      <c r="O88" s="2" t="str">
        <f t="shared" si="9"/>
        <v>3.3.90.30.18.02.0178.000001-01</v>
      </c>
      <c r="P88" s="2" t="str">
        <f>VLOOKUP(L88,'[1]CONTROLE DE RESPOSTAS'!A:C,3,FALSE)</f>
        <v>SIM</v>
      </c>
    </row>
    <row r="89" spans="1:16" ht="10.5" customHeight="1" x14ac:dyDescent="0.25">
      <c r="A89" s="2" t="s">
        <v>411</v>
      </c>
      <c r="B89" s="2" t="s">
        <v>193</v>
      </c>
      <c r="C89" s="2" t="s">
        <v>412</v>
      </c>
      <c r="D89" s="2" t="s">
        <v>185</v>
      </c>
      <c r="E89" s="3">
        <v>196</v>
      </c>
      <c r="F89" s="2" t="s">
        <v>165</v>
      </c>
      <c r="G89" s="3">
        <v>0</v>
      </c>
      <c r="H89" s="3" t="s">
        <v>173</v>
      </c>
      <c r="I89" s="2" t="str">
        <f t="shared" si="5"/>
        <v>3.3.90.30.18.02.0214.000002-01 - 196 - FJZB</v>
      </c>
      <c r="J89" s="2" t="str">
        <f t="shared" si="6"/>
        <v>3.3.90.30.18.02.0214.000002-01 - 196</v>
      </c>
      <c r="K89" s="2" t="str">
        <f t="shared" si="7"/>
        <v>CEFTRIAXONA SÓDICA</v>
      </c>
      <c r="L89" s="2">
        <f t="shared" si="8"/>
        <v>196</v>
      </c>
      <c r="M89" s="2" t="str">
        <f>VLOOKUP(L89,'[1]CONTROLE DE RESPOSTAS'!A:B,2,FALSE)</f>
        <v>Fundação Jardim Zoológico de Brasília</v>
      </c>
      <c r="N89" s="2">
        <f>IF(ISERROR(VLOOKUP(J89,'[1]RESPOSTAS GRUPO 30.06'!A:E,5,FALSE)),G89,VLOOKUP(J89,'[1]RESPOSTAS GRUPO 30.06'!A:E,5,FALSE))</f>
        <v>0</v>
      </c>
      <c r="O89" s="2" t="str">
        <f t="shared" si="9"/>
        <v>3.3.90.30.18.02.0214.000002-01</v>
      </c>
      <c r="P89" s="2" t="str">
        <f>VLOOKUP(L89,'[1]CONTROLE DE RESPOSTAS'!A:C,3,FALSE)</f>
        <v>SIM</v>
      </c>
    </row>
    <row r="90" spans="1:16" ht="10.5" customHeight="1" x14ac:dyDescent="0.25">
      <c r="A90" s="2" t="s">
        <v>413</v>
      </c>
      <c r="B90" s="2" t="s">
        <v>193</v>
      </c>
      <c r="C90" s="2" t="s">
        <v>414</v>
      </c>
      <c r="D90" s="2" t="s">
        <v>185</v>
      </c>
      <c r="E90" s="3">
        <v>196</v>
      </c>
      <c r="F90" s="2" t="s">
        <v>165</v>
      </c>
      <c r="G90" s="3">
        <v>0</v>
      </c>
      <c r="H90" s="3" t="s">
        <v>173</v>
      </c>
      <c r="I90" s="2" t="str">
        <f t="shared" si="5"/>
        <v>3.3.90.30.18.02.0214.000003-01 - 196 - FJZB</v>
      </c>
      <c r="J90" s="2" t="str">
        <f t="shared" si="6"/>
        <v>3.3.90.30.18.02.0214.000003-01 - 196</v>
      </c>
      <c r="K90" s="2" t="str">
        <f t="shared" si="7"/>
        <v>CEFTRIAXONA SÓDICA</v>
      </c>
      <c r="L90" s="2">
        <f t="shared" si="8"/>
        <v>196</v>
      </c>
      <c r="M90" s="2" t="str">
        <f>VLOOKUP(L90,'[1]CONTROLE DE RESPOSTAS'!A:B,2,FALSE)</f>
        <v>Fundação Jardim Zoológico de Brasília</v>
      </c>
      <c r="N90" s="2">
        <f>IF(ISERROR(VLOOKUP(J90,'[1]RESPOSTAS GRUPO 30.06'!A:E,5,FALSE)),G90,VLOOKUP(J90,'[1]RESPOSTAS GRUPO 30.06'!A:E,5,FALSE))</f>
        <v>0</v>
      </c>
      <c r="O90" s="2" t="str">
        <f t="shared" si="9"/>
        <v>3.3.90.30.18.02.0214.000003-01</v>
      </c>
      <c r="P90" s="2" t="str">
        <f>VLOOKUP(L90,'[1]CONTROLE DE RESPOSTAS'!A:C,3,FALSE)</f>
        <v>SIM</v>
      </c>
    </row>
    <row r="91" spans="1:16" ht="10.5" customHeight="1" x14ac:dyDescent="0.25">
      <c r="A91" s="2" t="s">
        <v>415</v>
      </c>
      <c r="B91" s="2" t="s">
        <v>416</v>
      </c>
      <c r="C91" s="2" t="s">
        <v>417</v>
      </c>
      <c r="D91" s="2" t="s">
        <v>172</v>
      </c>
      <c r="E91" s="3">
        <v>196</v>
      </c>
      <c r="F91" s="2" t="s">
        <v>165</v>
      </c>
      <c r="G91" s="3">
        <v>0</v>
      </c>
      <c r="H91" s="3" t="s">
        <v>173</v>
      </c>
      <c r="I91" s="2" t="str">
        <f t="shared" si="5"/>
        <v>3.3.90.30.18.02.0180.000001-01 - 196 - FJZB</v>
      </c>
      <c r="J91" s="2" t="str">
        <f t="shared" si="6"/>
        <v>3.3.90.30.18.02.0180.000001-01 - 196</v>
      </c>
      <c r="K91" s="2" t="str">
        <f t="shared" si="7"/>
        <v>CETOPROFENO</v>
      </c>
      <c r="L91" s="2">
        <f t="shared" si="8"/>
        <v>196</v>
      </c>
      <c r="M91" s="2" t="str">
        <f>VLOOKUP(L91,'[1]CONTROLE DE RESPOSTAS'!A:B,2,FALSE)</f>
        <v>Fundação Jardim Zoológico de Brasília</v>
      </c>
      <c r="N91" s="2">
        <f>IF(ISERROR(VLOOKUP(J91,'[1]RESPOSTAS GRUPO 30.06'!A:E,5,FALSE)),G91,VLOOKUP(J91,'[1]RESPOSTAS GRUPO 30.06'!A:E,5,FALSE))</f>
        <v>0</v>
      </c>
      <c r="O91" s="2" t="str">
        <f t="shared" si="9"/>
        <v>3.3.90.30.18.02.0180.000001-01</v>
      </c>
      <c r="P91" s="2" t="str">
        <f>VLOOKUP(L91,'[1]CONTROLE DE RESPOSTAS'!A:C,3,FALSE)</f>
        <v>SIM</v>
      </c>
    </row>
    <row r="92" spans="1:16" ht="10.5" customHeight="1" x14ac:dyDescent="0.25">
      <c r="A92" s="2" t="s">
        <v>418</v>
      </c>
      <c r="B92" s="2" t="s">
        <v>416</v>
      </c>
      <c r="C92" s="2" t="s">
        <v>419</v>
      </c>
      <c r="D92" s="2" t="s">
        <v>172</v>
      </c>
      <c r="E92" s="3">
        <v>196</v>
      </c>
      <c r="F92" s="2" t="s">
        <v>165</v>
      </c>
      <c r="G92" s="3">
        <v>0</v>
      </c>
      <c r="H92" s="3" t="s">
        <v>173</v>
      </c>
      <c r="I92" s="2" t="str">
        <f t="shared" si="5"/>
        <v>3.3.90.30.18.02.0180.000002-01 - 196 - FJZB</v>
      </c>
      <c r="J92" s="2" t="str">
        <f t="shared" si="6"/>
        <v>3.3.90.30.18.02.0180.000002-01 - 196</v>
      </c>
      <c r="K92" s="2" t="str">
        <f t="shared" si="7"/>
        <v>CETOPROFENO</v>
      </c>
      <c r="L92" s="2">
        <f t="shared" si="8"/>
        <v>196</v>
      </c>
      <c r="M92" s="2" t="str">
        <f>VLOOKUP(L92,'[1]CONTROLE DE RESPOSTAS'!A:B,2,FALSE)</f>
        <v>Fundação Jardim Zoológico de Brasília</v>
      </c>
      <c r="N92" s="2">
        <f>IF(ISERROR(VLOOKUP(J92,'[1]RESPOSTAS GRUPO 30.06'!A:E,5,FALSE)),G92,VLOOKUP(J92,'[1]RESPOSTAS GRUPO 30.06'!A:E,5,FALSE))</f>
        <v>0</v>
      </c>
      <c r="O92" s="2" t="str">
        <f t="shared" si="9"/>
        <v>3.3.90.30.18.02.0180.000002-01</v>
      </c>
      <c r="P92" s="2" t="str">
        <f>VLOOKUP(L92,'[1]CONTROLE DE RESPOSTAS'!A:C,3,FALSE)</f>
        <v>SIM</v>
      </c>
    </row>
    <row r="93" spans="1:16" ht="10.5" customHeight="1" x14ac:dyDescent="0.25">
      <c r="A93" s="2" t="s">
        <v>420</v>
      </c>
      <c r="B93" s="2" t="s">
        <v>205</v>
      </c>
      <c r="C93" s="2" t="s">
        <v>421</v>
      </c>
      <c r="D93" s="2" t="s">
        <v>172</v>
      </c>
      <c r="E93" s="3">
        <v>196</v>
      </c>
      <c r="F93" s="2" t="s">
        <v>165</v>
      </c>
      <c r="G93" s="3">
        <v>0</v>
      </c>
      <c r="H93" s="3" t="s">
        <v>173</v>
      </c>
      <c r="I93" s="2" t="str">
        <f t="shared" si="5"/>
        <v>3.3.90.30.18.02.0181.000001-01 - 196 - FJZB</v>
      </c>
      <c r="J93" s="2" t="str">
        <f t="shared" si="6"/>
        <v>3.3.90.30.18.02.0181.000001-01 - 196</v>
      </c>
      <c r="K93" s="2" t="str">
        <f t="shared" si="7"/>
        <v>CIPROFLOXACINO</v>
      </c>
      <c r="L93" s="2">
        <f t="shared" si="8"/>
        <v>196</v>
      </c>
      <c r="M93" s="2" t="str">
        <f>VLOOKUP(L93,'[1]CONTROLE DE RESPOSTAS'!A:B,2,FALSE)</f>
        <v>Fundação Jardim Zoológico de Brasília</v>
      </c>
      <c r="N93" s="2">
        <f>IF(ISERROR(VLOOKUP(J93,'[1]RESPOSTAS GRUPO 30.06'!A:E,5,FALSE)),G93,VLOOKUP(J93,'[1]RESPOSTAS GRUPO 30.06'!A:E,5,FALSE))</f>
        <v>0</v>
      </c>
      <c r="O93" s="2" t="str">
        <f t="shared" si="9"/>
        <v>3.3.90.30.18.02.0181.000001-01</v>
      </c>
      <c r="P93" s="2" t="str">
        <f>VLOOKUP(L93,'[1]CONTROLE DE RESPOSTAS'!A:C,3,FALSE)</f>
        <v>SIM</v>
      </c>
    </row>
    <row r="94" spans="1:16" ht="10.5" customHeight="1" x14ac:dyDescent="0.25">
      <c r="A94" s="2" t="s">
        <v>422</v>
      </c>
      <c r="B94" s="2" t="s">
        <v>423</v>
      </c>
      <c r="C94" s="2" t="s">
        <v>424</v>
      </c>
      <c r="D94" s="2" t="s">
        <v>181</v>
      </c>
      <c r="E94" s="3">
        <v>196</v>
      </c>
      <c r="F94" s="2" t="s">
        <v>165</v>
      </c>
      <c r="G94" s="3">
        <v>0</v>
      </c>
      <c r="H94" s="3" t="s">
        <v>173</v>
      </c>
      <c r="I94" s="2" t="str">
        <f t="shared" si="5"/>
        <v>3.3.90.30.18.02.0182.000001-01 - 196 - FJZB</v>
      </c>
      <c r="J94" s="2" t="str">
        <f t="shared" si="6"/>
        <v>3.3.90.30.18.02.0182.000001-01 - 196</v>
      </c>
      <c r="K94" s="2" t="str">
        <f t="shared" si="7"/>
        <v>CLORETO DE POTÁSSIO 10%</v>
      </c>
      <c r="L94" s="2">
        <f t="shared" si="8"/>
        <v>196</v>
      </c>
      <c r="M94" s="2" t="str">
        <f>VLOOKUP(L94,'[1]CONTROLE DE RESPOSTAS'!A:B,2,FALSE)</f>
        <v>Fundação Jardim Zoológico de Brasília</v>
      </c>
      <c r="N94" s="2">
        <f>IF(ISERROR(VLOOKUP(J94,'[1]RESPOSTAS GRUPO 30.06'!A:E,5,FALSE)),G94,VLOOKUP(J94,'[1]RESPOSTAS GRUPO 30.06'!A:E,5,FALSE))</f>
        <v>0</v>
      </c>
      <c r="O94" s="2" t="str">
        <f t="shared" si="9"/>
        <v>3.3.90.30.18.02.0182.000001-01</v>
      </c>
      <c r="P94" s="2" t="str">
        <f>VLOOKUP(L94,'[1]CONTROLE DE RESPOSTAS'!A:C,3,FALSE)</f>
        <v>SIM</v>
      </c>
    </row>
    <row r="95" spans="1:16" ht="10.5" customHeight="1" x14ac:dyDescent="0.25">
      <c r="A95" s="2" t="s">
        <v>425</v>
      </c>
      <c r="B95" s="2" t="s">
        <v>426</v>
      </c>
      <c r="C95" s="2" t="s">
        <v>427</v>
      </c>
      <c r="D95" s="2" t="s">
        <v>172</v>
      </c>
      <c r="E95" s="3">
        <v>196</v>
      </c>
      <c r="F95" s="2" t="s">
        <v>165</v>
      </c>
      <c r="G95" s="3">
        <v>0</v>
      </c>
      <c r="H95" s="3" t="s">
        <v>173</v>
      </c>
      <c r="I95" s="2" t="str">
        <f t="shared" si="5"/>
        <v>3.3.90.30.18.02.0183.000001-01 - 196 - FJZB</v>
      </c>
      <c r="J95" s="2" t="str">
        <f t="shared" si="6"/>
        <v>3.3.90.30.18.02.0183.000001-01 - 196</v>
      </c>
      <c r="K95" s="2" t="str">
        <f t="shared" si="7"/>
        <v>CLORPROMAZINA</v>
      </c>
      <c r="L95" s="2">
        <f t="shared" si="8"/>
        <v>196</v>
      </c>
      <c r="M95" s="2" t="str">
        <f>VLOOKUP(L95,'[1]CONTROLE DE RESPOSTAS'!A:B,2,FALSE)</f>
        <v>Fundação Jardim Zoológico de Brasília</v>
      </c>
      <c r="N95" s="2">
        <f>IF(ISERROR(VLOOKUP(J95,'[1]RESPOSTAS GRUPO 30.06'!A:E,5,FALSE)),G95,VLOOKUP(J95,'[1]RESPOSTAS GRUPO 30.06'!A:E,5,FALSE))</f>
        <v>0</v>
      </c>
      <c r="O95" s="2" t="str">
        <f t="shared" si="9"/>
        <v>3.3.90.30.18.02.0183.000001-01</v>
      </c>
      <c r="P95" s="2" t="str">
        <f>VLOOKUP(L95,'[1]CONTROLE DE RESPOSTAS'!A:C,3,FALSE)</f>
        <v>SIM</v>
      </c>
    </row>
    <row r="96" spans="1:16" ht="10.5" customHeight="1" x14ac:dyDescent="0.25">
      <c r="A96" s="2" t="s">
        <v>428</v>
      </c>
      <c r="B96" s="2" t="s">
        <v>429</v>
      </c>
      <c r="C96" s="2" t="s">
        <v>430</v>
      </c>
      <c r="D96" s="2" t="s">
        <v>172</v>
      </c>
      <c r="E96" s="3">
        <v>196</v>
      </c>
      <c r="F96" s="2" t="s">
        <v>165</v>
      </c>
      <c r="G96" s="3">
        <v>0</v>
      </c>
      <c r="H96" s="3" t="s">
        <v>173</v>
      </c>
      <c r="I96" s="2" t="str">
        <f t="shared" si="5"/>
        <v>3.3.90.30.18.02.0089.000002-01 - 196 - FJZB</v>
      </c>
      <c r="J96" s="2" t="str">
        <f t="shared" si="6"/>
        <v>3.3.90.30.18.02.0089.000002-01 - 196</v>
      </c>
      <c r="K96" s="2" t="str">
        <f t="shared" si="7"/>
        <v>FENILBUTAZONA</v>
      </c>
      <c r="L96" s="2">
        <f t="shared" si="8"/>
        <v>196</v>
      </c>
      <c r="M96" s="2" t="str">
        <f>VLOOKUP(L96,'[1]CONTROLE DE RESPOSTAS'!A:B,2,FALSE)</f>
        <v>Fundação Jardim Zoológico de Brasília</v>
      </c>
      <c r="N96" s="2">
        <f>IF(ISERROR(VLOOKUP(J96,'[1]RESPOSTAS GRUPO 30.06'!A:E,5,FALSE)),G96,VLOOKUP(J96,'[1]RESPOSTAS GRUPO 30.06'!A:E,5,FALSE))</f>
        <v>0</v>
      </c>
      <c r="O96" s="2" t="str">
        <f t="shared" si="9"/>
        <v>3.3.90.30.18.02.0089.000002-01</v>
      </c>
      <c r="P96" s="2" t="str">
        <f>VLOOKUP(L96,'[1]CONTROLE DE RESPOSTAS'!A:C,3,FALSE)</f>
        <v>SIM</v>
      </c>
    </row>
    <row r="97" spans="1:16" ht="10.5" customHeight="1" x14ac:dyDescent="0.25">
      <c r="A97" s="2" t="s">
        <v>431</v>
      </c>
      <c r="B97" s="2" t="s">
        <v>432</v>
      </c>
      <c r="C97" s="2" t="s">
        <v>433</v>
      </c>
      <c r="D97" s="2" t="s">
        <v>172</v>
      </c>
      <c r="E97" s="3">
        <v>196</v>
      </c>
      <c r="F97" s="2" t="s">
        <v>165</v>
      </c>
      <c r="G97" s="3">
        <v>0</v>
      </c>
      <c r="H97" s="3" t="s">
        <v>173</v>
      </c>
      <c r="I97" s="2" t="str">
        <f t="shared" si="5"/>
        <v>3.3.90.30.18.02.0184.000001-01 - 196 - FJZB</v>
      </c>
      <c r="J97" s="2" t="str">
        <f t="shared" si="6"/>
        <v>3.3.90.30.18.02.0184.000001-01 - 196</v>
      </c>
      <c r="K97" s="2" t="str">
        <f t="shared" si="7"/>
        <v>GRISEOFULVINA</v>
      </c>
      <c r="L97" s="2">
        <f t="shared" si="8"/>
        <v>196</v>
      </c>
      <c r="M97" s="2" t="str">
        <f>VLOOKUP(L97,'[1]CONTROLE DE RESPOSTAS'!A:B,2,FALSE)</f>
        <v>Fundação Jardim Zoológico de Brasília</v>
      </c>
      <c r="N97" s="2">
        <f>IF(ISERROR(VLOOKUP(J97,'[1]RESPOSTAS GRUPO 30.06'!A:E,5,FALSE)),G97,VLOOKUP(J97,'[1]RESPOSTAS GRUPO 30.06'!A:E,5,FALSE))</f>
        <v>0</v>
      </c>
      <c r="O97" s="2" t="str">
        <f t="shared" si="9"/>
        <v>3.3.90.30.18.02.0184.000001-01</v>
      </c>
      <c r="P97" s="2" t="str">
        <f>VLOOKUP(L97,'[1]CONTROLE DE RESPOSTAS'!A:C,3,FALSE)</f>
        <v>SIM</v>
      </c>
    </row>
    <row r="98" spans="1:16" ht="10.5" customHeight="1" x14ac:dyDescent="0.25">
      <c r="A98" s="2" t="s">
        <v>434</v>
      </c>
      <c r="B98" s="2" t="s">
        <v>289</v>
      </c>
      <c r="C98" s="2" t="s">
        <v>435</v>
      </c>
      <c r="D98" s="2" t="s">
        <v>238</v>
      </c>
      <c r="E98" s="3">
        <v>196</v>
      </c>
      <c r="F98" s="2" t="s">
        <v>165</v>
      </c>
      <c r="G98" s="3">
        <v>0</v>
      </c>
      <c r="H98" s="3" t="s">
        <v>173</v>
      </c>
      <c r="I98" s="2" t="str">
        <f t="shared" si="5"/>
        <v>3.3.90.30.18.02.0176.000001-01 - 196 - FJZB</v>
      </c>
      <c r="J98" s="2" t="str">
        <f t="shared" si="6"/>
        <v>3.3.90.30.18.02.0176.000001-01 - 196</v>
      </c>
      <c r="K98" s="2" t="str">
        <f t="shared" si="7"/>
        <v>IBUPROFENO</v>
      </c>
      <c r="L98" s="2">
        <f t="shared" si="8"/>
        <v>196</v>
      </c>
      <c r="M98" s="2" t="str">
        <f>VLOOKUP(L98,'[1]CONTROLE DE RESPOSTAS'!A:B,2,FALSE)</f>
        <v>Fundação Jardim Zoológico de Brasília</v>
      </c>
      <c r="N98" s="2">
        <f>IF(ISERROR(VLOOKUP(J98,'[1]RESPOSTAS GRUPO 30.06'!A:E,5,FALSE)),G98,VLOOKUP(J98,'[1]RESPOSTAS GRUPO 30.06'!A:E,5,FALSE))</f>
        <v>0</v>
      </c>
      <c r="O98" s="2" t="str">
        <f t="shared" si="9"/>
        <v>3.3.90.30.18.02.0176.000001-01</v>
      </c>
      <c r="P98" s="2" t="str">
        <f>VLOOKUP(L98,'[1]CONTROLE DE RESPOSTAS'!A:C,3,FALSE)</f>
        <v>SIM</v>
      </c>
    </row>
    <row r="99" spans="1:16" ht="10.5" customHeight="1" x14ac:dyDescent="0.25">
      <c r="A99" s="2" t="s">
        <v>436</v>
      </c>
      <c r="B99" s="2" t="s">
        <v>437</v>
      </c>
      <c r="C99" s="2" t="s">
        <v>438</v>
      </c>
      <c r="D99" s="2" t="s">
        <v>185</v>
      </c>
      <c r="E99" s="3">
        <v>196</v>
      </c>
      <c r="F99" s="2" t="s">
        <v>165</v>
      </c>
      <c r="G99" s="3">
        <v>0</v>
      </c>
      <c r="H99" s="3" t="s">
        <v>173</v>
      </c>
      <c r="I99" s="2" t="str">
        <f t="shared" si="5"/>
        <v>3.3.90.30.18.02.0185.000001-01 - 196 - FJZB</v>
      </c>
      <c r="J99" s="2" t="str">
        <f t="shared" si="6"/>
        <v>3.3.90.30.18.02.0185.000001-01 - 196</v>
      </c>
      <c r="K99" s="2" t="str">
        <f t="shared" si="7"/>
        <v>LINCOMICINA</v>
      </c>
      <c r="L99" s="2">
        <f t="shared" si="8"/>
        <v>196</v>
      </c>
      <c r="M99" s="2" t="str">
        <f>VLOOKUP(L99,'[1]CONTROLE DE RESPOSTAS'!A:B,2,FALSE)</f>
        <v>Fundação Jardim Zoológico de Brasília</v>
      </c>
      <c r="N99" s="2">
        <f>IF(ISERROR(VLOOKUP(J99,'[1]RESPOSTAS GRUPO 30.06'!A:E,5,FALSE)),G99,VLOOKUP(J99,'[1]RESPOSTAS GRUPO 30.06'!A:E,5,FALSE))</f>
        <v>0</v>
      </c>
      <c r="O99" s="2" t="str">
        <f t="shared" si="9"/>
        <v>3.3.90.30.18.02.0185.000001-01</v>
      </c>
      <c r="P99" s="2" t="str">
        <f>VLOOKUP(L99,'[1]CONTROLE DE RESPOSTAS'!A:C,3,FALSE)</f>
        <v>SIM</v>
      </c>
    </row>
    <row r="100" spans="1:16" ht="10.5" customHeight="1" x14ac:dyDescent="0.25">
      <c r="A100" s="2" t="s">
        <v>439</v>
      </c>
      <c r="B100" s="2" t="s">
        <v>440</v>
      </c>
      <c r="C100" s="2" t="s">
        <v>441</v>
      </c>
      <c r="D100" s="2" t="s">
        <v>172</v>
      </c>
      <c r="E100" s="3">
        <v>196</v>
      </c>
      <c r="F100" s="2" t="s">
        <v>165</v>
      </c>
      <c r="G100" s="3">
        <v>0</v>
      </c>
      <c r="H100" s="3" t="s">
        <v>173</v>
      </c>
      <c r="I100" s="2" t="str">
        <f t="shared" si="5"/>
        <v>3.3.90.30.18.02.0174.000002-01 - 196 - FJZB</v>
      </c>
      <c r="J100" s="2" t="str">
        <f t="shared" si="6"/>
        <v>3.3.90.30.18.02.0174.000002-01 - 196</v>
      </c>
      <c r="K100" s="2" t="str">
        <f t="shared" si="7"/>
        <v xml:space="preserve"> 
NIMESULIDA</v>
      </c>
      <c r="L100" s="2">
        <f t="shared" si="8"/>
        <v>196</v>
      </c>
      <c r="M100" s="2" t="str">
        <f>VLOOKUP(L100,'[1]CONTROLE DE RESPOSTAS'!A:B,2,FALSE)</f>
        <v>Fundação Jardim Zoológico de Brasília</v>
      </c>
      <c r="N100" s="2">
        <f>IF(ISERROR(VLOOKUP(J100,'[1]RESPOSTAS GRUPO 30.06'!A:E,5,FALSE)),G100,VLOOKUP(J100,'[1]RESPOSTAS GRUPO 30.06'!A:E,5,FALSE))</f>
        <v>0</v>
      </c>
      <c r="O100" s="2" t="str">
        <f t="shared" si="9"/>
        <v>3.3.90.30.18.02.0174.000002-01</v>
      </c>
      <c r="P100" s="2" t="str">
        <f>VLOOKUP(L100,'[1]CONTROLE DE RESPOSTAS'!A:C,3,FALSE)</f>
        <v>SIM</v>
      </c>
    </row>
    <row r="101" spans="1:16" ht="10.5" customHeight="1" x14ac:dyDescent="0.25">
      <c r="A101" s="2" t="s">
        <v>442</v>
      </c>
      <c r="B101" s="2" t="s">
        <v>443</v>
      </c>
      <c r="C101" s="2" t="s">
        <v>444</v>
      </c>
      <c r="D101" s="2" t="s">
        <v>238</v>
      </c>
      <c r="E101" s="3">
        <v>196</v>
      </c>
      <c r="F101" s="2" t="s">
        <v>165</v>
      </c>
      <c r="G101" s="3">
        <v>0</v>
      </c>
      <c r="H101" s="3" t="s">
        <v>173</v>
      </c>
      <c r="I101" s="2" t="str">
        <f t="shared" si="5"/>
        <v>3.3.90.30.18.02.0174.000001-01 - 196 - FJZB</v>
      </c>
      <c r="J101" s="2" t="str">
        <f t="shared" si="6"/>
        <v>3.3.90.30.18.02.0174.000001-01 - 196</v>
      </c>
      <c r="K101" s="2" t="str">
        <f t="shared" si="7"/>
        <v>NIMESULIDA</v>
      </c>
      <c r="L101" s="2">
        <f t="shared" si="8"/>
        <v>196</v>
      </c>
      <c r="M101" s="2" t="str">
        <f>VLOOKUP(L101,'[1]CONTROLE DE RESPOSTAS'!A:B,2,FALSE)</f>
        <v>Fundação Jardim Zoológico de Brasília</v>
      </c>
      <c r="N101" s="2">
        <f>IF(ISERROR(VLOOKUP(J101,'[1]RESPOSTAS GRUPO 30.06'!A:E,5,FALSE)),G101,VLOOKUP(J101,'[1]RESPOSTAS GRUPO 30.06'!A:E,5,FALSE))</f>
        <v>0</v>
      </c>
      <c r="O101" s="2" t="str">
        <f t="shared" si="9"/>
        <v>3.3.90.30.18.02.0174.000001-01</v>
      </c>
      <c r="P101" s="2" t="str">
        <f>VLOOKUP(L101,'[1]CONTROLE DE RESPOSTAS'!A:C,3,FALSE)</f>
        <v>SIM</v>
      </c>
    </row>
    <row r="102" spans="1:16" ht="10.5" customHeight="1" x14ac:dyDescent="0.25">
      <c r="A102" s="2" t="s">
        <v>445</v>
      </c>
      <c r="B102" s="2" t="s">
        <v>446</v>
      </c>
      <c r="C102" s="2" t="s">
        <v>447</v>
      </c>
      <c r="D102" s="2" t="s">
        <v>238</v>
      </c>
      <c r="E102" s="3">
        <v>196</v>
      </c>
      <c r="F102" s="2" t="s">
        <v>165</v>
      </c>
      <c r="G102" s="3">
        <v>0</v>
      </c>
      <c r="H102" s="3" t="s">
        <v>173</v>
      </c>
      <c r="I102" s="2" t="str">
        <f t="shared" si="5"/>
        <v>3.3.90.30.18.02.0177.000001-01 - 196 - FJZB</v>
      </c>
      <c r="J102" s="2" t="str">
        <f t="shared" si="6"/>
        <v>3.3.90.30.18.02.0177.000001-01 - 196</v>
      </c>
      <c r="K102" s="2" t="str">
        <f t="shared" si="7"/>
        <v>RIFAMICINA</v>
      </c>
      <c r="L102" s="2">
        <f t="shared" si="8"/>
        <v>196</v>
      </c>
      <c r="M102" s="2" t="str">
        <f>VLOOKUP(L102,'[1]CONTROLE DE RESPOSTAS'!A:B,2,FALSE)</f>
        <v>Fundação Jardim Zoológico de Brasília</v>
      </c>
      <c r="N102" s="2">
        <f>IF(ISERROR(VLOOKUP(J102,'[1]RESPOSTAS GRUPO 30.06'!A:E,5,FALSE)),G102,VLOOKUP(J102,'[1]RESPOSTAS GRUPO 30.06'!A:E,5,FALSE))</f>
        <v>0</v>
      </c>
      <c r="O102" s="2" t="str">
        <f t="shared" si="9"/>
        <v>3.3.90.30.18.02.0177.000001-01</v>
      </c>
      <c r="P102" s="2" t="str">
        <f>VLOOKUP(L102,'[1]CONTROLE DE RESPOSTAS'!A:C,3,FALSE)</f>
        <v>SIM</v>
      </c>
    </row>
  </sheetData>
  <sheetProtection password="C621" sheet="1" objects="1" scenarios="1" selectLockedCells="1"/>
  <autoFilter ref="A1:H18"/>
  <sortState ref="A2:AF961">
    <sortCondition ref="A2:A961"/>
    <sortCondition ref="C2:C961"/>
  </sortState>
  <conditionalFormatting sqref="P1:P1048576">
    <cfRule type="cellIs" dxfId="51" priority="1" operator="equal">
      <formula>"NÃO"</formula>
    </cfRule>
  </conditionalFormatting>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pane ySplit="3" topLeftCell="A4" activePane="bottomLeft" state="frozen"/>
      <selection activeCell="B1" sqref="B1:C1"/>
      <selection pane="bottomLeft" activeCell="B1" sqref="B1:C1"/>
    </sheetView>
  </sheetViews>
  <sheetFormatPr defaultRowHeight="15" x14ac:dyDescent="0.25"/>
  <cols>
    <col min="1" max="1" width="43" customWidth="1"/>
    <col min="2" max="2" width="34.5703125" bestFit="1" customWidth="1"/>
  </cols>
  <sheetData>
    <row r="1" spans="1:2" ht="15.75" x14ac:dyDescent="0.25">
      <c r="A1" s="6" t="s">
        <v>58</v>
      </c>
    </row>
    <row r="2" spans="1:2" x14ac:dyDescent="0.25">
      <c r="A2" s="7" t="s">
        <v>57</v>
      </c>
    </row>
    <row r="3" spans="1:2" x14ac:dyDescent="0.25">
      <c r="A3" s="8" t="s">
        <v>55</v>
      </c>
      <c r="B3" s="9" t="s">
        <v>56</v>
      </c>
    </row>
    <row r="4" spans="1:2" x14ac:dyDescent="0.25">
      <c r="A4" s="10" t="s">
        <v>1</v>
      </c>
      <c r="B4" s="11">
        <v>899</v>
      </c>
    </row>
    <row r="5" spans="1:2" x14ac:dyDescent="0.25">
      <c r="A5" s="10" t="s">
        <v>2</v>
      </c>
      <c r="B5" s="11">
        <v>5</v>
      </c>
    </row>
    <row r="6" spans="1:2" x14ac:dyDescent="0.25">
      <c r="A6" s="10" t="s">
        <v>3</v>
      </c>
      <c r="B6" s="11">
        <v>556</v>
      </c>
    </row>
    <row r="7" spans="1:2" x14ac:dyDescent="0.25">
      <c r="A7" s="10" t="s">
        <v>4</v>
      </c>
      <c r="B7" s="11">
        <v>1632</v>
      </c>
    </row>
    <row r="8" spans="1:2" x14ac:dyDescent="0.25">
      <c r="A8" s="10" t="s">
        <v>8</v>
      </c>
      <c r="B8" s="11">
        <v>17429</v>
      </c>
    </row>
    <row r="9" spans="1:2" x14ac:dyDescent="0.25">
      <c r="A9" s="10" t="s">
        <v>6</v>
      </c>
      <c r="B9" s="11">
        <v>5505</v>
      </c>
    </row>
    <row r="10" spans="1:2" x14ac:dyDescent="0.25">
      <c r="A10" s="10" t="s">
        <v>9</v>
      </c>
      <c r="B10" s="11">
        <v>3727</v>
      </c>
    </row>
    <row r="11" spans="1:2" x14ac:dyDescent="0.25">
      <c r="A11" s="10" t="s">
        <v>7</v>
      </c>
      <c r="B11" s="11">
        <v>32</v>
      </c>
    </row>
    <row r="12" spans="1:2" x14ac:dyDescent="0.25">
      <c r="A12" s="10" t="s">
        <v>10</v>
      </c>
      <c r="B12" s="11">
        <v>142</v>
      </c>
    </row>
    <row r="13" spans="1:2" x14ac:dyDescent="0.25">
      <c r="A13" s="10" t="s">
        <v>11</v>
      </c>
      <c r="B13" s="11">
        <v>331</v>
      </c>
    </row>
    <row r="14" spans="1:2" x14ac:dyDescent="0.25">
      <c r="A14" s="10" t="s">
        <v>49</v>
      </c>
      <c r="B14" s="11">
        <v>7</v>
      </c>
    </row>
    <row r="15" spans="1:2" x14ac:dyDescent="0.25">
      <c r="A15" s="10" t="s">
        <v>12</v>
      </c>
      <c r="B15" s="11">
        <v>19514</v>
      </c>
    </row>
    <row r="16" spans="1:2" x14ac:dyDescent="0.25">
      <c r="A16" s="10" t="s">
        <v>13</v>
      </c>
      <c r="B16" s="11">
        <v>43</v>
      </c>
    </row>
    <row r="17" spans="1:2" x14ac:dyDescent="0.25">
      <c r="A17" s="10" t="s">
        <v>15</v>
      </c>
      <c r="B17" s="11">
        <v>65</v>
      </c>
    </row>
    <row r="18" spans="1:2" x14ac:dyDescent="0.25">
      <c r="A18" s="10" t="s">
        <v>14</v>
      </c>
      <c r="B18" s="11">
        <v>443</v>
      </c>
    </row>
    <row r="19" spans="1:2" x14ac:dyDescent="0.25">
      <c r="A19" s="10" t="s">
        <v>16</v>
      </c>
      <c r="B19" s="11">
        <v>356</v>
      </c>
    </row>
    <row r="20" spans="1:2" x14ac:dyDescent="0.25">
      <c r="A20" s="10" t="s">
        <v>17</v>
      </c>
      <c r="B20" s="11">
        <v>828</v>
      </c>
    </row>
    <row r="21" spans="1:2" x14ac:dyDescent="0.25">
      <c r="A21" s="10" t="s">
        <v>0</v>
      </c>
      <c r="B21" s="11">
        <v>153</v>
      </c>
    </row>
    <row r="22" spans="1:2" x14ac:dyDescent="0.25">
      <c r="A22" s="10" t="s">
        <v>18</v>
      </c>
      <c r="B22" s="11">
        <v>7</v>
      </c>
    </row>
    <row r="23" spans="1:2" x14ac:dyDescent="0.25">
      <c r="A23" s="10" t="s">
        <v>19</v>
      </c>
      <c r="B23" s="11">
        <v>167</v>
      </c>
    </row>
    <row r="24" spans="1:2" x14ac:dyDescent="0.25">
      <c r="A24" s="10" t="s">
        <v>20</v>
      </c>
      <c r="B24" s="11">
        <v>76</v>
      </c>
    </row>
    <row r="25" spans="1:2" x14ac:dyDescent="0.25">
      <c r="A25" s="10" t="s">
        <v>21</v>
      </c>
      <c r="B25" s="11">
        <v>278</v>
      </c>
    </row>
    <row r="26" spans="1:2" x14ac:dyDescent="0.25">
      <c r="A26" s="10" t="s">
        <v>5</v>
      </c>
      <c r="B26" s="11">
        <v>501</v>
      </c>
    </row>
    <row r="27" spans="1:2" x14ac:dyDescent="0.25">
      <c r="A27" s="10" t="s">
        <v>23</v>
      </c>
      <c r="B27" s="11">
        <v>50</v>
      </c>
    </row>
    <row r="28" spans="1:2" x14ac:dyDescent="0.25">
      <c r="A28" s="10" t="s">
        <v>22</v>
      </c>
      <c r="B28" s="11">
        <v>683</v>
      </c>
    </row>
    <row r="29" spans="1:2" x14ac:dyDescent="0.25">
      <c r="A29" s="10" t="s">
        <v>24</v>
      </c>
      <c r="B29" s="11">
        <v>948</v>
      </c>
    </row>
    <row r="30" spans="1:2" x14ac:dyDescent="0.25">
      <c r="A30" s="10" t="s">
        <v>47</v>
      </c>
      <c r="B30" s="11">
        <v>262</v>
      </c>
    </row>
    <row r="31" spans="1:2" x14ac:dyDescent="0.25">
      <c r="A31" s="10" t="s">
        <v>27</v>
      </c>
      <c r="B31" s="11">
        <v>70</v>
      </c>
    </row>
    <row r="32" spans="1:2" x14ac:dyDescent="0.25">
      <c r="A32" s="10" t="s">
        <v>26</v>
      </c>
      <c r="B32" s="11">
        <v>23413</v>
      </c>
    </row>
    <row r="33" spans="1:2" x14ac:dyDescent="0.25">
      <c r="A33" s="10" t="s">
        <v>28</v>
      </c>
      <c r="B33" s="11">
        <v>339</v>
      </c>
    </row>
    <row r="34" spans="1:2" x14ac:dyDescent="0.25">
      <c r="A34" s="10" t="s">
        <v>29</v>
      </c>
      <c r="B34" s="11">
        <v>676</v>
      </c>
    </row>
    <row r="35" spans="1:2" x14ac:dyDescent="0.25">
      <c r="A35" s="10" t="s">
        <v>30</v>
      </c>
      <c r="B35" s="11">
        <v>72</v>
      </c>
    </row>
    <row r="36" spans="1:2" x14ac:dyDescent="0.25">
      <c r="A36" s="10" t="s">
        <v>25</v>
      </c>
      <c r="B36" s="11">
        <v>200</v>
      </c>
    </row>
    <row r="37" spans="1:2" x14ac:dyDescent="0.25">
      <c r="A37" s="10" t="s">
        <v>48</v>
      </c>
      <c r="B37" s="11">
        <v>90</v>
      </c>
    </row>
    <row r="38" spans="1:2" x14ac:dyDescent="0.25">
      <c r="A38" s="10" t="s">
        <v>31</v>
      </c>
      <c r="B38" s="11">
        <v>982</v>
      </c>
    </row>
    <row r="39" spans="1:2" x14ac:dyDescent="0.25">
      <c r="A39" s="10" t="s">
        <v>32</v>
      </c>
      <c r="B39" s="11">
        <v>527</v>
      </c>
    </row>
    <row r="40" spans="1:2" x14ac:dyDescent="0.25">
      <c r="A40" s="10" t="s">
        <v>33</v>
      </c>
      <c r="B40" s="11">
        <v>2662</v>
      </c>
    </row>
    <row r="41" spans="1:2" x14ac:dyDescent="0.25">
      <c r="A41" s="10" t="s">
        <v>34</v>
      </c>
      <c r="B41" s="11">
        <v>58</v>
      </c>
    </row>
    <row r="42" spans="1:2" x14ac:dyDescent="0.25">
      <c r="A42" s="10" t="s">
        <v>35</v>
      </c>
      <c r="B42" s="11">
        <v>5</v>
      </c>
    </row>
    <row r="43" spans="1:2" x14ac:dyDescent="0.25">
      <c r="A43" s="10" t="s">
        <v>36</v>
      </c>
      <c r="B43" s="11">
        <v>665</v>
      </c>
    </row>
    <row r="44" spans="1:2" x14ac:dyDescent="0.25">
      <c r="A44" s="10" t="s">
        <v>37</v>
      </c>
      <c r="B44" s="11">
        <v>3812</v>
      </c>
    </row>
    <row r="45" spans="1:2" x14ac:dyDescent="0.25">
      <c r="A45" s="10" t="s">
        <v>38</v>
      </c>
      <c r="B45" s="11">
        <v>1480</v>
      </c>
    </row>
    <row r="46" spans="1:2" x14ac:dyDescent="0.25">
      <c r="A46" s="10" t="s">
        <v>39</v>
      </c>
      <c r="B46" s="11">
        <v>55</v>
      </c>
    </row>
    <row r="47" spans="1:2" x14ac:dyDescent="0.25">
      <c r="A47" s="10" t="s">
        <v>40</v>
      </c>
      <c r="B47" s="11">
        <v>1813</v>
      </c>
    </row>
    <row r="48" spans="1:2" x14ac:dyDescent="0.25">
      <c r="A48" s="10" t="s">
        <v>41</v>
      </c>
      <c r="B48" s="11">
        <v>1521</v>
      </c>
    </row>
    <row r="49" spans="1:2" x14ac:dyDescent="0.25">
      <c r="A49" s="10" t="s">
        <v>42</v>
      </c>
      <c r="B49" s="11">
        <v>1270</v>
      </c>
    </row>
    <row r="50" spans="1:2" x14ac:dyDescent="0.25">
      <c r="A50" s="10" t="s">
        <v>44</v>
      </c>
      <c r="B50" s="11">
        <v>205</v>
      </c>
    </row>
    <row r="51" spans="1:2" x14ac:dyDescent="0.25">
      <c r="A51" s="10" t="s">
        <v>43</v>
      </c>
      <c r="B51" s="11">
        <v>129</v>
      </c>
    </row>
    <row r="52" spans="1:2" x14ac:dyDescent="0.25">
      <c r="A52" s="4" t="s">
        <v>45</v>
      </c>
      <c r="B52" s="5">
        <v>94683</v>
      </c>
    </row>
  </sheetData>
  <sheetProtection password="C621" sheet="1" objects="1" scenarios="1" selectLockedCells="1"/>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108"/>
  <sheetViews>
    <sheetView tabSelected="1" topLeftCell="E1" zoomScale="85" zoomScaleNormal="85" workbookViewId="0">
      <selection activeCell="G5" sqref="G5:H6"/>
    </sheetView>
  </sheetViews>
  <sheetFormatPr defaultRowHeight="15" x14ac:dyDescent="0.25"/>
  <cols>
    <col min="1" max="1" width="9.140625" hidden="1" customWidth="1"/>
    <col min="2" max="2" width="40" hidden="1" customWidth="1"/>
    <col min="3" max="3" width="13.28515625" hidden="1" customWidth="1"/>
    <col min="4" max="4" width="28.28515625" hidden="1" customWidth="1"/>
    <col min="5" max="5" width="7.5703125" bestFit="1" customWidth="1"/>
    <col min="6" max="6" width="28.28515625" bestFit="1" customWidth="1"/>
    <col min="7" max="7" width="31.42578125" bestFit="1" customWidth="1"/>
    <col min="8" max="8" width="63.140625" bestFit="1" customWidth="1"/>
    <col min="9" max="9" width="9.140625" hidden="1" customWidth="1"/>
    <col min="10" max="10" width="8" hidden="1" customWidth="1"/>
    <col min="11" max="11" width="13.28515625" customWidth="1"/>
    <col min="12" max="12" width="9.7109375" customWidth="1"/>
    <col min="13" max="13" width="11.85546875" customWidth="1"/>
    <col min="14" max="14" width="12.28515625" customWidth="1"/>
  </cols>
  <sheetData>
    <row r="1" spans="1:15" x14ac:dyDescent="0.25">
      <c r="E1" s="35" t="s">
        <v>166</v>
      </c>
      <c r="F1" s="36"/>
      <c r="G1" s="36"/>
      <c r="H1" s="36"/>
      <c r="I1" s="36"/>
      <c r="J1" s="36"/>
      <c r="K1" s="36"/>
      <c r="L1" s="37"/>
    </row>
    <row r="2" spans="1:15" x14ac:dyDescent="0.25">
      <c r="E2" s="38"/>
      <c r="F2" s="39"/>
      <c r="G2" s="39"/>
      <c r="H2" s="39"/>
      <c r="I2" s="39"/>
      <c r="J2" s="39"/>
      <c r="K2" s="39"/>
      <c r="L2" s="40"/>
    </row>
    <row r="3" spans="1:15" ht="15.75" thickBot="1" x14ac:dyDescent="0.3">
      <c r="E3" s="41"/>
      <c r="F3" s="42"/>
      <c r="G3" s="42"/>
      <c r="H3" s="42"/>
      <c r="I3" s="42"/>
      <c r="J3" s="42"/>
      <c r="K3" s="42"/>
      <c r="L3" s="43"/>
    </row>
    <row r="4" spans="1:15" ht="21.75" thickBot="1" x14ac:dyDescent="0.4">
      <c r="E4" s="48" t="s">
        <v>147</v>
      </c>
      <c r="F4" s="49"/>
      <c r="G4" s="46"/>
      <c r="H4" s="47"/>
      <c r="I4" s="20" t="e">
        <f>VLOOKUP(G4,'LISTA ÓRGÃO'!B:C,2,FALSE)</f>
        <v>#N/A</v>
      </c>
      <c r="J4" s="21"/>
      <c r="K4" s="58">
        <f>COUNT($L:$L)</f>
        <v>0</v>
      </c>
      <c r="L4" s="59"/>
      <c r="O4" s="17"/>
    </row>
    <row r="5" spans="1:15" ht="21.75" customHeight="1" thickBot="1" x14ac:dyDescent="0.3">
      <c r="E5" s="50" t="s">
        <v>154</v>
      </c>
      <c r="F5" s="51"/>
      <c r="G5" s="54"/>
      <c r="H5" s="55"/>
      <c r="I5" s="22"/>
      <c r="J5" s="23"/>
      <c r="K5" s="60"/>
      <c r="L5" s="61"/>
      <c r="O5" s="17"/>
    </row>
    <row r="6" spans="1:15" ht="41.25" customHeight="1" thickBot="1" x14ac:dyDescent="0.3">
      <c r="E6" s="52"/>
      <c r="F6" s="53"/>
      <c r="G6" s="56"/>
      <c r="H6" s="57"/>
      <c r="I6" s="22"/>
      <c r="J6" s="23"/>
      <c r="K6" s="44">
        <f>COUNT($E:$E)-COUNT($L:$L)</f>
        <v>101</v>
      </c>
      <c r="L6" s="45"/>
      <c r="O6" s="17"/>
    </row>
    <row r="7" spans="1:15" ht="30" x14ac:dyDescent="0.25">
      <c r="A7" s="15" t="s">
        <v>148</v>
      </c>
      <c r="B7" s="15" t="s">
        <v>65</v>
      </c>
      <c r="C7" s="15" t="s">
        <v>149</v>
      </c>
      <c r="D7" s="15" t="s">
        <v>150</v>
      </c>
      <c r="E7" s="19" t="s">
        <v>152</v>
      </c>
      <c r="F7" s="16" t="s">
        <v>60</v>
      </c>
      <c r="G7" s="16" t="s">
        <v>53</v>
      </c>
      <c r="H7" s="16" t="s">
        <v>146</v>
      </c>
      <c r="I7" s="16" t="s">
        <v>62</v>
      </c>
      <c r="J7" s="16" t="s">
        <v>61</v>
      </c>
      <c r="K7" s="16" t="s">
        <v>153</v>
      </c>
      <c r="L7" s="18" t="s">
        <v>151</v>
      </c>
    </row>
    <row r="8" spans="1:15" ht="45" x14ac:dyDescent="0.25">
      <c r="A8" t="e">
        <f>$I$4</f>
        <v>#N/A</v>
      </c>
      <c r="B8" t="e">
        <f>VLOOKUP(A8,'LISTA ÓRGÃO'!A:B,2,FALSE)</f>
        <v>#N/A</v>
      </c>
      <c r="C8" s="14">
        <f>L8</f>
        <v>0</v>
      </c>
      <c r="D8" t="str">
        <f>F8</f>
        <v> 3.3.90.30.18.02.0249.000001-01</v>
      </c>
      <c r="E8" s="26">
        <v>1</v>
      </c>
      <c r="F8" s="26" t="s">
        <v>448</v>
      </c>
      <c r="G8" s="27" t="str">
        <f>VLOOKUP(F8,'Base de Dados 52.42'!A:B,2,FALSE)</f>
        <v>MEROPENEMA</v>
      </c>
      <c r="H8" s="27" t="str">
        <f>VLOOKUP(F8,'Base de Dados 52.42'!$A:$C,3,FALSE)</f>
        <v>MEROPENEMA,Forma Farmacêutica: Injetável, Concentração: 500mg por unidade, Unidade De Fornecimento: Frasco-Ampola com 500mg, Prazo de Validade: 75% do prazo total de validade do produto.</v>
      </c>
      <c r="I8" s="28">
        <f>COUNTIF('Base de Dados 52.42'!A:A,'Respostas Órgãos'!F8)</f>
        <v>1</v>
      </c>
      <c r="J8" s="28">
        <f>SUMIF('Base de Dados 52.42'!A:A,'Respostas Órgãos'!F8,'Base de Dados 52.42'!L:L)</f>
        <v>196</v>
      </c>
      <c r="K8" s="26" t="str">
        <f>VLOOKUP(F8,'Base de Dados 52.42'!A:E,4,FALSE)</f>
        <v>fa</v>
      </c>
      <c r="L8" s="13"/>
    </row>
    <row r="9" spans="1:15" ht="45" x14ac:dyDescent="0.25">
      <c r="A9" t="e">
        <f t="shared" ref="A9:A72" si="0">$I$4</f>
        <v>#N/A</v>
      </c>
      <c r="B9" t="e">
        <f>VLOOKUP(A9,'LISTA ÓRGÃO'!A:B,2,FALSE)</f>
        <v>#N/A</v>
      </c>
      <c r="C9" s="14">
        <f t="shared" ref="C9:C14" si="1">L9</f>
        <v>0</v>
      </c>
      <c r="D9" t="str">
        <f t="shared" ref="D9:D10" si="2">F9</f>
        <v>3.3.90.30.18.02.0079.000006-01</v>
      </c>
      <c r="E9" s="26">
        <f>+E8+1</f>
        <v>2</v>
      </c>
      <c r="F9" s="26" t="s">
        <v>300</v>
      </c>
      <c r="G9" s="27" t="str">
        <f>VLOOKUP(F9,'Base de Dados 52.42'!A:B,2,FALSE)</f>
        <v>IVERMECTINA</v>
      </c>
      <c r="H9" s="27" t="str">
        <f>VLOOKUP(F9,'Base de Dados 52.42'!A:C,3,FALSE)</f>
        <v>IVERMECTINA,Forma Farmacêutica: Comprimido, Concentração: 6mg por unidade, Prazo de validade: 75% do prazo total de validade do produto, Unidade De Fornecimento: Comprimido com 6mg.</v>
      </c>
      <c r="I9" s="28">
        <f>COUNTIF('Base de Dados 52.42'!A:A,'Respostas Órgãos'!F9)</f>
        <v>1</v>
      </c>
      <c r="J9" s="28">
        <f>SUMIF('Base de Dados 52.42'!A:A,'Respostas Órgãos'!F9,'Base de Dados 52.42'!L:L)</f>
        <v>196</v>
      </c>
      <c r="K9" s="26" t="str">
        <f>VLOOKUP(F9,'Base de Dados 52.42'!A:E,4,FALSE)</f>
        <v>cp</v>
      </c>
      <c r="L9" s="13"/>
    </row>
    <row r="10" spans="1:15" ht="90" x14ac:dyDescent="0.25">
      <c r="A10" t="e">
        <f t="shared" si="0"/>
        <v>#N/A</v>
      </c>
      <c r="B10" t="e">
        <f>VLOOKUP(A10,'LISTA ÓRGÃO'!A:B,2,FALSE)</f>
        <v>#N/A</v>
      </c>
      <c r="C10" s="14">
        <f t="shared" si="1"/>
        <v>0</v>
      </c>
      <c r="D10" t="str">
        <f t="shared" si="2"/>
        <v>3.3.90.30.18.02.0089.000002-01</v>
      </c>
      <c r="E10" s="26">
        <f t="shared" ref="E10:E73" si="3">+E9+1</f>
        <v>3</v>
      </c>
      <c r="F10" s="26" t="s">
        <v>428</v>
      </c>
      <c r="G10" s="27" t="str">
        <f>VLOOKUP(F10,'Base de Dados 52.42'!A:B,2,FALSE)</f>
        <v>FENILBUTAZONA</v>
      </c>
      <c r="H10" s="27" t="str">
        <f>VLOOKUP(F10,'Base de Dados 52.42'!A:C,3,FALSE)</f>
        <v>FENILBUTAZONA,Forma Farmacêutica: Comprimido, Concentração: Cálcica, 200mg; excipientes: manitol, amido, óxido de magnésio leve, estearato de magnésio, sílica precipitada amorfa, acetato ftalato de celulose, talco, carbonato de cálcio, açúcar, goma arábica, gelatina, polietilenoglicol, povidona, dióxido de titânio, corante, ceras de abelha e carnaúba.</v>
      </c>
      <c r="I10" s="28">
        <f>COUNTIF('Base de Dados 52.42'!A:A,'Respostas Órgãos'!F10)</f>
        <v>1</v>
      </c>
      <c r="J10" s="28">
        <f>SUMIF('Base de Dados 52.42'!A:A,'Respostas Órgãos'!F10,'Base de Dados 52.42'!L:L)</f>
        <v>196</v>
      </c>
      <c r="K10" s="26" t="str">
        <f>VLOOKUP(F10,'Base de Dados 52.42'!A:E,4,FALSE)</f>
        <v>cp</v>
      </c>
      <c r="L10" s="13"/>
    </row>
    <row r="11" spans="1:15" ht="60" x14ac:dyDescent="0.25">
      <c r="A11" t="e">
        <f t="shared" si="0"/>
        <v>#N/A</v>
      </c>
      <c r="B11" t="e">
        <f>VLOOKUP(A11,'LISTA ÓRGÃO'!A:B,2,FALSE)</f>
        <v>#N/A</v>
      </c>
      <c r="C11" s="14">
        <f t="shared" si="1"/>
        <v>0</v>
      </c>
      <c r="D11" t="str">
        <f t="shared" ref="D11:D14" si="4">F11</f>
        <v>3.3.90.30.18.02.0106.000002-01</v>
      </c>
      <c r="E11" s="26">
        <f t="shared" si="3"/>
        <v>4</v>
      </c>
      <c r="F11" s="26" t="s">
        <v>201</v>
      </c>
      <c r="G11" s="27" t="str">
        <f>VLOOKUP(F11,'Base de Dados 52.42'!A:B,2,FALSE)</f>
        <v>CETOCONAZOL</v>
      </c>
      <c r="H11" s="27" t="str">
        <f>VLOOKUP(F11,'Base de Dados 52.42'!A:C,3,FALSE)</f>
        <v xml:space="preserve">CETOCONAZOL,Aplicação: Uso veterinário, Concentração: 20mg/g por unidade, Prazo de validade: 75% do prazo total de validade do produto, Unidade De Fornecimento: Bisnaga com 30 gramas.
</v>
      </c>
      <c r="I11" s="28">
        <f>COUNTIF('Base de Dados 52.42'!A:A,'Respostas Órgãos'!F11)</f>
        <v>1</v>
      </c>
      <c r="J11" s="28">
        <f>SUMIF('Base de Dados 52.42'!A:A,'Respostas Órgãos'!F11,'Base de Dados 52.42'!L:L)</f>
        <v>196</v>
      </c>
      <c r="K11" s="26" t="str">
        <f>VLOOKUP(F11,'Base de Dados 52.42'!A:E,4,FALSE)</f>
        <v>bs</v>
      </c>
      <c r="L11" s="13"/>
    </row>
    <row r="12" spans="1:15" ht="45" x14ac:dyDescent="0.25">
      <c r="A12" t="e">
        <f t="shared" si="0"/>
        <v>#N/A</v>
      </c>
      <c r="B12" t="e">
        <f>VLOOKUP(A12,'LISTA ÓRGÃO'!A:B,2,FALSE)</f>
        <v>#N/A</v>
      </c>
      <c r="C12" s="14">
        <f t="shared" si="1"/>
        <v>0</v>
      </c>
      <c r="D12" t="str">
        <f t="shared" si="4"/>
        <v>3.3.90.30.18.02.0106.000003-01</v>
      </c>
      <c r="E12" s="26">
        <f t="shared" si="3"/>
        <v>5</v>
      </c>
      <c r="F12" s="26" t="s">
        <v>198</v>
      </c>
      <c r="G12" s="27" t="str">
        <f>VLOOKUP(F12,'Base de Dados 52.42'!A:B,2,FALSE)</f>
        <v>CETOCONAZOL</v>
      </c>
      <c r="H12" s="27" t="str">
        <f>VLOOKUP(F12,'Base de Dados 52.42'!A:C,3,FALSE)</f>
        <v>CETOCONAZOL,Aplicação: Uso veterinário, Concentração: 200mg por unidade, Prazo de validade: 75% do prazo total de validade do produto, Unidade De Fornecimento: Comprimido com 200mg.</v>
      </c>
      <c r="I12" s="28">
        <f>COUNTIF('Base de Dados 52.42'!A:A,'Respostas Órgãos'!F12)</f>
        <v>1</v>
      </c>
      <c r="J12" s="28">
        <f>SUMIF('Base de Dados 52.42'!A:A,'Respostas Órgãos'!F12,'Base de Dados 52.42'!L:L)</f>
        <v>196</v>
      </c>
      <c r="K12" s="26" t="str">
        <f>VLOOKUP(F12,'Base de Dados 52.42'!A:E,4,FALSE)</f>
        <v>cp</v>
      </c>
      <c r="L12" s="13"/>
    </row>
    <row r="13" spans="1:15" ht="45" x14ac:dyDescent="0.25">
      <c r="A13" t="e">
        <f t="shared" si="0"/>
        <v>#N/A</v>
      </c>
      <c r="B13" t="e">
        <f>VLOOKUP(A13,'LISTA ÓRGÃO'!A:B,2,FALSE)</f>
        <v>#N/A</v>
      </c>
      <c r="C13" s="14">
        <f t="shared" si="1"/>
        <v>0</v>
      </c>
      <c r="D13" t="str">
        <f t="shared" si="4"/>
        <v>3.3.90.30.18.02.0124.000003-01</v>
      </c>
      <c r="E13" s="26">
        <f t="shared" si="3"/>
        <v>6</v>
      </c>
      <c r="F13" s="26" t="s">
        <v>353</v>
      </c>
      <c r="G13" s="27" t="str">
        <f>VLOOKUP(F13,'Base de Dados 52.42'!A:B,2,FALSE)</f>
        <v>OMEPRAZOL</v>
      </c>
      <c r="H13" s="27" t="str">
        <f>VLOOKUP(F13,'Base de Dados 52.42'!A:C,3,FALSE)</f>
        <v>OMEPRAZOL,Forma Farmacêutica: Cápsula, Concentração: 20mg, Unidade De Fornecimento: Cápsula com 20mg, Prazo de validade: 75% do prazo total de validade do produto.</v>
      </c>
      <c r="I13" s="28">
        <f>COUNTIF('Base de Dados 52.42'!A:A,'Respostas Órgãos'!F13)</f>
        <v>1</v>
      </c>
      <c r="J13" s="28">
        <f>SUMIF('Base de Dados 52.42'!A:A,'Respostas Órgãos'!F13,'Base de Dados 52.42'!L:L)</f>
        <v>196</v>
      </c>
      <c r="K13" s="26" t="str">
        <f>VLOOKUP(F13,'Base de Dados 52.42'!A:E,4,FALSE)</f>
        <v>cs</v>
      </c>
      <c r="L13" s="13"/>
    </row>
    <row r="14" spans="1:15" ht="45" x14ac:dyDescent="0.25">
      <c r="A14" t="e">
        <f t="shared" si="0"/>
        <v>#N/A</v>
      </c>
      <c r="B14" t="e">
        <f>VLOOKUP(A14,'LISTA ÓRGÃO'!A:B,2,FALSE)</f>
        <v>#N/A</v>
      </c>
      <c r="C14" s="14">
        <f t="shared" si="1"/>
        <v>0</v>
      </c>
      <c r="D14" t="str">
        <f t="shared" si="4"/>
        <v>3.3.90.30.18.02.0124.000004-01</v>
      </c>
      <c r="E14" s="26">
        <f t="shared" si="3"/>
        <v>7</v>
      </c>
      <c r="F14" s="26" t="s">
        <v>356</v>
      </c>
      <c r="G14" s="27" t="str">
        <f>VLOOKUP(F14,'Base de Dados 52.42'!A:B,2,FALSE)</f>
        <v>OMEPRAZOL</v>
      </c>
      <c r="H14" s="27" t="str">
        <f>VLOOKUP(F14,'Base de Dados 52.42'!A:C,3,FALSE)</f>
        <v>OMEPRAZOL,Forma Farmacêutica: Pó para solução injetável, Concentração: 40mg, Unidade De Fornecimento: Frasco-Ampola com 40mg, Prazo de validade: 75% do prazo total de validade do produto.</v>
      </c>
      <c r="I14" s="28">
        <f>COUNTIF('Base de Dados 52.42'!A:A,'Respostas Órgãos'!F14)</f>
        <v>1</v>
      </c>
      <c r="J14" s="28">
        <f>SUMIF('Base de Dados 52.42'!A:A,'Respostas Órgãos'!F14,'Base de Dados 52.42'!L:L)</f>
        <v>196</v>
      </c>
      <c r="K14" s="26" t="str">
        <f>VLOOKUP(F14,'Base de Dados 52.42'!A:E,4,FALSE)</f>
        <v>fa</v>
      </c>
      <c r="L14" s="13"/>
    </row>
    <row r="15" spans="1:15" ht="45" x14ac:dyDescent="0.25">
      <c r="A15" t="e">
        <f t="shared" si="0"/>
        <v>#N/A</v>
      </c>
      <c r="B15" t="e">
        <f>VLOOKUP(A15,'LISTA ÓRGÃO'!A:B,2,FALSE)</f>
        <v>#N/A</v>
      </c>
      <c r="C15" s="14">
        <f t="shared" ref="C15:C78" si="5">L15</f>
        <v>0</v>
      </c>
      <c r="D15" t="str">
        <f t="shared" ref="D15:D78" si="6">F15</f>
        <v>3.3.90.30.18.02.0124.000005-01</v>
      </c>
      <c r="E15" s="26">
        <f t="shared" si="3"/>
        <v>8</v>
      </c>
      <c r="F15" s="26" t="s">
        <v>358</v>
      </c>
      <c r="G15" s="27" t="str">
        <f>VLOOKUP(F15,'Base de Dados 52.42'!A:B,2,FALSE)</f>
        <v>OMEPRAZOL</v>
      </c>
      <c r="H15" s="27" t="str">
        <f>VLOOKUP(F15,'Base de Dados 52.42'!A:C,3,FALSE)</f>
        <v>OMEPRAZOL,Forma Farmacêutica: Cápsula, Unidade De Fornecimento: Cápsula com 10mg, Prazo de validade: 75% do prazo total de validade do produto.</v>
      </c>
      <c r="I15" s="28">
        <f>COUNTIF('Base de Dados 52.42'!A:A,'Respostas Órgãos'!F15)</f>
        <v>1</v>
      </c>
      <c r="J15" s="28">
        <f>SUMIF('Base de Dados 52.42'!A:A,'Respostas Órgãos'!F15,'Base de Dados 52.42'!L:L)</f>
        <v>196</v>
      </c>
      <c r="K15" s="26" t="str">
        <f>VLOOKUP(F15,'Base de Dados 52.42'!A:E,4,FALSE)</f>
        <v>cs</v>
      </c>
      <c r="L15" s="13"/>
    </row>
    <row r="16" spans="1:15" ht="60" x14ac:dyDescent="0.25">
      <c r="A16" t="e">
        <f t="shared" si="0"/>
        <v>#N/A</v>
      </c>
      <c r="B16" t="e">
        <f>VLOOKUP(A16,'LISTA ÓRGÃO'!A:B,2,FALSE)</f>
        <v>#N/A</v>
      </c>
      <c r="C16" s="14">
        <f t="shared" si="5"/>
        <v>0</v>
      </c>
      <c r="D16" t="str">
        <f t="shared" si="6"/>
        <v>3.3.90.30.18.02.0124.000006-01</v>
      </c>
      <c r="E16" s="26">
        <f t="shared" si="3"/>
        <v>9</v>
      </c>
      <c r="F16" s="26" t="s">
        <v>360</v>
      </c>
      <c r="G16" s="27" t="str">
        <f>VLOOKUP(F16,'Base de Dados 52.42'!A:B,2,FALSE)</f>
        <v>OMEPRAZOL</v>
      </c>
      <c r="H16" s="27" t="str">
        <f>VLOOKUP(F16,'Base de Dados 52.42'!A:C,3,FALSE)</f>
        <v>OMEPRAZOL,Forma Farmacêutica: Pó liofilizado para solução injetável, Concentração: 40mg, Unidade De Fornecimento: Frasco-Ampola com 40mg + solução diluente (ampola com 10ml), Prazo de validade: 75% do prazo total de validade do produto.</v>
      </c>
      <c r="I16" s="28">
        <f>COUNTIF('Base de Dados 52.42'!A:A,'Respostas Órgãos'!F16)</f>
        <v>1</v>
      </c>
      <c r="J16" s="28">
        <f>SUMIF('Base de Dados 52.42'!A:A,'Respostas Órgãos'!F16,'Base de Dados 52.42'!L:L)</f>
        <v>196</v>
      </c>
      <c r="K16" s="26" t="str">
        <f>VLOOKUP(F16,'Base de Dados 52.42'!A:E,4,FALSE)</f>
        <v>fa</v>
      </c>
      <c r="L16" s="13"/>
    </row>
    <row r="17" spans="1:12" ht="90" x14ac:dyDescent="0.25">
      <c r="A17" t="e">
        <f t="shared" si="0"/>
        <v>#N/A</v>
      </c>
      <c r="B17" t="e">
        <f>VLOOKUP(A17,'LISTA ÓRGÃO'!A:B,2,FALSE)</f>
        <v>#N/A</v>
      </c>
      <c r="C17" s="14">
        <f t="shared" si="5"/>
        <v>0</v>
      </c>
      <c r="D17" t="str">
        <f t="shared" si="6"/>
        <v>3.3.90.30.18.02.0141.000002-01</v>
      </c>
      <c r="E17" s="26">
        <f t="shared" si="3"/>
        <v>10</v>
      </c>
      <c r="F17" s="26" t="s">
        <v>405</v>
      </c>
      <c r="G17" s="27" t="str">
        <f>VLOOKUP(F17,'Base de Dados 52.42'!A:B,2,FALSE)</f>
        <v>CARVÃO ATIVADO</v>
      </c>
      <c r="H17" s="27" t="str">
        <f>VLOOKUP(F17,'Base de Dados 52.42'!A:C,3,FALSE)</f>
        <v>CARVÃO ATIVADO,Aplicação: Via oral, Concentração: Por Unidade: carvão vegetal ativado 250 mg; Excipientes: glicose de milho, sacarose, celulose microcristalina, lactose, amido de milho, talco grau farmacêutico, metilparabeno, propilparabeno, glicolato de amido monossódico, estearato de magnésio., Forma De Apresentação: Comprimido.</v>
      </c>
      <c r="I17" s="28">
        <f>COUNTIF('Base de Dados 52.42'!A:A,'Respostas Órgãos'!F17)</f>
        <v>1</v>
      </c>
      <c r="J17" s="28">
        <f>SUMIF('Base de Dados 52.42'!A:A,'Respostas Órgãos'!F17,'Base de Dados 52.42'!L:L)</f>
        <v>196</v>
      </c>
      <c r="K17" s="26" t="str">
        <f>VLOOKUP(F17,'Base de Dados 52.42'!A:E,4,FALSE)</f>
        <v>cp</v>
      </c>
      <c r="L17" s="13"/>
    </row>
    <row r="18" spans="1:12" x14ac:dyDescent="0.25">
      <c r="A18" t="e">
        <f t="shared" si="0"/>
        <v>#N/A</v>
      </c>
      <c r="B18" t="e">
        <f>VLOOKUP(A18,'LISTA ÓRGÃO'!A:B,2,FALSE)</f>
        <v>#N/A</v>
      </c>
      <c r="C18" s="14">
        <f t="shared" si="5"/>
        <v>0</v>
      </c>
      <c r="D18" t="str">
        <f t="shared" si="6"/>
        <v>3.3.90.30.18.02.0173.000001-01</v>
      </c>
      <c r="E18" s="26">
        <f t="shared" si="3"/>
        <v>11</v>
      </c>
      <c r="F18" s="26" t="s">
        <v>402</v>
      </c>
      <c r="G18" s="27" t="str">
        <f>VLOOKUP(F18,'Base de Dados 52.42'!A:B,2,FALSE)</f>
        <v>ALCACHOFRA</v>
      </c>
      <c r="H18" s="27" t="str">
        <f>VLOOKUP(F18,'Base de Dados 52.42'!A:C,3,FALSE)</f>
        <v>ALCACHOFRA,Concentração: Extrato seco 500mg</v>
      </c>
      <c r="I18" s="28">
        <f>COUNTIF('Base de Dados 52.42'!A:A,'Respostas Órgãos'!F18)</f>
        <v>1</v>
      </c>
      <c r="J18" s="28">
        <f>SUMIF('Base de Dados 52.42'!A:A,'Respostas Órgãos'!F18,'Base de Dados 52.42'!L:L)</f>
        <v>196</v>
      </c>
      <c r="K18" s="26" t="str">
        <f>VLOOKUP(F18,'Base de Dados 52.42'!A:E,4,FALSE)</f>
        <v>cp</v>
      </c>
      <c r="L18" s="13"/>
    </row>
    <row r="19" spans="1:12" ht="30" x14ac:dyDescent="0.25">
      <c r="A19" t="e">
        <f t="shared" si="0"/>
        <v>#N/A</v>
      </c>
      <c r="B19" t="e">
        <f>VLOOKUP(A19,'LISTA ÓRGÃO'!A:B,2,FALSE)</f>
        <v>#N/A</v>
      </c>
      <c r="C19" s="14">
        <f t="shared" si="5"/>
        <v>0</v>
      </c>
      <c r="D19" t="str">
        <f t="shared" si="6"/>
        <v>3.3.90.30.18.02.0174.000001-01</v>
      </c>
      <c r="E19" s="26">
        <f t="shared" si="3"/>
        <v>12</v>
      </c>
      <c r="F19" s="26" t="s">
        <v>442</v>
      </c>
      <c r="G19" s="27" t="str">
        <f>VLOOKUP(F19,'Base de Dados 52.42'!A:B,2,FALSE)</f>
        <v>NIMESULIDA</v>
      </c>
      <c r="H19" s="27" t="str">
        <f>VLOOKUP(F19,'Base de Dados 52.42'!A:C,3,FALSE)</f>
        <v>NIMESULIDA,Concentração: 50mg, veículo q.s.p. 1ml, Unidade De Fornecimento: Frasco com 15ml.</v>
      </c>
      <c r="I19" s="28">
        <f>COUNTIF('Base de Dados 52.42'!A:A,'Respostas Órgãos'!F19)</f>
        <v>1</v>
      </c>
      <c r="J19" s="28">
        <f>SUMIF('Base de Dados 52.42'!A:A,'Respostas Órgãos'!F19,'Base de Dados 52.42'!L:L)</f>
        <v>196</v>
      </c>
      <c r="K19" s="26" t="str">
        <f>VLOOKUP(F19,'Base de Dados 52.42'!A:E,4,FALSE)</f>
        <v>fr</v>
      </c>
      <c r="L19" s="13"/>
    </row>
    <row r="20" spans="1:12" ht="30" x14ac:dyDescent="0.25">
      <c r="A20" t="e">
        <f t="shared" si="0"/>
        <v>#N/A</v>
      </c>
      <c r="B20" t="e">
        <f>VLOOKUP(A20,'LISTA ÓRGÃO'!A:B,2,FALSE)</f>
        <v>#N/A</v>
      </c>
      <c r="C20" s="14">
        <f t="shared" si="5"/>
        <v>0</v>
      </c>
      <c r="D20" t="str">
        <f t="shared" si="6"/>
        <v>3.3.90.30.18.02.0174.000002-01</v>
      </c>
      <c r="E20" s="26">
        <f t="shared" si="3"/>
        <v>13</v>
      </c>
      <c r="F20" s="26" t="s">
        <v>439</v>
      </c>
      <c r="G20" s="27" t="str">
        <f>VLOOKUP(F20,'Base de Dados 52.42'!A:B,2,FALSE)</f>
        <v xml:space="preserve"> 
NIMESULIDA</v>
      </c>
      <c r="H20" s="27" t="str">
        <f>VLOOKUP(F20,'Base de Dados 52.42'!A:C,3,FALSE)</f>
        <v>NIMESULIDA,Concentração: 100mg</v>
      </c>
      <c r="I20" s="28">
        <f>COUNTIF('Base de Dados 52.42'!A:A,'Respostas Órgãos'!F20)</f>
        <v>1</v>
      </c>
      <c r="J20" s="28">
        <f>SUMIF('Base de Dados 52.42'!A:A,'Respostas Órgãos'!F20,'Base de Dados 52.42'!L:L)</f>
        <v>196</v>
      </c>
      <c r="K20" s="26" t="str">
        <f>VLOOKUP(F20,'Base de Dados 52.42'!A:E,4,FALSE)</f>
        <v>cp</v>
      </c>
      <c r="L20" s="13"/>
    </row>
    <row r="21" spans="1:12" ht="30" x14ac:dyDescent="0.25">
      <c r="A21" t="e">
        <f t="shared" si="0"/>
        <v>#N/A</v>
      </c>
      <c r="B21" t="e">
        <f>VLOOKUP(A21,'LISTA ÓRGÃO'!A:B,2,FALSE)</f>
        <v>#N/A</v>
      </c>
      <c r="C21" s="14">
        <f t="shared" si="5"/>
        <v>0</v>
      </c>
      <c r="D21" t="str">
        <f t="shared" si="6"/>
        <v>3.3.90.30.18.02.0176.000001-01</v>
      </c>
      <c r="E21" s="26">
        <f t="shared" si="3"/>
        <v>14</v>
      </c>
      <c r="F21" s="26" t="s">
        <v>434</v>
      </c>
      <c r="G21" s="27" t="str">
        <f>VLOOKUP(F21,'Base de Dados 52.42'!A:B,2,FALSE)</f>
        <v>IBUPROFENO</v>
      </c>
      <c r="H21" s="27" t="str">
        <f>VLOOKUP(F21,'Base de Dados 52.42'!A:C,3,FALSE)</f>
        <v>IBUPROFENO,Concentração: 50mg, veículo q.s.p. 1ml, Unidade De Fornecimento: Frasco com 30ml.</v>
      </c>
      <c r="I21" s="28">
        <f>COUNTIF('Base de Dados 52.42'!A:A,'Respostas Órgãos'!F21)</f>
        <v>1</v>
      </c>
      <c r="J21" s="28">
        <f>SUMIF('Base de Dados 52.42'!A:A,'Respostas Órgãos'!F21,'Base de Dados 52.42'!L:L)</f>
        <v>196</v>
      </c>
      <c r="K21" s="26" t="str">
        <f>VLOOKUP(F21,'Base de Dados 52.42'!A:E,4,FALSE)</f>
        <v>fr</v>
      </c>
      <c r="L21" s="13"/>
    </row>
    <row r="22" spans="1:12" ht="45" x14ac:dyDescent="0.25">
      <c r="A22" t="e">
        <f t="shared" si="0"/>
        <v>#N/A</v>
      </c>
      <c r="B22" t="e">
        <f>VLOOKUP(A22,'LISTA ÓRGÃO'!A:B,2,FALSE)</f>
        <v>#N/A</v>
      </c>
      <c r="C22" s="14">
        <f t="shared" si="5"/>
        <v>0</v>
      </c>
      <c r="D22" t="str">
        <f t="shared" si="6"/>
        <v>3.3.90.30.18.02.0176.000002-01</v>
      </c>
      <c r="E22" s="26">
        <f t="shared" si="3"/>
        <v>15</v>
      </c>
      <c r="F22" s="26" t="s">
        <v>288</v>
      </c>
      <c r="G22" s="27" t="str">
        <f>VLOOKUP(F22,'Base de Dados 52.42'!A:B,2,FALSE)</f>
        <v>IBUPROFENO</v>
      </c>
      <c r="H22" s="27" t="str">
        <f>VLOOKUP(F22,'Base de Dados 52.42'!A:C,3,FALSE)</f>
        <v>IBUPROFENO,Concentração: 200mg, Unidade De Fornecimento: Comprimido revestido com 200mg, Prazo de Validade:75% do prazo total de validade do produto.</v>
      </c>
      <c r="I22" s="28">
        <f>COUNTIF('Base de Dados 52.42'!A:A,'Respostas Órgãos'!F22)</f>
        <v>1</v>
      </c>
      <c r="J22" s="28">
        <f>SUMIF('Base de Dados 52.42'!A:A,'Respostas Órgãos'!F22,'Base de Dados 52.42'!L:L)</f>
        <v>196</v>
      </c>
      <c r="K22" s="26" t="str">
        <f>VLOOKUP(F22,'Base de Dados 52.42'!A:E,4,FALSE)</f>
        <v>cp</v>
      </c>
      <c r="L22" s="13"/>
    </row>
    <row r="23" spans="1:12" ht="30" x14ac:dyDescent="0.25">
      <c r="A23" t="e">
        <f t="shared" si="0"/>
        <v>#N/A</v>
      </c>
      <c r="B23" t="e">
        <f>VLOOKUP(A23,'LISTA ÓRGÃO'!A:B,2,FALSE)</f>
        <v>#N/A</v>
      </c>
      <c r="C23" s="14">
        <f t="shared" si="5"/>
        <v>0</v>
      </c>
      <c r="D23" t="str">
        <f t="shared" si="6"/>
        <v>3.3.90.30.18.02.0177.000001-01</v>
      </c>
      <c r="E23" s="26">
        <f t="shared" si="3"/>
        <v>16</v>
      </c>
      <c r="F23" s="26" t="s">
        <v>445</v>
      </c>
      <c r="G23" s="27" t="str">
        <f>VLOOKUP(F23,'Base de Dados 52.42'!A:B,2,FALSE)</f>
        <v>RIFAMICINA</v>
      </c>
      <c r="H23" s="27" t="str">
        <f>VLOOKUP(F23,'Base de Dados 52.42'!A:C,3,FALSE)</f>
        <v>RIFAMICINA,Concentração: SV Sódica 10 mg; veículo q.s.p. 1 ml, Apresentação: Spray, Unidade De Fornecimento: Frasco com 20 ml.</v>
      </c>
      <c r="I23" s="28">
        <f>COUNTIF('Base de Dados 52.42'!A:A,'Respostas Órgãos'!F23)</f>
        <v>1</v>
      </c>
      <c r="J23" s="28">
        <f>SUMIF('Base de Dados 52.42'!A:A,'Respostas Órgãos'!F23,'Base de Dados 52.42'!L:L)</f>
        <v>196</v>
      </c>
      <c r="K23" s="26" t="str">
        <f>VLOOKUP(F23,'Base de Dados 52.42'!A:E,4,FALSE)</f>
        <v>fr</v>
      </c>
      <c r="L23" s="13"/>
    </row>
    <row r="24" spans="1:12" ht="60" x14ac:dyDescent="0.25">
      <c r="A24" t="e">
        <f t="shared" si="0"/>
        <v>#N/A</v>
      </c>
      <c r="B24" t="e">
        <f>VLOOKUP(A24,'LISTA ÓRGÃO'!A:B,2,FALSE)</f>
        <v>#N/A</v>
      </c>
      <c r="C24" s="14">
        <f t="shared" si="5"/>
        <v>0</v>
      </c>
      <c r="D24" t="str">
        <f t="shared" si="6"/>
        <v>3.3.90.30.18.02.0178.000001-01</v>
      </c>
      <c r="E24" s="26">
        <f t="shared" si="3"/>
        <v>17</v>
      </c>
      <c r="F24" s="26" t="s">
        <v>408</v>
      </c>
      <c r="G24" s="27" t="str">
        <f>VLOOKUP(F24,'Base de Dados 52.42'!A:B,2,FALSE)</f>
        <v>CEFALOTINA SÓDICA</v>
      </c>
      <c r="H24" s="27" t="str">
        <f>VLOOKUP(F24,'Base de Dados 52.42'!A:C,3,FALSE)</f>
        <v>CEFALOTINA SÓDICA,Concentração Por Unidade: Frasco-ampola contendo uma 1g de cefalotina sódica; 30mg de carbonato de sódio(tamponante), Unidade De Fornecimento: Frasco-ampola com 1 g.</v>
      </c>
      <c r="I24" s="28">
        <f>COUNTIF('Base de Dados 52.42'!A:A,'Respostas Órgãos'!F24)</f>
        <v>1</v>
      </c>
      <c r="J24" s="28">
        <f>SUMIF('Base de Dados 52.42'!A:A,'Respostas Órgãos'!F24,'Base de Dados 52.42'!L:L)</f>
        <v>196</v>
      </c>
      <c r="K24" s="26" t="str">
        <f>VLOOKUP(F24,'Base de Dados 52.42'!A:E,4,FALSE)</f>
        <v>fa</v>
      </c>
      <c r="L24" s="13"/>
    </row>
    <row r="25" spans="1:12" x14ac:dyDescent="0.25">
      <c r="A25" t="e">
        <f t="shared" si="0"/>
        <v>#N/A</v>
      </c>
      <c r="B25" t="e">
        <f>VLOOKUP(A25,'LISTA ÓRGÃO'!A:B,2,FALSE)</f>
        <v>#N/A</v>
      </c>
      <c r="C25" s="14">
        <f t="shared" si="5"/>
        <v>0</v>
      </c>
      <c r="D25" t="str">
        <f t="shared" si="6"/>
        <v>3.3.90.30.18.02.0180.000001-01</v>
      </c>
      <c r="E25" s="26">
        <f t="shared" si="3"/>
        <v>18</v>
      </c>
      <c r="F25" s="26" t="s">
        <v>415</v>
      </c>
      <c r="G25" s="27" t="str">
        <f>VLOOKUP(F25,'Base de Dados 52.42'!A:B,2,FALSE)</f>
        <v>CETOPROFENO</v>
      </c>
      <c r="H25" s="27" t="str">
        <f>VLOOKUP(F25,'Base de Dados 52.42'!A:C,3,FALSE)</f>
        <v>CETOPROFENO,Concentração Por Unidade: 50mg, Aplicação: Uso oral</v>
      </c>
      <c r="I25" s="28">
        <f>COUNTIF('Base de Dados 52.42'!A:A,'Respostas Órgãos'!F25)</f>
        <v>1</v>
      </c>
      <c r="J25" s="28">
        <f>SUMIF('Base de Dados 52.42'!A:A,'Respostas Órgãos'!F25,'Base de Dados 52.42'!L:L)</f>
        <v>196</v>
      </c>
      <c r="K25" s="26" t="str">
        <f>VLOOKUP(F25,'Base de Dados 52.42'!A:E,4,FALSE)</f>
        <v>cp</v>
      </c>
      <c r="L25" s="13"/>
    </row>
    <row r="26" spans="1:12" ht="30" x14ac:dyDescent="0.25">
      <c r="A26" t="e">
        <f t="shared" si="0"/>
        <v>#N/A</v>
      </c>
      <c r="B26" t="e">
        <f>VLOOKUP(A26,'LISTA ÓRGÃO'!A:B,2,FALSE)</f>
        <v>#N/A</v>
      </c>
      <c r="C26" s="14">
        <f t="shared" si="5"/>
        <v>0</v>
      </c>
      <c r="D26" t="str">
        <f t="shared" si="6"/>
        <v>3.3.90.30.18.02.0180.000002-01</v>
      </c>
      <c r="E26" s="26">
        <f t="shared" si="3"/>
        <v>19</v>
      </c>
      <c r="F26" s="26" t="s">
        <v>418</v>
      </c>
      <c r="G26" s="27" t="str">
        <f>VLOOKUP(F26,'Base de Dados 52.42'!A:B,2,FALSE)</f>
        <v>CETOPROFENO</v>
      </c>
      <c r="H26" s="27" t="str">
        <f>VLOOKUP(F26,'Base de Dados 52.42'!A:C,3,FALSE)</f>
        <v>CETOPROFENO,Concentração Por Unidade: 100mg, Aplicação: Uso oral</v>
      </c>
      <c r="I26" s="28">
        <f>COUNTIF('Base de Dados 52.42'!A:A,'Respostas Órgãos'!F26)</f>
        <v>1</v>
      </c>
      <c r="J26" s="28">
        <f>SUMIF('Base de Dados 52.42'!A:A,'Respostas Órgãos'!F26,'Base de Dados 52.42'!L:L)</f>
        <v>196</v>
      </c>
      <c r="K26" s="26" t="str">
        <f>VLOOKUP(F26,'Base de Dados 52.42'!A:E,4,FALSE)</f>
        <v>cp</v>
      </c>
      <c r="L26" s="13"/>
    </row>
    <row r="27" spans="1:12" ht="45" x14ac:dyDescent="0.25">
      <c r="A27" t="e">
        <f t="shared" si="0"/>
        <v>#N/A</v>
      </c>
      <c r="B27" t="e">
        <f>VLOOKUP(A27,'LISTA ÓRGÃO'!A:B,2,FALSE)</f>
        <v>#N/A</v>
      </c>
      <c r="C27" s="14">
        <f t="shared" si="5"/>
        <v>0</v>
      </c>
      <c r="D27" t="str">
        <f t="shared" si="6"/>
        <v>3.3.90.30.18.02.0181.000001-01</v>
      </c>
      <c r="E27" s="26">
        <f t="shared" si="3"/>
        <v>20</v>
      </c>
      <c r="F27" s="26" t="s">
        <v>420</v>
      </c>
      <c r="G27" s="27" t="str">
        <f>VLOOKUP(F27,'Base de Dados 52.42'!A:B,2,FALSE)</f>
        <v>CIPROFLOXACINO</v>
      </c>
      <c r="H27" s="27" t="str">
        <f>VLOOKUP(F27,'Base de Dados 52.42'!A:C,3,FALSE)</f>
        <v>CIPROFLOXACINO,Concentração Por Unidade: Cloridrato monoidratado de ciprofloxacino*: 291, 55 mg (* equivalente a 250 mg de ciprofloxacino)</v>
      </c>
      <c r="I27" s="28">
        <f>COUNTIF('Base de Dados 52.42'!A:A,'Respostas Órgãos'!F27)</f>
        <v>1</v>
      </c>
      <c r="J27" s="28">
        <f>SUMIF('Base de Dados 52.42'!A:A,'Respostas Órgãos'!F27,'Base de Dados 52.42'!L:L)</f>
        <v>196</v>
      </c>
      <c r="K27" s="26" t="str">
        <f>VLOOKUP(F27,'Base de Dados 52.42'!A:E,4,FALSE)</f>
        <v>cp</v>
      </c>
      <c r="L27" s="13"/>
    </row>
    <row r="28" spans="1:12" ht="60" x14ac:dyDescent="0.25">
      <c r="A28" t="e">
        <f t="shared" si="0"/>
        <v>#N/A</v>
      </c>
      <c r="B28" t="e">
        <f>VLOOKUP(A28,'LISTA ÓRGÃO'!A:B,2,FALSE)</f>
        <v>#N/A</v>
      </c>
      <c r="C28" s="14">
        <f t="shared" si="5"/>
        <v>0</v>
      </c>
      <c r="D28" t="str">
        <f t="shared" si="6"/>
        <v>3.3.90.30.18.02.0181.000002-01</v>
      </c>
      <c r="E28" s="26">
        <f t="shared" si="3"/>
        <v>21</v>
      </c>
      <c r="F28" s="26" t="s">
        <v>204</v>
      </c>
      <c r="G28" s="27" t="str">
        <f>VLOOKUP(F28,'Base de Dados 52.42'!A:B,2,FALSE)</f>
        <v>CIPROFLOXACINO</v>
      </c>
      <c r="H28" s="27" t="str">
        <f>VLOOKUP(F28,'Base de Dados 52.42'!A:C,3,FALSE)</f>
        <v>CIPROFLOXACINO,Concentração Por Unidade: 500mg por unidade, Forma Farmacêutica: Comprimido com liberação prolongada, Unidade de Fornecimento: Comprimido com 500mg, Prazo de validade: 75% do prazo total de validade do produto.</v>
      </c>
      <c r="I28" s="28">
        <f>COUNTIF('Base de Dados 52.42'!A:A,'Respostas Órgãos'!F28)</f>
        <v>1</v>
      </c>
      <c r="J28" s="28">
        <f>SUMIF('Base de Dados 52.42'!A:A,'Respostas Órgãos'!F28,'Base de Dados 52.42'!L:L)</f>
        <v>196</v>
      </c>
      <c r="K28" s="26" t="str">
        <f>VLOOKUP(F28,'Base de Dados 52.42'!A:E,4,FALSE)</f>
        <v>cp</v>
      </c>
      <c r="L28" s="13"/>
    </row>
    <row r="29" spans="1:12" ht="45" x14ac:dyDescent="0.25">
      <c r="A29" t="e">
        <f t="shared" si="0"/>
        <v>#N/A</v>
      </c>
      <c r="B29" t="e">
        <f>VLOOKUP(A29,'LISTA ÓRGÃO'!A:B,2,FALSE)</f>
        <v>#N/A</v>
      </c>
      <c r="C29" s="14">
        <f t="shared" si="5"/>
        <v>0</v>
      </c>
      <c r="D29" t="str">
        <f t="shared" si="6"/>
        <v>3.3.90.30.18.02.0182.000001-01</v>
      </c>
      <c r="E29" s="26">
        <f t="shared" si="3"/>
        <v>22</v>
      </c>
      <c r="F29" s="26" t="s">
        <v>422</v>
      </c>
      <c r="G29" s="27" t="str">
        <f>VLOOKUP(F29,'Base de Dados 52.42'!A:B,2,FALSE)</f>
        <v>CLORETO DE POTÁSSIO 10%</v>
      </c>
      <c r="H29" s="27" t="str">
        <f>VLOOKUP(F29,'Base de Dados 52.42'!A:C,3,FALSE)</f>
        <v>CLORETO DE POTÁSSIO 10%,Concentração: (D.C.B.: 02415) 100mg; Excipientes: EDTA Dissódico e água para injeção; Apresentação: Ampolas plásticas, Unidade De Fornecimento: Ampolas de 10ml</v>
      </c>
      <c r="I29" s="28">
        <f>COUNTIF('Base de Dados 52.42'!A:A,'Respostas Órgãos'!F29)</f>
        <v>1</v>
      </c>
      <c r="J29" s="28">
        <f>SUMIF('Base de Dados 52.42'!A:A,'Respostas Órgãos'!F29,'Base de Dados 52.42'!L:L)</f>
        <v>196</v>
      </c>
      <c r="K29" s="26" t="str">
        <f>VLOOKUP(F29,'Base de Dados 52.42'!A:E,4,FALSE)</f>
        <v>am</v>
      </c>
      <c r="L29" s="13"/>
    </row>
    <row r="30" spans="1:12" ht="30" x14ac:dyDescent="0.25">
      <c r="A30" t="e">
        <f t="shared" si="0"/>
        <v>#N/A</v>
      </c>
      <c r="B30" t="e">
        <f>VLOOKUP(A30,'LISTA ÓRGÃO'!A:B,2,FALSE)</f>
        <v>#N/A</v>
      </c>
      <c r="C30" s="14">
        <f t="shared" si="5"/>
        <v>0</v>
      </c>
      <c r="D30" t="str">
        <f t="shared" si="6"/>
        <v>3.3.90.30.18.02.0183.000001-01</v>
      </c>
      <c r="E30" s="26">
        <f t="shared" si="3"/>
        <v>23</v>
      </c>
      <c r="F30" s="26" t="s">
        <v>425</v>
      </c>
      <c r="G30" s="27" t="str">
        <f>VLOOKUP(F30,'Base de Dados 52.42'!A:B,2,FALSE)</f>
        <v>CLORPROMAZINA</v>
      </c>
      <c r="H30" s="27" t="str">
        <f>VLOOKUP(F30,'Base de Dados 52.42'!A:C,3,FALSE)</f>
        <v>CLORPROMAZINA,Concentração: Cloridrato de clorpromazina 100 mg.</v>
      </c>
      <c r="I30" s="28">
        <f>COUNTIF('Base de Dados 52.42'!A:A,'Respostas Órgãos'!F30)</f>
        <v>1</v>
      </c>
      <c r="J30" s="28">
        <f>SUMIF('Base de Dados 52.42'!A:A,'Respostas Órgãos'!F30,'Base de Dados 52.42'!L:L)</f>
        <v>196</v>
      </c>
      <c r="K30" s="26" t="str">
        <f>VLOOKUP(F30,'Base de Dados 52.42'!A:E,4,FALSE)</f>
        <v>cp</v>
      </c>
      <c r="L30" s="13"/>
    </row>
    <row r="31" spans="1:12" x14ac:dyDescent="0.25">
      <c r="A31" t="e">
        <f t="shared" si="0"/>
        <v>#N/A</v>
      </c>
      <c r="B31" t="e">
        <f>VLOOKUP(A31,'LISTA ÓRGÃO'!A:B,2,FALSE)</f>
        <v>#N/A</v>
      </c>
      <c r="C31" s="14">
        <f t="shared" si="5"/>
        <v>0</v>
      </c>
      <c r="D31" t="str">
        <f t="shared" si="6"/>
        <v>3.3.90.30.18.02.0184.000001-01</v>
      </c>
      <c r="E31" s="26">
        <f t="shared" si="3"/>
        <v>24</v>
      </c>
      <c r="F31" s="26" t="s">
        <v>431</v>
      </c>
      <c r="G31" s="27" t="str">
        <f>VLOOKUP(F31,'Base de Dados 52.42'!A:B,2,FALSE)</f>
        <v>GRISEOFULVINA</v>
      </c>
      <c r="H31" s="27" t="str">
        <f>VLOOKUP(F31,'Base de Dados 52.42'!A:C,3,FALSE)</f>
        <v>GRISEOFULVINA,Apresentação: Comprimido 500mg</v>
      </c>
      <c r="I31" s="28">
        <f>COUNTIF('Base de Dados 52.42'!A:A,'Respostas Órgãos'!F31)</f>
        <v>1</v>
      </c>
      <c r="J31" s="28">
        <f>SUMIF('Base de Dados 52.42'!A:A,'Respostas Órgãos'!F31,'Base de Dados 52.42'!L:L)</f>
        <v>196</v>
      </c>
      <c r="K31" s="26" t="str">
        <f>VLOOKUP(F31,'Base de Dados 52.42'!A:E,4,FALSE)</f>
        <v>cp</v>
      </c>
      <c r="L31" s="13"/>
    </row>
    <row r="32" spans="1:12" ht="45" x14ac:dyDescent="0.25">
      <c r="A32" t="e">
        <f t="shared" si="0"/>
        <v>#N/A</v>
      </c>
      <c r="B32" t="e">
        <f>VLOOKUP(A32,'LISTA ÓRGÃO'!A:B,2,FALSE)</f>
        <v>#N/A</v>
      </c>
      <c r="C32" s="14">
        <f t="shared" si="5"/>
        <v>0</v>
      </c>
      <c r="D32" t="str">
        <f t="shared" si="6"/>
        <v>3.3.90.30.18.02.0185.000001-01</v>
      </c>
      <c r="E32" s="26">
        <f t="shared" si="3"/>
        <v>25</v>
      </c>
      <c r="F32" s="26" t="s">
        <v>436</v>
      </c>
      <c r="G32" s="27" t="str">
        <f>VLOOKUP(F32,'Base de Dados 52.42'!A:B,2,FALSE)</f>
        <v>LINCOMICINA</v>
      </c>
      <c r="H32" s="27" t="str">
        <f>VLOOKUP(F32,'Base de Dados 52.42'!A:C,3,FALSE)</f>
        <v>LINCOMICINA,Concentração: 300 mg de cloridrato de lincomicina; veiculo q.s.p. 1 ml: álcool benzílico, água para injetáveis, Unidade De Fornecimento: Frasco-ampola com 1ml.</v>
      </c>
      <c r="I32" s="28">
        <f>COUNTIF('Base de Dados 52.42'!A:A,'Respostas Órgãos'!F32)</f>
        <v>1</v>
      </c>
      <c r="J32" s="28">
        <f>SUMIF('Base de Dados 52.42'!A:A,'Respostas Órgãos'!F32,'Base de Dados 52.42'!L:L)</f>
        <v>196</v>
      </c>
      <c r="K32" s="26" t="str">
        <f>VLOOKUP(F32,'Base de Dados 52.42'!A:E,4,FALSE)</f>
        <v>fa</v>
      </c>
      <c r="L32" s="13"/>
    </row>
    <row r="33" spans="1:12" ht="45" x14ac:dyDescent="0.25">
      <c r="A33" t="e">
        <f t="shared" si="0"/>
        <v>#N/A</v>
      </c>
      <c r="B33" t="e">
        <f>VLOOKUP(A33,'LISTA ÓRGÃO'!A:B,2,FALSE)</f>
        <v>#N/A</v>
      </c>
      <c r="C33" s="14">
        <f t="shared" si="5"/>
        <v>0</v>
      </c>
      <c r="D33" t="str">
        <f t="shared" si="6"/>
        <v>3.3.90.30.18.02.0199.000002-01</v>
      </c>
      <c r="E33" s="26">
        <f t="shared" si="3"/>
        <v>26</v>
      </c>
      <c r="F33" s="26" t="s">
        <v>400</v>
      </c>
      <c r="G33" s="27" t="str">
        <f>VLOOKUP(F33,'Base de Dados 52.42'!A:B,2,FALSE)</f>
        <v>RANITIDINA</v>
      </c>
      <c r="H33" s="27" t="str">
        <f>VLOOKUP(F33,'Base de Dados 52.42'!A:C,3,FALSE)</f>
        <v>RANITIDINA,Concentração: 25mg/ml, Forma Farmacêutica: Solução injetável, Prazo de validade: 75% do prazo total de validade do produto, Unidade De Fornecimento: Ampola com 2ml.</v>
      </c>
      <c r="I33" s="28">
        <f>COUNTIF('Base de Dados 52.42'!A:A,'Respostas Órgãos'!F33)</f>
        <v>1</v>
      </c>
      <c r="J33" s="28">
        <f>SUMIF('Base de Dados 52.42'!A:A,'Respostas Órgãos'!F33,'Base de Dados 52.42'!L:L)</f>
        <v>196</v>
      </c>
      <c r="K33" s="26" t="str">
        <f>VLOOKUP(F33,'Base de Dados 52.42'!A:E,4,FALSE)</f>
        <v>am</v>
      </c>
      <c r="L33" s="13"/>
    </row>
    <row r="34" spans="1:12" ht="45" x14ac:dyDescent="0.25">
      <c r="A34" t="e">
        <f t="shared" si="0"/>
        <v>#N/A</v>
      </c>
      <c r="B34" t="e">
        <f>VLOOKUP(A34,'LISTA ÓRGÃO'!A:B,2,FALSE)</f>
        <v>#N/A</v>
      </c>
      <c r="C34" s="14">
        <f t="shared" si="5"/>
        <v>0</v>
      </c>
      <c r="D34" t="str">
        <f t="shared" si="6"/>
        <v>3.3.90.30.18.02.0199.000003-01</v>
      </c>
      <c r="E34" s="26">
        <f t="shared" si="3"/>
        <v>27</v>
      </c>
      <c r="F34" s="26" t="s">
        <v>397</v>
      </c>
      <c r="G34" s="27" t="str">
        <f>VLOOKUP(F34,'Base de Dados 52.42'!A:B,2,FALSE)</f>
        <v>RANITIDINA</v>
      </c>
      <c r="H34" s="27" t="str">
        <f>VLOOKUP(F34,'Base de Dados 52.42'!A:C,3,FALSE)</f>
        <v>RANITIDINA,Concentração: 150mg por unidade, Prazo de validade: 75% do prazo total de validade do produto, Unidade De Fornecimento: Comprimido com 150mg.</v>
      </c>
      <c r="I34" s="28">
        <f>COUNTIF('Base de Dados 52.42'!A:A,'Respostas Órgãos'!F34)</f>
        <v>1</v>
      </c>
      <c r="J34" s="28">
        <f>SUMIF('Base de Dados 52.42'!A:A,'Respostas Órgãos'!F34,'Base de Dados 52.42'!L:L)</f>
        <v>196</v>
      </c>
      <c r="K34" s="26" t="str">
        <f>VLOOKUP(F34,'Base de Dados 52.42'!A:E,4,FALSE)</f>
        <v>cp</v>
      </c>
      <c r="L34" s="13"/>
    </row>
    <row r="35" spans="1:12" ht="45" x14ac:dyDescent="0.25">
      <c r="A35" t="e">
        <f t="shared" si="0"/>
        <v>#N/A</v>
      </c>
      <c r="B35" t="e">
        <f>VLOOKUP(A35,'LISTA ÓRGÃO'!A:B,2,FALSE)</f>
        <v>#N/A</v>
      </c>
      <c r="C35" s="14">
        <f t="shared" si="5"/>
        <v>0</v>
      </c>
      <c r="D35" t="str">
        <f t="shared" si="6"/>
        <v>3.3.90.30.18.02.0212.000001-01</v>
      </c>
      <c r="E35" s="26">
        <f t="shared" si="3"/>
        <v>28</v>
      </c>
      <c r="F35" s="26" t="s">
        <v>169</v>
      </c>
      <c r="G35" s="27" t="str">
        <f>VLOOKUP(F35,'Base de Dados 52.42'!A:B,2,FALSE)</f>
        <v>ALOPURINOL</v>
      </c>
      <c r="H35" s="27" t="str">
        <f>VLOOKUP(F35,'Base de Dados 52.42'!A:C,3,FALSE)</f>
        <v>ALOPURINOL,Concentração: 300 mg por unidade, Unidade De Fornecimento: Comprimido com 300 gramas, Prazo de validade: 75% do prazo total de validade do produto.</v>
      </c>
      <c r="I35" s="28">
        <f>COUNTIF('Base de Dados 52.42'!A:A,'Respostas Órgãos'!F35)</f>
        <v>1</v>
      </c>
      <c r="J35" s="28">
        <f>SUMIF('Base de Dados 52.42'!A:A,'Respostas Órgãos'!F35,'Base de Dados 52.42'!L:L)</f>
        <v>196</v>
      </c>
      <c r="K35" s="26" t="str">
        <f>VLOOKUP(F35,'Base de Dados 52.42'!A:E,4,FALSE)</f>
        <v>cp</v>
      </c>
      <c r="L35" s="13"/>
    </row>
    <row r="36" spans="1:12" ht="45" x14ac:dyDescent="0.25">
      <c r="A36" t="e">
        <f t="shared" si="0"/>
        <v>#N/A</v>
      </c>
      <c r="B36" t="e">
        <f>VLOOKUP(A36,'LISTA ÓRGÃO'!A:B,2,FALSE)</f>
        <v>#N/A</v>
      </c>
      <c r="C36" s="14">
        <f t="shared" si="5"/>
        <v>0</v>
      </c>
      <c r="D36" t="str">
        <f t="shared" si="6"/>
        <v>3.3.90.30.18.02.0212.000002-01</v>
      </c>
      <c r="E36" s="26">
        <f t="shared" si="3"/>
        <v>29</v>
      </c>
      <c r="F36" s="26" t="s">
        <v>174</v>
      </c>
      <c r="G36" s="27" t="str">
        <f>VLOOKUP(F36,'Base de Dados 52.42'!A:B,2,FALSE)</f>
        <v>ALOPURINOL</v>
      </c>
      <c r="H36" s="27" t="str">
        <f>VLOOKUP(F36,'Base de Dados 52.42'!A:C,3,FALSE)</f>
        <v>ALOPURINOL,Concentração: 100 mg por unidade, Unidade De Fornecimento: Comprimido com 100 gramas, Prazo de validade: 75% do prazo total de validade do produto.</v>
      </c>
      <c r="I36" s="28">
        <f>COUNTIF('Base de Dados 52.42'!A:A,'Respostas Órgãos'!F36)</f>
        <v>1</v>
      </c>
      <c r="J36" s="28">
        <f>SUMIF('Base de Dados 52.42'!A:A,'Respostas Órgãos'!F36,'Base de Dados 52.42'!L:L)</f>
        <v>196</v>
      </c>
      <c r="K36" s="26" t="str">
        <f>VLOOKUP(F36,'Base de Dados 52.42'!A:E,4,FALSE)</f>
        <v>cp</v>
      </c>
      <c r="L36" s="13"/>
    </row>
    <row r="37" spans="1:12" ht="45" x14ac:dyDescent="0.25">
      <c r="A37" t="e">
        <f t="shared" si="0"/>
        <v>#N/A</v>
      </c>
      <c r="B37" t="e">
        <f>VLOOKUP(A37,'LISTA ÓRGÃO'!A:B,2,FALSE)</f>
        <v>#N/A</v>
      </c>
      <c r="C37" s="14">
        <f t="shared" si="5"/>
        <v>0</v>
      </c>
      <c r="D37" t="str">
        <f t="shared" si="6"/>
        <v>3.3.90.30.18.02.0213.000001-01</v>
      </c>
      <c r="E37" s="26">
        <f t="shared" si="3"/>
        <v>30</v>
      </c>
      <c r="F37" s="26" t="s">
        <v>179</v>
      </c>
      <c r="G37" s="27" t="str">
        <f>VLOOKUP(F37,'Base de Dados 52.42'!A:B,2,FALSE)</f>
        <v>AMINOFILINA</v>
      </c>
      <c r="H37" s="27" t="str">
        <f>VLOOKUP(F37,'Base de Dados 52.42'!A:C,3,FALSE)</f>
        <v>AMINOFILINA,Forma Farmacêutica: Solução injetável, Concentração: 24mg/ml por unidade, Unidade De Fornecimento: Ampola com 10ml, Prazo de validade: 75% do prazo total de validade do produto.</v>
      </c>
      <c r="I37" s="28">
        <f>COUNTIF('Base de Dados 52.42'!A:A,'Respostas Órgãos'!F37)</f>
        <v>1</v>
      </c>
      <c r="J37" s="28">
        <f>SUMIF('Base de Dados 52.42'!A:A,'Respostas Órgãos'!F37,'Base de Dados 52.42'!L:L)</f>
        <v>196</v>
      </c>
      <c r="K37" s="26" t="str">
        <f>VLOOKUP(F37,'Base de Dados 52.42'!A:E,4,FALSE)</f>
        <v>am</v>
      </c>
      <c r="L37" s="13"/>
    </row>
    <row r="38" spans="1:12" ht="60" x14ac:dyDescent="0.25">
      <c r="A38" t="e">
        <f t="shared" si="0"/>
        <v>#N/A</v>
      </c>
      <c r="B38" t="e">
        <f>VLOOKUP(A38,'LISTA ÓRGÃO'!A:B,2,FALSE)</f>
        <v>#N/A</v>
      </c>
      <c r="C38" s="14">
        <f t="shared" si="5"/>
        <v>0</v>
      </c>
      <c r="D38" t="str">
        <f t="shared" si="6"/>
        <v>3.3.90.30.18.02.0213.000002-01</v>
      </c>
      <c r="E38" s="26">
        <f t="shared" si="3"/>
        <v>31</v>
      </c>
      <c r="F38" s="26" t="s">
        <v>176</v>
      </c>
      <c r="G38" s="27" t="str">
        <f>VLOOKUP(F38,'Base de Dados 52.42'!A:B,2,FALSE)</f>
        <v>AMINOFILINA</v>
      </c>
      <c r="H38" s="27" t="str">
        <f>VLOOKUP(F38,'Base de Dados 52.42'!A:C,3,FALSE)</f>
        <v>AMINOFILINA,Forma Farmacêutica: Comprimido, Concentração: 100mg por unidade, Unidade De Fornecimento: Comprimido com 100mg, Prazo de validade: 75% do prazo total de validade do produto.</v>
      </c>
      <c r="I38" s="28">
        <f>COUNTIF('Base de Dados 52.42'!A:A,'Respostas Órgãos'!F38)</f>
        <v>1</v>
      </c>
      <c r="J38" s="28">
        <f>SUMIF('Base de Dados 52.42'!A:A,'Respostas Órgãos'!F38,'Base de Dados 52.42'!L:L)</f>
        <v>196</v>
      </c>
      <c r="K38" s="26" t="str">
        <f>VLOOKUP(F38,'Base de Dados 52.42'!A:E,4,FALSE)</f>
        <v>cp</v>
      </c>
      <c r="L38" s="13"/>
    </row>
    <row r="39" spans="1:12" ht="75" x14ac:dyDescent="0.25">
      <c r="A39" t="e">
        <f t="shared" si="0"/>
        <v>#N/A</v>
      </c>
      <c r="B39" t="e">
        <f>VLOOKUP(A39,'LISTA ÓRGÃO'!A:B,2,FALSE)</f>
        <v>#N/A</v>
      </c>
      <c r="C39" s="14">
        <f t="shared" si="5"/>
        <v>0</v>
      </c>
      <c r="D39" t="str">
        <f t="shared" si="6"/>
        <v>3.3.90.30.18.02.0214.000001-01</v>
      </c>
      <c r="E39" s="26">
        <f t="shared" si="3"/>
        <v>32</v>
      </c>
      <c r="F39" s="26" t="s">
        <v>192</v>
      </c>
      <c r="G39" s="27" t="str">
        <f>VLOOKUP(F39,'Base de Dados 52.42'!A:B,2,FALSE)</f>
        <v>CEFTRIAXONA SÓDICA</v>
      </c>
      <c r="H39" s="27" t="str">
        <f>VLOOKUP(F39,'Base de Dados 52.42'!A:C,3,FALSE)</f>
        <v>CEFTRIAXONA SÓDICA,Forma Farmacêutica: Pó para solução injetável, Aplicação: Uso endovenoso, Concentração: 1 grama por frasco-ampola, Unidade De Fornecimento: Frasco-Ampola com 1 grama, Prazo de validade: 75% do prazo total de validade do produto.</v>
      </c>
      <c r="I39" s="28">
        <f>COUNTIF('Base de Dados 52.42'!A:A,'Respostas Órgãos'!F39)</f>
        <v>1</v>
      </c>
      <c r="J39" s="28">
        <f>SUMIF('Base de Dados 52.42'!A:A,'Respostas Órgãos'!F39,'Base de Dados 52.42'!L:L)</f>
        <v>196</v>
      </c>
      <c r="K39" s="26" t="str">
        <f>VLOOKUP(F39,'Base de Dados 52.42'!A:E,4,FALSE)</f>
        <v>fa</v>
      </c>
      <c r="L39" s="13"/>
    </row>
    <row r="40" spans="1:12" ht="90" x14ac:dyDescent="0.25">
      <c r="A40" t="e">
        <f t="shared" si="0"/>
        <v>#N/A</v>
      </c>
      <c r="B40" t="e">
        <f>VLOOKUP(A40,'LISTA ÓRGÃO'!A:B,2,FALSE)</f>
        <v>#N/A</v>
      </c>
      <c r="C40" s="14">
        <f t="shared" si="5"/>
        <v>0</v>
      </c>
      <c r="D40" t="str">
        <f t="shared" si="6"/>
        <v>3.3.90.30.18.02.0214.000002-01</v>
      </c>
      <c r="E40" s="26">
        <f t="shared" si="3"/>
        <v>33</v>
      </c>
      <c r="F40" s="26" t="s">
        <v>411</v>
      </c>
      <c r="G40" s="27" t="str">
        <f>VLOOKUP(F40,'Base de Dados 52.42'!A:B,2,FALSE)</f>
        <v>CEFTRIAXONA SÓDICA</v>
      </c>
      <c r="H40" s="27" t="str">
        <f>VLOOKUP(F40,'Base de Dados 52.42'!A:C,3,FALSE)</f>
        <v>CEFTRIAXONA SÓDICA,Forma Farmacêutica: Solução injetável, Aplicação: Uso intramuscular, Concentração: Ceftriaxona de 500 mg + ampola diluente de 2ml contém cloridrato de lidocaína monoidratada, cloreto de sódio, citrato de sódio di-hidratado e água para injeção, Unidade De Fornecimento: Frasco-Ampola com 2ml, Prazo de validade: 75% do prazo total de validade do produto.</v>
      </c>
      <c r="I40" s="28">
        <f>COUNTIF('Base de Dados 52.42'!A:A,'Respostas Órgãos'!F40)</f>
        <v>1</v>
      </c>
      <c r="J40" s="28">
        <f>SUMIF('Base de Dados 52.42'!A:A,'Respostas Órgãos'!F40,'Base de Dados 52.42'!L:L)</f>
        <v>196</v>
      </c>
      <c r="K40" s="26" t="str">
        <f>VLOOKUP(F40,'Base de Dados 52.42'!A:E,4,FALSE)</f>
        <v>fa</v>
      </c>
      <c r="L40" s="13"/>
    </row>
    <row r="41" spans="1:12" ht="75" x14ac:dyDescent="0.25">
      <c r="A41" t="e">
        <f t="shared" si="0"/>
        <v>#N/A</v>
      </c>
      <c r="B41" t="e">
        <f>VLOOKUP(A41,'LISTA ÓRGÃO'!A:B,2,FALSE)</f>
        <v>#N/A</v>
      </c>
      <c r="C41" s="14">
        <f t="shared" si="5"/>
        <v>0</v>
      </c>
      <c r="D41" t="str">
        <f t="shared" si="6"/>
        <v>3.3.90.30.18.02.0214.000003-01</v>
      </c>
      <c r="E41" s="26">
        <f t="shared" si="3"/>
        <v>34</v>
      </c>
      <c r="F41" s="26" t="s">
        <v>413</v>
      </c>
      <c r="G41" s="27" t="str">
        <f>VLOOKUP(F41,'Base de Dados 52.42'!A:B,2,FALSE)</f>
        <v>CEFTRIAXONA SÓDICA</v>
      </c>
      <c r="H41" s="27" t="str">
        <f>VLOOKUP(F41,'Base de Dados 52.42'!A:C,3,FALSE)</f>
        <v>CEFTRIAXONA SÓDICA,Forma Farmacêutica: Solução injetável, Aplicação: Uso intravenoso, Concentração: Ceftriaxona de 500 mg + ampola diluente de 5ml contém água para injeção, Unidade De Fornecimento: Frasco-Ampola com 5ml, Prazo de validade: 75% do prazo total de validade do produto.</v>
      </c>
      <c r="I41" s="28">
        <f>COUNTIF('Base de Dados 52.42'!A:A,'Respostas Órgãos'!F41)</f>
        <v>1</v>
      </c>
      <c r="J41" s="28">
        <f>SUMIF('Base de Dados 52.42'!A:A,'Respostas Órgãos'!F41,'Base de Dados 52.42'!L:L)</f>
        <v>196</v>
      </c>
      <c r="K41" s="26" t="str">
        <f>VLOOKUP(F41,'Base de Dados 52.42'!A:E,4,FALSE)</f>
        <v>fa</v>
      </c>
      <c r="L41" s="13"/>
    </row>
    <row r="42" spans="1:12" ht="45" x14ac:dyDescent="0.25">
      <c r="A42" t="e">
        <f t="shared" si="0"/>
        <v>#N/A</v>
      </c>
      <c r="B42" t="e">
        <f>VLOOKUP(A42,'LISTA ÓRGÃO'!A:B,2,FALSE)</f>
        <v>#N/A</v>
      </c>
      <c r="C42" s="14">
        <f t="shared" si="5"/>
        <v>0</v>
      </c>
      <c r="D42" t="str">
        <f t="shared" si="6"/>
        <v>3.3.90.30.18.02.0215.000001-01</v>
      </c>
      <c r="E42" s="26">
        <f t="shared" si="3"/>
        <v>35</v>
      </c>
      <c r="F42" s="26" t="s">
        <v>214</v>
      </c>
      <c r="G42" s="27" t="str">
        <f>VLOOKUP(F42,'Base de Dados 52.42'!A:B,2,FALSE)</f>
        <v>DIAZEPAM</v>
      </c>
      <c r="H42" s="27" t="str">
        <f>VLOOKUP(F42,'Base de Dados 52.42'!A:C,3,FALSE)</f>
        <v>DIAZEPAM,Forma Farmacêutica: Solução injetável, Concentração: 05mg/ml, Unidade De Fornecimento: Ampola com 2ml, Prazo de validade: 75% do prazo total de validade do produto.</v>
      </c>
      <c r="I42" s="28">
        <f>COUNTIF('Base de Dados 52.42'!A:A,'Respostas Órgãos'!F42)</f>
        <v>1</v>
      </c>
      <c r="J42" s="28">
        <f>SUMIF('Base de Dados 52.42'!A:A,'Respostas Órgãos'!F42,'Base de Dados 52.42'!L:L)</f>
        <v>196</v>
      </c>
      <c r="K42" s="26" t="str">
        <f>VLOOKUP(F42,'Base de Dados 52.42'!A:E,4,FALSE)</f>
        <v>am</v>
      </c>
      <c r="L42" s="13"/>
    </row>
    <row r="43" spans="1:12" ht="45" x14ac:dyDescent="0.25">
      <c r="A43" t="e">
        <f t="shared" si="0"/>
        <v>#N/A</v>
      </c>
      <c r="B43" t="e">
        <f>VLOOKUP(A43,'LISTA ÓRGÃO'!A:B,2,FALSE)</f>
        <v>#N/A</v>
      </c>
      <c r="C43" s="14">
        <f t="shared" si="5"/>
        <v>0</v>
      </c>
      <c r="D43" t="str">
        <f t="shared" si="6"/>
        <v>3.3.90.30.18.02.0215.000002-01</v>
      </c>
      <c r="E43" s="26">
        <f t="shared" si="3"/>
        <v>36</v>
      </c>
      <c r="F43" s="26" t="s">
        <v>219</v>
      </c>
      <c r="G43" s="27" t="str">
        <f>VLOOKUP(F43,'Base de Dados 52.42'!A:B,2,FALSE)</f>
        <v>DIAZEPAM</v>
      </c>
      <c r="H43" s="27" t="str">
        <f>VLOOKUP(F43,'Base de Dados 52.42'!A:C,3,FALSE)</f>
        <v>DIAZEPAM,Forma Farmacêutica: Comprimido, Concentração: 05mg, Unidade De Fornecimento: Comprimido com 5mg, Prazo de validade: 75% do prazo total de validade do produto.</v>
      </c>
      <c r="I43" s="28">
        <f>COUNTIF('Base de Dados 52.42'!A:A,'Respostas Órgãos'!F43)</f>
        <v>1</v>
      </c>
      <c r="J43" s="28">
        <f>SUMIF('Base de Dados 52.42'!A:A,'Respostas Órgãos'!F43,'Base de Dados 52.42'!L:L)</f>
        <v>196</v>
      </c>
      <c r="K43" s="26" t="str">
        <f>VLOOKUP(F43,'Base de Dados 52.42'!A:E,4,FALSE)</f>
        <v>cp</v>
      </c>
      <c r="L43" s="13"/>
    </row>
    <row r="44" spans="1:12" ht="45" x14ac:dyDescent="0.25">
      <c r="A44" t="e">
        <f t="shared" si="0"/>
        <v>#N/A</v>
      </c>
      <c r="B44" t="e">
        <f>VLOOKUP(A44,'LISTA ÓRGÃO'!A:B,2,FALSE)</f>
        <v>#N/A</v>
      </c>
      <c r="C44" s="14">
        <f t="shared" si="5"/>
        <v>0</v>
      </c>
      <c r="D44" t="str">
        <f t="shared" si="6"/>
        <v>3.3.90.30.18.02.0215.000003-01</v>
      </c>
      <c r="E44" s="26">
        <f t="shared" si="3"/>
        <v>37</v>
      </c>
      <c r="F44" s="26" t="s">
        <v>217</v>
      </c>
      <c r="G44" s="27" t="str">
        <f>VLOOKUP(F44,'Base de Dados 52.42'!A:B,2,FALSE)</f>
        <v>DIAZEPAM</v>
      </c>
      <c r="H44" s="27" t="str">
        <f>VLOOKUP(F44,'Base de Dados 52.42'!A:C,3,FALSE)</f>
        <v>DIAZEPAM,Forma Farmacêutica: Comprimido, Concentração: 10mg, Unidade De Fornecimento: Comprimido com 10mg, Prazo de validade: 75% do prazo total de validade do produto.</v>
      </c>
      <c r="I44" s="28">
        <f>COUNTIF('Base de Dados 52.42'!A:A,'Respostas Órgãos'!F44)</f>
        <v>1</v>
      </c>
      <c r="J44" s="28">
        <f>SUMIF('Base de Dados 52.42'!A:A,'Respostas Órgãos'!F44,'Base de Dados 52.42'!L:L)</f>
        <v>196</v>
      </c>
      <c r="K44" s="26" t="str">
        <f>VLOOKUP(F44,'Base de Dados 52.42'!A:E,4,FALSE)</f>
        <v>cp</v>
      </c>
      <c r="L44" s="13"/>
    </row>
    <row r="45" spans="1:12" ht="45" x14ac:dyDescent="0.25">
      <c r="A45" t="e">
        <f t="shared" si="0"/>
        <v>#N/A</v>
      </c>
      <c r="B45" t="e">
        <f>VLOOKUP(A45,'LISTA ÓRGÃO'!A:B,2,FALSE)</f>
        <v>#N/A</v>
      </c>
      <c r="C45" s="14">
        <f t="shared" si="5"/>
        <v>0</v>
      </c>
      <c r="D45" t="str">
        <f t="shared" si="6"/>
        <v>3.3.90.30.18.02.0216.000001-01</v>
      </c>
      <c r="E45" s="26">
        <f t="shared" si="3"/>
        <v>38</v>
      </c>
      <c r="F45" s="26" t="s">
        <v>221</v>
      </c>
      <c r="G45" s="27" t="str">
        <f>VLOOKUP(F45,'Base de Dados 52.42'!A:B,2,FALSE)</f>
        <v>DOPAMINA (CLORIDRATO)</v>
      </c>
      <c r="H45" s="27" t="str">
        <f>VLOOKUP(F45,'Base de Dados 52.42'!A:C,3,FALSE)</f>
        <v>DOPAMINA (CLORIDRATO),Forma Farmacêutica: Solução injetável, Concentração: 5mg/ml, Unidade De Fornecimento: Ampola com 10ml, Prazo de validade: 75% do prazo total de validade do produto.</v>
      </c>
      <c r="I45" s="28">
        <f>COUNTIF('Base de Dados 52.42'!A:A,'Respostas Órgãos'!F45)</f>
        <v>1</v>
      </c>
      <c r="J45" s="28">
        <f>SUMIF('Base de Dados 52.42'!A:A,'Respostas Órgãos'!F45,'Base de Dados 52.42'!L:L)</f>
        <v>196</v>
      </c>
      <c r="K45" s="26" t="str">
        <f>VLOOKUP(F45,'Base de Dados 52.42'!A:E,4,FALSE)</f>
        <v>am</v>
      </c>
      <c r="L45" s="13"/>
    </row>
    <row r="46" spans="1:12" ht="45" x14ac:dyDescent="0.25">
      <c r="A46" t="e">
        <f t="shared" si="0"/>
        <v>#N/A</v>
      </c>
      <c r="B46" t="e">
        <f>VLOOKUP(A46,'LISTA ÓRGÃO'!A:B,2,FALSE)</f>
        <v>#N/A</v>
      </c>
      <c r="C46" s="14">
        <f t="shared" si="5"/>
        <v>0</v>
      </c>
      <c r="D46" t="str">
        <f t="shared" si="6"/>
        <v>3.3.90.30.18.02.0217.000001-01</v>
      </c>
      <c r="E46" s="26">
        <f t="shared" si="3"/>
        <v>39</v>
      </c>
      <c r="F46" s="26" t="s">
        <v>239</v>
      </c>
      <c r="G46" s="27" t="str">
        <f>VLOOKUP(F46,'Base de Dados 52.42'!A:B,2,FALSE)</f>
        <v>FENOBARBITAL</v>
      </c>
      <c r="H46" s="27" t="str">
        <f>VLOOKUP(F46,'Base de Dados 52.42'!A:C,3,FALSE)</f>
        <v>FENOBARBITAL,Concentração: 100mg, Unidade De Fornecimento: Comprimido com 100mg, Prazo de validade: 75% do prazo total de validade do produto.</v>
      </c>
      <c r="I46" s="28">
        <f>COUNTIF('Base de Dados 52.42'!A:A,'Respostas Órgãos'!F46)</f>
        <v>1</v>
      </c>
      <c r="J46" s="28">
        <f>SUMIF('Base de Dados 52.42'!A:A,'Respostas Órgãos'!F46,'Base de Dados 52.42'!L:L)</f>
        <v>196</v>
      </c>
      <c r="K46" s="26" t="str">
        <f>VLOOKUP(F46,'Base de Dados 52.42'!A:E,4,FALSE)</f>
        <v>cp</v>
      </c>
      <c r="L46" s="13"/>
    </row>
    <row r="47" spans="1:12" ht="45" x14ac:dyDescent="0.25">
      <c r="A47" t="e">
        <f t="shared" si="0"/>
        <v>#N/A</v>
      </c>
      <c r="B47" t="e">
        <f>VLOOKUP(A47,'LISTA ÓRGÃO'!A:B,2,FALSE)</f>
        <v>#N/A</v>
      </c>
      <c r="C47" s="14">
        <f t="shared" si="5"/>
        <v>0</v>
      </c>
      <c r="D47" t="str">
        <f t="shared" si="6"/>
        <v>3.3.90.30.18.02.0217.000002-01</v>
      </c>
      <c r="E47" s="26">
        <f t="shared" si="3"/>
        <v>40</v>
      </c>
      <c r="F47" s="26" t="s">
        <v>242</v>
      </c>
      <c r="G47" s="27" t="str">
        <f>VLOOKUP(F47,'Base de Dados 52.42'!A:B,2,FALSE)</f>
        <v>FENOBARBITAL</v>
      </c>
      <c r="H47" s="27" t="str">
        <f>VLOOKUP(F47,'Base de Dados 52.42'!A:C,3,FALSE)</f>
        <v>FENOBARBITAL,Concentração: 40mg/ml, Forma Farmacêutica: Solução oral, Unidade De Fornecimento: Frasco com 20ml, Prazo de validade: 75% do prazo total de validade do produto.</v>
      </c>
      <c r="I47" s="28">
        <f>COUNTIF('Base de Dados 52.42'!A:A,'Respostas Órgãos'!F47)</f>
        <v>1</v>
      </c>
      <c r="J47" s="28">
        <f>SUMIF('Base de Dados 52.42'!A:A,'Respostas Órgãos'!F47,'Base de Dados 52.42'!L:L)</f>
        <v>196</v>
      </c>
      <c r="K47" s="26" t="str">
        <f>VLOOKUP(F47,'Base de Dados 52.42'!A:E,4,FALSE)</f>
        <v>fr</v>
      </c>
      <c r="L47" s="13"/>
    </row>
    <row r="48" spans="1:12" ht="45" x14ac:dyDescent="0.25">
      <c r="A48" t="e">
        <f t="shared" si="0"/>
        <v>#N/A</v>
      </c>
      <c r="B48" t="e">
        <f>VLOOKUP(A48,'LISTA ÓRGÃO'!A:B,2,FALSE)</f>
        <v>#N/A</v>
      </c>
      <c r="C48" s="14">
        <f t="shared" si="5"/>
        <v>0</v>
      </c>
      <c r="D48" t="str">
        <f t="shared" si="6"/>
        <v>3.3.90.30.18.02.0218.000001-01</v>
      </c>
      <c r="E48" s="26">
        <f t="shared" si="3"/>
        <v>41</v>
      </c>
      <c r="F48" s="26" t="s">
        <v>250</v>
      </c>
      <c r="G48" s="27" t="str">
        <f>VLOOKUP(F48,'Base de Dados 52.42'!A:B,2,FALSE)</f>
        <v>FLUCONAZOL</v>
      </c>
      <c r="H48" s="27" t="str">
        <f>VLOOKUP(F48,'Base de Dados 52.42'!A:C,3,FALSE)</f>
        <v>FLUCONAZOL,Concentração: 150mg por unidade, Unidade De Fornecimento: Cápsula com 150mg, Prazo de validade: 75% do prazo total de validade do produto.</v>
      </c>
      <c r="I48" s="28">
        <f>COUNTIF('Base de Dados 52.42'!A:A,'Respostas Órgãos'!F48)</f>
        <v>1</v>
      </c>
      <c r="J48" s="28">
        <f>SUMIF('Base de Dados 52.42'!A:A,'Respostas Órgãos'!F48,'Base de Dados 52.42'!L:L)</f>
        <v>196</v>
      </c>
      <c r="K48" s="26" t="str">
        <f>VLOOKUP(F48,'Base de Dados 52.42'!A:E,4,FALSE)</f>
        <v>cs</v>
      </c>
      <c r="L48" s="13"/>
    </row>
    <row r="49" spans="1:12" ht="45" x14ac:dyDescent="0.25">
      <c r="A49" t="e">
        <f t="shared" si="0"/>
        <v>#N/A</v>
      </c>
      <c r="B49" t="e">
        <f>VLOOKUP(A49,'LISTA ÓRGÃO'!A:B,2,FALSE)</f>
        <v>#N/A</v>
      </c>
      <c r="C49" s="14">
        <f t="shared" si="5"/>
        <v>0</v>
      </c>
      <c r="D49" t="str">
        <f t="shared" si="6"/>
        <v>3.3.90.30.18.02.0219.000001-01</v>
      </c>
      <c r="E49" s="26">
        <f t="shared" si="3"/>
        <v>42</v>
      </c>
      <c r="F49" s="26" t="s">
        <v>256</v>
      </c>
      <c r="G49" s="27" t="str">
        <f>VLOOKUP(F49,'Base de Dados 52.42'!A:B,2,FALSE)</f>
        <v>FLUOXETINA</v>
      </c>
      <c r="H49" s="27" t="str">
        <f>VLOOKUP(F49,'Base de Dados 52.42'!A:C,3,FALSE)</f>
        <v>FLUOXETINA,Concentração: 20mg por unidade, Unidade De Fornecimento: comprimido com 20 mg, Prazo de validade: 75% do prazo total de validade do produto.</v>
      </c>
      <c r="I49" s="28">
        <f>COUNTIF('Base de Dados 52.42'!A:A,'Respostas Órgãos'!F49)</f>
        <v>1</v>
      </c>
      <c r="J49" s="28">
        <f>SUMIF('Base de Dados 52.42'!A:A,'Respostas Órgãos'!F49,'Base de Dados 52.42'!L:L)</f>
        <v>196</v>
      </c>
      <c r="K49" s="26" t="str">
        <f>VLOOKUP(F49,'Base de Dados 52.42'!A:E,4,FALSE)</f>
        <v>cp</v>
      </c>
      <c r="L49" s="13"/>
    </row>
    <row r="50" spans="1:12" ht="45" x14ac:dyDescent="0.25">
      <c r="A50" t="e">
        <f t="shared" si="0"/>
        <v>#N/A</v>
      </c>
      <c r="B50" t="e">
        <f>VLOOKUP(A50,'LISTA ÓRGÃO'!A:B,2,FALSE)</f>
        <v>#N/A</v>
      </c>
      <c r="C50" s="14">
        <f t="shared" si="5"/>
        <v>0</v>
      </c>
      <c r="D50" t="str">
        <f t="shared" si="6"/>
        <v>3.3.90.30.18.02.0220.000001-01</v>
      </c>
      <c r="E50" s="26">
        <f t="shared" si="3"/>
        <v>43</v>
      </c>
      <c r="F50" s="26" t="s">
        <v>259</v>
      </c>
      <c r="G50" s="27" t="str">
        <f>VLOOKUP(F50,'Base de Dados 52.42'!A:B,2,FALSE)</f>
        <v>GABAPENTINA</v>
      </c>
      <c r="H50" s="27" t="str">
        <f>VLOOKUP(F50,'Base de Dados 52.42'!A:C,3,FALSE)</f>
        <v>GABAPENTINA,Concentração: 300mg por unidade, Unidade De Fornecimento: Cápsula com 300mg, Prazo de validade: 75% do prazo total de validade do produto.</v>
      </c>
      <c r="I50" s="28">
        <f>COUNTIF('Base de Dados 52.42'!A:A,'Respostas Órgãos'!F50)</f>
        <v>1</v>
      </c>
      <c r="J50" s="28">
        <f>SUMIF('Base de Dados 52.42'!A:A,'Respostas Órgãos'!F50,'Base de Dados 52.42'!L:L)</f>
        <v>196</v>
      </c>
      <c r="K50" s="26" t="str">
        <f>VLOOKUP(F50,'Base de Dados 52.42'!A:E,4,FALSE)</f>
        <v>cs</v>
      </c>
      <c r="L50" s="13"/>
    </row>
    <row r="51" spans="1:12" ht="45" x14ac:dyDescent="0.25">
      <c r="A51" t="e">
        <f t="shared" si="0"/>
        <v>#N/A</v>
      </c>
      <c r="B51" t="e">
        <f>VLOOKUP(A51,'LISTA ÓRGÃO'!A:B,2,FALSE)</f>
        <v>#N/A</v>
      </c>
      <c r="C51" s="14">
        <f t="shared" si="5"/>
        <v>0</v>
      </c>
      <c r="D51" t="str">
        <f t="shared" si="6"/>
        <v>3.3.90.30.18.02.0220.000002-01</v>
      </c>
      <c r="E51" s="26">
        <f t="shared" si="3"/>
        <v>44</v>
      </c>
      <c r="F51" s="26" t="s">
        <v>262</v>
      </c>
      <c r="G51" s="27" t="str">
        <f>VLOOKUP(F51,'Base de Dados 52.42'!A:B,2,FALSE)</f>
        <v>GABAPENTINA</v>
      </c>
      <c r="H51" s="27" t="str">
        <f>VLOOKUP(F51,'Base de Dados 52.42'!A:C,3,FALSE)</f>
        <v>GABAPENTINA,Concentração: 400mg por unidade, Unidade De Fornecimento: Cápsula com 400mg, Prazo de validade: 75% do prazo total de validade do produto.</v>
      </c>
      <c r="I51" s="28">
        <f>COUNTIF('Base de Dados 52.42'!A:A,'Respostas Órgãos'!F51)</f>
        <v>1</v>
      </c>
      <c r="J51" s="28">
        <f>SUMIF('Base de Dados 52.42'!A:A,'Respostas Órgãos'!F51,'Base de Dados 52.42'!L:L)</f>
        <v>196</v>
      </c>
      <c r="K51" s="26" t="str">
        <f>VLOOKUP(F51,'Base de Dados 52.42'!A:E,4,FALSE)</f>
        <v>cs</v>
      </c>
      <c r="L51" s="13"/>
    </row>
    <row r="52" spans="1:12" ht="45" x14ac:dyDescent="0.25">
      <c r="A52" t="e">
        <f t="shared" si="0"/>
        <v>#N/A</v>
      </c>
      <c r="B52" t="e">
        <f>VLOOKUP(A52,'LISTA ÓRGÃO'!A:B,2,FALSE)</f>
        <v>#N/A</v>
      </c>
      <c r="C52" s="14">
        <f t="shared" si="5"/>
        <v>0</v>
      </c>
      <c r="D52" t="str">
        <f t="shared" si="6"/>
        <v>3.3.90.30.18.02.0221.000001-01</v>
      </c>
      <c r="E52" s="26">
        <f t="shared" si="3"/>
        <v>45</v>
      </c>
      <c r="F52" s="26" t="s">
        <v>267</v>
      </c>
      <c r="G52" s="27" t="str">
        <f>VLOOKUP(F52,'Base de Dados 52.42'!A:B,2,FALSE)</f>
        <v>GLICOSE</v>
      </c>
      <c r="H52" s="27" t="str">
        <f>VLOOKUP(F52,'Base de Dados 52.42'!A:C,3,FALSE)</f>
        <v>GLICOSE,Forma Farmacêutica: Solução injetável, Concentração: 50%, Unidade De Fornecimento: Ampola plástica com 10ml, Prazo de validade: 75% do prazo total de validade do produto.</v>
      </c>
      <c r="I52" s="28">
        <f>COUNTIF('Base de Dados 52.42'!A:A,'Respostas Órgãos'!F52)</f>
        <v>1</v>
      </c>
      <c r="J52" s="28">
        <f>SUMIF('Base de Dados 52.42'!A:A,'Respostas Órgãos'!F52,'Base de Dados 52.42'!L:L)</f>
        <v>196</v>
      </c>
      <c r="K52" s="26" t="str">
        <f>VLOOKUP(F52,'Base de Dados 52.42'!A:E,4,FALSE)</f>
        <v>am</v>
      </c>
      <c r="L52" s="13"/>
    </row>
    <row r="53" spans="1:12" ht="45" x14ac:dyDescent="0.25">
      <c r="A53" t="e">
        <f t="shared" si="0"/>
        <v>#N/A</v>
      </c>
      <c r="B53" t="e">
        <f>VLOOKUP(A53,'LISTA ÓRGÃO'!A:B,2,FALSE)</f>
        <v>#N/A</v>
      </c>
      <c r="C53" s="14">
        <f t="shared" si="5"/>
        <v>0</v>
      </c>
      <c r="D53" t="str">
        <f t="shared" si="6"/>
        <v>3.3.90.30.18.02.0221.000002-01</v>
      </c>
      <c r="E53" s="26">
        <f t="shared" si="3"/>
        <v>46</v>
      </c>
      <c r="F53" s="26" t="s">
        <v>264</v>
      </c>
      <c r="G53" s="27" t="str">
        <f>VLOOKUP(F53,'Base de Dados 52.42'!A:B,2,FALSE)</f>
        <v>GLICOSE</v>
      </c>
      <c r="H53" s="27" t="str">
        <f>VLOOKUP(F53,'Base de Dados 52.42'!A:C,3,FALSE)</f>
        <v>GLICOSE,Forma Farmacêutica: Solução injetável, Concentração: 25%, Unidade De Fornecimento: Ampola plástica com 10ml, Prazo de validade: 75% do prazo total de validade do produto.</v>
      </c>
      <c r="I53" s="28">
        <f>COUNTIF('Base de Dados 52.42'!A:A,'Respostas Órgãos'!F53)</f>
        <v>1</v>
      </c>
      <c r="J53" s="28">
        <f>SUMIF('Base de Dados 52.42'!A:A,'Respostas Órgãos'!F53,'Base de Dados 52.42'!L:L)</f>
        <v>196</v>
      </c>
      <c r="K53" s="26" t="str">
        <f>VLOOKUP(F53,'Base de Dados 52.42'!A:E,4,FALSE)</f>
        <v>am</v>
      </c>
      <c r="L53" s="13"/>
    </row>
    <row r="54" spans="1:12" ht="45" x14ac:dyDescent="0.25">
      <c r="A54" t="e">
        <f t="shared" si="0"/>
        <v>#N/A</v>
      </c>
      <c r="B54" t="e">
        <f>VLOOKUP(A54,'LISTA ÓRGÃO'!A:B,2,FALSE)</f>
        <v>#N/A</v>
      </c>
      <c r="C54" s="14">
        <f t="shared" si="5"/>
        <v>0</v>
      </c>
      <c r="D54" t="str">
        <f t="shared" si="6"/>
        <v>3.3.90.30.18.02.0222.000001-01</v>
      </c>
      <c r="E54" s="26">
        <f t="shared" si="3"/>
        <v>47</v>
      </c>
      <c r="F54" s="26" t="s">
        <v>269</v>
      </c>
      <c r="G54" s="27" t="str">
        <f>VLOOKUP(F54,'Base de Dados 52.42'!A:B,2,FALSE)</f>
        <v>HALOPERIDOL</v>
      </c>
      <c r="H54" s="27" t="str">
        <f>VLOOKUP(F54,'Base de Dados 52.42'!A:C,3,FALSE)</f>
        <v>HALOPERIDOL,Forma Farmacêutica: Solução injetável, Concentração: 5mg/ml, Unidade De Fornecimento: Ampola com 1ml, Prazo de validade: 75% do prazo total de validade do produto.</v>
      </c>
      <c r="I54" s="28">
        <f>COUNTIF('Base de Dados 52.42'!A:A,'Respostas Órgãos'!F54)</f>
        <v>1</v>
      </c>
      <c r="J54" s="28">
        <f>SUMIF('Base de Dados 52.42'!A:A,'Respostas Órgãos'!F54,'Base de Dados 52.42'!L:L)</f>
        <v>196</v>
      </c>
      <c r="K54" s="26" t="str">
        <f>VLOOKUP(F54,'Base de Dados 52.42'!A:E,4,FALSE)</f>
        <v>am</v>
      </c>
      <c r="L54" s="13"/>
    </row>
    <row r="55" spans="1:12" ht="45" x14ac:dyDescent="0.25">
      <c r="A55" t="e">
        <f t="shared" si="0"/>
        <v>#N/A</v>
      </c>
      <c r="B55" t="e">
        <f>VLOOKUP(A55,'LISTA ÓRGÃO'!A:B,2,FALSE)</f>
        <v>#N/A</v>
      </c>
      <c r="C55" s="14">
        <f t="shared" si="5"/>
        <v>0</v>
      </c>
      <c r="D55" t="str">
        <f t="shared" si="6"/>
        <v>3.3.90.30.18.02.0222.000002-01</v>
      </c>
      <c r="E55" s="26">
        <f t="shared" si="3"/>
        <v>48</v>
      </c>
      <c r="F55" s="26" t="s">
        <v>272</v>
      </c>
      <c r="G55" s="27" t="str">
        <f>VLOOKUP(F55,'Base de Dados 52.42'!A:B,2,FALSE)</f>
        <v>HALOPERIDOL</v>
      </c>
      <c r="H55" s="27" t="str">
        <f>VLOOKUP(F55,'Base de Dados 52.42'!A:C,3,FALSE)</f>
        <v>HALOPERIDOL,Forma Farmacêutica: Comprimido, Concentração: 1mg, Unidade De Fornecimento: Comprimido com 1mg, Prazo de validade: 75% do prazo total de validade do produto.</v>
      </c>
      <c r="I55" s="28">
        <f>COUNTIF('Base de Dados 52.42'!A:A,'Respostas Órgãos'!F55)</f>
        <v>1</v>
      </c>
      <c r="J55" s="28">
        <f>SUMIF('Base de Dados 52.42'!A:A,'Respostas Órgãos'!F55,'Base de Dados 52.42'!L:L)</f>
        <v>196</v>
      </c>
      <c r="K55" s="26" t="str">
        <f>VLOOKUP(F55,'Base de Dados 52.42'!A:E,4,FALSE)</f>
        <v>cp</v>
      </c>
      <c r="L55" s="13"/>
    </row>
    <row r="56" spans="1:12" ht="45" x14ac:dyDescent="0.25">
      <c r="A56" t="e">
        <f t="shared" si="0"/>
        <v>#N/A</v>
      </c>
      <c r="B56" t="e">
        <f>VLOOKUP(A56,'LISTA ÓRGÃO'!A:B,2,FALSE)</f>
        <v>#N/A</v>
      </c>
      <c r="C56" s="14">
        <f t="shared" si="5"/>
        <v>0</v>
      </c>
      <c r="D56" t="str">
        <f t="shared" si="6"/>
        <v>3.3.90.30.18.02.0222.000003-01</v>
      </c>
      <c r="E56" s="26">
        <f t="shared" si="3"/>
        <v>49</v>
      </c>
      <c r="F56" s="26" t="s">
        <v>274</v>
      </c>
      <c r="G56" s="27" t="str">
        <f>VLOOKUP(F56,'Base de Dados 52.42'!A:B,2,FALSE)</f>
        <v>HALOPERIDOL</v>
      </c>
      <c r="H56" s="27" t="str">
        <f>VLOOKUP(F56,'Base de Dados 52.42'!A:C,3,FALSE)</f>
        <v>HALOPERIDOL,Forma Farmacêutica: Comprimido, Concentração: 5mg por unidade, Unidade De Fornecimento: Comprimido com 5mg, Prazo de validade: 75% do prazo total de validade do produto.</v>
      </c>
      <c r="I56" s="28">
        <f>COUNTIF('Base de Dados 52.42'!A:A,'Respostas Órgãos'!F56)</f>
        <v>1</v>
      </c>
      <c r="J56" s="28">
        <f>SUMIF('Base de Dados 52.42'!A:A,'Respostas Órgãos'!F56,'Base de Dados 52.42'!L:L)</f>
        <v>196</v>
      </c>
      <c r="K56" s="26" t="str">
        <f>VLOOKUP(F56,'Base de Dados 52.42'!A:E,4,FALSE)</f>
        <v>cp</v>
      </c>
      <c r="L56" s="13"/>
    </row>
    <row r="57" spans="1:12" ht="45" x14ac:dyDescent="0.25">
      <c r="A57" t="e">
        <f t="shared" si="0"/>
        <v>#N/A</v>
      </c>
      <c r="B57" t="e">
        <f>VLOOKUP(A57,'LISTA ÓRGÃO'!A:B,2,FALSE)</f>
        <v>#N/A</v>
      </c>
      <c r="C57" s="14">
        <f t="shared" si="5"/>
        <v>0</v>
      </c>
      <c r="D57" t="str">
        <f t="shared" si="6"/>
        <v>3.3.90.30.18.02.0222.000004-01</v>
      </c>
      <c r="E57" s="26">
        <f t="shared" si="3"/>
        <v>50</v>
      </c>
      <c r="F57" s="26" t="s">
        <v>276</v>
      </c>
      <c r="G57" s="27" t="str">
        <f>VLOOKUP(F57,'Base de Dados 52.42'!A:B,2,FALSE)</f>
        <v>HALOPERIDOL</v>
      </c>
      <c r="H57" s="27" t="str">
        <f>VLOOKUP(F57,'Base de Dados 52.42'!A:C,3,FALSE)</f>
        <v>HALOPERIDOL,Forma Farmacêutica: Solução oral gotas, Concentração: 2mg/ml, Unidade De Fornecimento: Frasco com 20ml, Prazo de validade: 75% do prazo total de validade do produto.</v>
      </c>
      <c r="I57" s="28">
        <f>COUNTIF('Base de Dados 52.42'!A:A,'Respostas Órgãos'!F57)</f>
        <v>1</v>
      </c>
      <c r="J57" s="28">
        <f>SUMIF('Base de Dados 52.42'!A:A,'Respostas Órgãos'!F57,'Base de Dados 52.42'!L:L)</f>
        <v>196</v>
      </c>
      <c r="K57" s="26" t="str">
        <f>VLOOKUP(F57,'Base de Dados 52.42'!A:E,4,FALSE)</f>
        <v>fr</v>
      </c>
      <c r="L57" s="13"/>
    </row>
    <row r="58" spans="1:12" ht="60" x14ac:dyDescent="0.25">
      <c r="A58" t="e">
        <f t="shared" si="0"/>
        <v>#N/A</v>
      </c>
      <c r="B58" t="e">
        <f>VLOOKUP(A58,'LISTA ÓRGÃO'!A:B,2,FALSE)</f>
        <v>#N/A</v>
      </c>
      <c r="C58" s="14">
        <f t="shared" si="5"/>
        <v>0</v>
      </c>
      <c r="D58" t="str">
        <f t="shared" si="6"/>
        <v>3.3.90.30.18.02.0223.000001-01</v>
      </c>
      <c r="E58" s="26">
        <f t="shared" si="3"/>
        <v>51</v>
      </c>
      <c r="F58" s="26" t="s">
        <v>281</v>
      </c>
      <c r="G58" s="27" t="str">
        <f>VLOOKUP(F58,'Base de Dados 52.42'!A:B,2,FALSE)</f>
        <v>HEPARINA SÓDICA</v>
      </c>
      <c r="H58" s="27" t="str">
        <f>VLOOKUP(F58,'Base de Dados 52.42'!A:C,3,FALSE)</f>
        <v>HEPARINA SÓDICA,Forma Farmacêutica: Solução injetável, Concentração: 5000UI/ml, Unidade De Fornecimento: Frasco-Ampola com 5ml, Prazo de validade: 75% do prazo total de validade do produto.</v>
      </c>
      <c r="I58" s="28">
        <f>COUNTIF('Base de Dados 52.42'!A:A,'Respostas Órgãos'!F58)</f>
        <v>1</v>
      </c>
      <c r="J58" s="28">
        <f>SUMIF('Base de Dados 52.42'!A:A,'Respostas Órgãos'!F58,'Base de Dados 52.42'!L:L)</f>
        <v>196</v>
      </c>
      <c r="K58" s="26" t="str">
        <f>VLOOKUP(F58,'Base de Dados 52.42'!A:E,4,FALSE)</f>
        <v>fa</v>
      </c>
      <c r="L58" s="13"/>
    </row>
    <row r="59" spans="1:12" ht="75" x14ac:dyDescent="0.25">
      <c r="A59" t="e">
        <f t="shared" si="0"/>
        <v>#N/A</v>
      </c>
      <c r="B59" t="e">
        <f>VLOOKUP(A59,'LISTA ÓRGÃO'!A:B,2,FALSE)</f>
        <v>#N/A</v>
      </c>
      <c r="C59" s="14">
        <f t="shared" si="5"/>
        <v>0</v>
      </c>
      <c r="D59" t="str">
        <f t="shared" si="6"/>
        <v>3.3.90.30.18.02.0223.000002-01</v>
      </c>
      <c r="E59" s="26">
        <f t="shared" si="3"/>
        <v>52</v>
      </c>
      <c r="F59" s="26" t="s">
        <v>278</v>
      </c>
      <c r="G59" s="27" t="str">
        <f>VLOOKUP(F59,'Base de Dados 52.42'!A:B,2,FALSE)</f>
        <v>HEPARINA SÓDICA</v>
      </c>
      <c r="H59" s="27" t="str">
        <f>VLOOKUP(F59,'Base de Dados 52.42'!A:C,3,FALSE)</f>
        <v xml:space="preserve">HEPARINA SÓDICA,Forma Farmacêutica: Solução injetável, Concentração: 5000 UI / 0, 25 ml. Características Adicionais: Uso subcutâneo, Unidade De Fornecimento: Ampola com 0,25ml, Prazo de validade: 75% do prazo total de validade do produto.
</v>
      </c>
      <c r="I59" s="28">
        <f>COUNTIF('Base de Dados 52.42'!A:A,'Respostas Órgãos'!F59)</f>
        <v>1</v>
      </c>
      <c r="J59" s="28">
        <f>SUMIF('Base de Dados 52.42'!A:A,'Respostas Órgãos'!F59,'Base de Dados 52.42'!L:L)</f>
        <v>196</v>
      </c>
      <c r="K59" s="26" t="str">
        <f>VLOOKUP(F59,'Base de Dados 52.42'!A:E,4,FALSE)</f>
        <v>am</v>
      </c>
      <c r="L59" s="13"/>
    </row>
    <row r="60" spans="1:12" ht="60" x14ac:dyDescent="0.25">
      <c r="A60" t="e">
        <f t="shared" si="0"/>
        <v>#N/A</v>
      </c>
      <c r="B60" t="e">
        <f>VLOOKUP(A60,'LISTA ÓRGÃO'!A:B,2,FALSE)</f>
        <v>#N/A</v>
      </c>
      <c r="C60" s="14">
        <f t="shared" si="5"/>
        <v>0</v>
      </c>
      <c r="D60" t="str">
        <f t="shared" si="6"/>
        <v>3.3.90.30.18.02.0224.000001-01</v>
      </c>
      <c r="E60" s="26">
        <f t="shared" si="3"/>
        <v>53</v>
      </c>
      <c r="F60" s="26" t="s">
        <v>283</v>
      </c>
      <c r="G60" s="27" t="str">
        <f>VLOOKUP(F60,'Base de Dados 52.42'!A:B,2,FALSE)</f>
        <v>HIDROCORTISONA SUCCINATO SÓDICO</v>
      </c>
      <c r="H60" s="27" t="str">
        <f>VLOOKUP(F60,'Base de Dados 52.42'!A:C,3,FALSE)</f>
        <v>HIDROCORTISONA SUCCINATO SÓDICO,Forma Farmacêutica: Pó para solução injetável, Concentração: 100mg por unidade, Unidade De Fornecimento: Frasco-Ampola com 100mg, Prazo de validade: 75% do prazo total de validade do produto.</v>
      </c>
      <c r="I60" s="28">
        <f>COUNTIF('Base de Dados 52.42'!A:A,'Respostas Órgãos'!F60)</f>
        <v>1</v>
      </c>
      <c r="J60" s="28">
        <f>SUMIF('Base de Dados 52.42'!A:A,'Respostas Órgãos'!F60,'Base de Dados 52.42'!L:L)</f>
        <v>196</v>
      </c>
      <c r="K60" s="26" t="str">
        <f>VLOOKUP(F60,'Base de Dados 52.42'!A:E,4,FALSE)</f>
        <v>fa</v>
      </c>
      <c r="L60" s="13"/>
    </row>
    <row r="61" spans="1:12" ht="60" x14ac:dyDescent="0.25">
      <c r="A61" t="e">
        <f t="shared" si="0"/>
        <v>#N/A</v>
      </c>
      <c r="B61" t="e">
        <f>VLOOKUP(A61,'LISTA ÓRGÃO'!A:B,2,FALSE)</f>
        <v>#N/A</v>
      </c>
      <c r="C61" s="14">
        <f t="shared" si="5"/>
        <v>0</v>
      </c>
      <c r="D61" t="str">
        <f t="shared" si="6"/>
        <v>3.3.90.30.18.02.0224.000002-01</v>
      </c>
      <c r="E61" s="26">
        <f t="shared" si="3"/>
        <v>54</v>
      </c>
      <c r="F61" s="26" t="s">
        <v>286</v>
      </c>
      <c r="G61" s="27" t="str">
        <f>VLOOKUP(F61,'Base de Dados 52.42'!A:B,2,FALSE)</f>
        <v>HIDROCORTISONA SUCCINATO SÓDICO</v>
      </c>
      <c r="H61" s="27" t="str">
        <f>VLOOKUP(F61,'Base de Dados 52.42'!A:C,3,FALSE)</f>
        <v>HIDROCORTISONA SUCCINATO SÓDICO,Forma Farmacêutica: Pó para solução injetável, Concentração: 500mg por unidade, Unidade De Fornecimento: Frasco-Ampola com 500mg, Prazo de validade: 75% do prazo total de validade do produto.</v>
      </c>
      <c r="I61" s="28">
        <f>COUNTIF('Base de Dados 52.42'!A:A,'Respostas Órgãos'!F61)</f>
        <v>1</v>
      </c>
      <c r="J61" s="28">
        <f>SUMIF('Base de Dados 52.42'!A:A,'Respostas Órgãos'!F61,'Base de Dados 52.42'!L:L)</f>
        <v>196</v>
      </c>
      <c r="K61" s="26" t="str">
        <f>VLOOKUP(F61,'Base de Dados 52.42'!A:E,4,FALSE)</f>
        <v>fa</v>
      </c>
      <c r="L61" s="13"/>
    </row>
    <row r="62" spans="1:12" ht="60" x14ac:dyDescent="0.25">
      <c r="A62" t="e">
        <f t="shared" si="0"/>
        <v>#N/A</v>
      </c>
      <c r="B62" t="e">
        <f>VLOOKUP(A62,'LISTA ÓRGÃO'!A:B,2,FALSE)</f>
        <v>#N/A</v>
      </c>
      <c r="C62" s="14">
        <f t="shared" si="5"/>
        <v>0</v>
      </c>
      <c r="D62" t="str">
        <f t="shared" si="6"/>
        <v>3.3.90.30.18.02.0225.000001-01</v>
      </c>
      <c r="E62" s="26">
        <f t="shared" si="3"/>
        <v>55</v>
      </c>
      <c r="F62" s="26" t="s">
        <v>294</v>
      </c>
      <c r="G62" s="27" t="str">
        <f>VLOOKUP(F62,'Base de Dados 52.42'!A:B,2,FALSE)</f>
        <v>INSULINA HUMANA NPH</v>
      </c>
      <c r="H62" s="27" t="str">
        <f>VLOOKUP(F62,'Base de Dados 52.42'!A:C,3,FALSE)</f>
        <v>INSULINA HUMANA NPH,Forma Farmacêutica: Suspensão injetável, Concentração: 100UI/ml, Unidade De Fornecimento: Frasco-Ampola com 10ml, Prazo de validade: 75% do prazo total de validade do produto.</v>
      </c>
      <c r="I62" s="28">
        <f>COUNTIF('Base de Dados 52.42'!A:A,'Respostas Órgãos'!F62)</f>
        <v>1</v>
      </c>
      <c r="J62" s="28">
        <f>SUMIF('Base de Dados 52.42'!A:A,'Respostas Órgãos'!F62,'Base de Dados 52.42'!L:L)</f>
        <v>196</v>
      </c>
      <c r="K62" s="26" t="str">
        <f>VLOOKUP(F62,'Base de Dados 52.42'!A:E,4,FALSE)</f>
        <v>fa</v>
      </c>
      <c r="L62" s="13"/>
    </row>
    <row r="63" spans="1:12" ht="45" x14ac:dyDescent="0.25">
      <c r="A63" t="e">
        <f t="shared" si="0"/>
        <v>#N/A</v>
      </c>
      <c r="B63" t="e">
        <f>VLOOKUP(A63,'LISTA ÓRGÃO'!A:B,2,FALSE)</f>
        <v>#N/A</v>
      </c>
      <c r="C63" s="14">
        <f t="shared" si="5"/>
        <v>0</v>
      </c>
      <c r="D63" t="str">
        <f t="shared" si="6"/>
        <v>3.3.90.30.18.02.0226.000001-01</v>
      </c>
      <c r="E63" s="26">
        <f t="shared" si="3"/>
        <v>56</v>
      </c>
      <c r="F63" s="26" t="s">
        <v>297</v>
      </c>
      <c r="G63" s="27" t="str">
        <f>VLOOKUP(F63,'Base de Dados 52.42'!A:B,2,FALSE)</f>
        <v>ISOFLURANO</v>
      </c>
      <c r="H63" s="27" t="str">
        <f>VLOOKUP(F63,'Base de Dados 52.42'!A:C,3,FALSE)</f>
        <v>ISOFLURANO,Forma Farmacêutica: Líquido, Unidade De Fornecimento: Frasco com 100 ml, Prazo de validade: 75% do prazo total de validade do produto.</v>
      </c>
      <c r="I63" s="28">
        <f>COUNTIF('Base de Dados 52.42'!A:A,'Respostas Órgãos'!F63)</f>
        <v>1</v>
      </c>
      <c r="J63" s="28">
        <f>SUMIF('Base de Dados 52.42'!A:A,'Respostas Órgãos'!F63,'Base de Dados 52.42'!L:L)</f>
        <v>196</v>
      </c>
      <c r="K63" s="26" t="str">
        <f>VLOOKUP(F63,'Base de Dados 52.42'!A:E,4,FALSE)</f>
        <v>fr</v>
      </c>
      <c r="L63" s="13"/>
    </row>
    <row r="64" spans="1:12" ht="60" x14ac:dyDescent="0.25">
      <c r="A64" t="e">
        <f t="shared" si="0"/>
        <v>#N/A</v>
      </c>
      <c r="B64" t="e">
        <f>VLOOKUP(A64,'LISTA ÓRGÃO'!A:B,2,FALSE)</f>
        <v>#N/A</v>
      </c>
      <c r="C64" s="14">
        <f t="shared" si="5"/>
        <v>0</v>
      </c>
      <c r="D64" t="str">
        <f t="shared" si="6"/>
        <v>3.3.90.30.18.02.0227.000001-01</v>
      </c>
      <c r="E64" s="26">
        <f t="shared" si="3"/>
        <v>57</v>
      </c>
      <c r="F64" s="26" t="s">
        <v>319</v>
      </c>
      <c r="G64" s="27" t="str">
        <f>VLOOKUP(F64,'Base de Dados 52.42'!A:B,2,FALSE)</f>
        <v>METFORMINA (CLORIDRATO)</v>
      </c>
      <c r="H64" s="27" t="str">
        <f>VLOOKUP(F64,'Base de Dados 52.42'!A:C,3,FALSE)</f>
        <v>METFORMINA (CLORIDRATO),Concentração: 850mg por unidade, Forma Farmacêutica: Comprimido de ação prolongada, Unidade De Fornecimento: Comprimido com 850mg, Prazo de Validade:75% do prazo total de validade do produto.</v>
      </c>
      <c r="I64" s="28">
        <f>COUNTIF('Base de Dados 52.42'!A:A,'Respostas Órgãos'!F64)</f>
        <v>1</v>
      </c>
      <c r="J64" s="28">
        <f>SUMIF('Base de Dados 52.42'!A:A,'Respostas Órgãos'!F64,'Base de Dados 52.42'!L:L)</f>
        <v>196</v>
      </c>
      <c r="K64" s="26" t="str">
        <f>VLOOKUP(F64,'Base de Dados 52.42'!A:E,4,FALSE)</f>
        <v>cp</v>
      </c>
      <c r="L64" s="13"/>
    </row>
    <row r="65" spans="1:12" ht="60" x14ac:dyDescent="0.25">
      <c r="A65" t="e">
        <f t="shared" si="0"/>
        <v>#N/A</v>
      </c>
      <c r="B65" t="e">
        <f>VLOOKUP(A65,'LISTA ÓRGÃO'!A:B,2,FALSE)</f>
        <v>#N/A</v>
      </c>
      <c r="C65" s="14">
        <f t="shared" si="5"/>
        <v>0</v>
      </c>
      <c r="D65" t="str">
        <f t="shared" si="6"/>
        <v>3.3.90.30.18.02.0227.000002-01</v>
      </c>
      <c r="E65" s="26">
        <f t="shared" si="3"/>
        <v>58</v>
      </c>
      <c r="F65" s="26" t="s">
        <v>316</v>
      </c>
      <c r="G65" s="27" t="str">
        <f>VLOOKUP(F65,'Base de Dados 52.42'!A:B,2,FALSE)</f>
        <v>METFORMINA (CLORIDRATO)</v>
      </c>
      <c r="H65" s="27" t="str">
        <f>VLOOKUP(F65,'Base de Dados 52.42'!A:C,3,FALSE)</f>
        <v>METFORMINA (CLORIDRATO),Concentração: 500mg por unidade, Forma Farmacêutica: Comprimido de ação prolongada, Unidade De Fornecimento: Comprimido com 500mg, Prazo de Validade:75% do prazo total de validade do produto.</v>
      </c>
      <c r="I65" s="28">
        <f>COUNTIF('Base de Dados 52.42'!A:A,'Respostas Órgãos'!F65)</f>
        <v>1</v>
      </c>
      <c r="J65" s="28">
        <f>SUMIF('Base de Dados 52.42'!A:A,'Respostas Órgãos'!F65,'Base de Dados 52.42'!L:L)</f>
        <v>196</v>
      </c>
      <c r="K65" s="26" t="str">
        <f>VLOOKUP(F65,'Base de Dados 52.42'!A:E,4,FALSE)</f>
        <v>cp</v>
      </c>
      <c r="L65" s="13"/>
    </row>
    <row r="66" spans="1:12" ht="45" x14ac:dyDescent="0.25">
      <c r="A66" t="e">
        <f t="shared" si="0"/>
        <v>#N/A</v>
      </c>
      <c r="B66" t="e">
        <f>VLOOKUP(A66,'LISTA ÓRGÃO'!A:B,2,FALSE)</f>
        <v>#N/A</v>
      </c>
      <c r="C66" s="14">
        <f t="shared" si="5"/>
        <v>0</v>
      </c>
      <c r="D66" t="str">
        <f t="shared" si="6"/>
        <v>3.3.90.30.18.02.0228.000001-01</v>
      </c>
      <c r="E66" s="26">
        <f t="shared" si="3"/>
        <v>59</v>
      </c>
      <c r="F66" s="26" t="s">
        <v>329</v>
      </c>
      <c r="G66" s="27" t="str">
        <f>VLOOKUP(F66,'Base de Dados 52.42'!A:B,2,FALSE)</f>
        <v>METRONIDAZOL</v>
      </c>
      <c r="H66" s="27" t="str">
        <f>VLOOKUP(F66,'Base de Dados 52.42'!A:C,3,FALSE)</f>
        <v>METRONIDAZOL,Forma Farmacêutica: Suspensão oral, Concentração: 40mg/ml, Unidade De Fornecimento: Frasco com 80ml, Prazo de validade: 75% do prazo total de validade do produto.</v>
      </c>
      <c r="I66" s="28">
        <f>COUNTIF('Base de Dados 52.42'!A:A,'Respostas Órgãos'!F66)</f>
        <v>1</v>
      </c>
      <c r="J66" s="28">
        <f>SUMIF('Base de Dados 52.42'!A:A,'Respostas Órgãos'!F66,'Base de Dados 52.42'!L:L)</f>
        <v>196</v>
      </c>
      <c r="K66" s="26" t="str">
        <f>VLOOKUP(F66,'Base de Dados 52.42'!A:E,4,FALSE)</f>
        <v>fr</v>
      </c>
      <c r="L66" s="13"/>
    </row>
    <row r="67" spans="1:12" ht="45" x14ac:dyDescent="0.25">
      <c r="A67" t="e">
        <f t="shared" si="0"/>
        <v>#N/A</v>
      </c>
      <c r="B67" t="e">
        <f>VLOOKUP(A67,'LISTA ÓRGÃO'!A:B,2,FALSE)</f>
        <v>#N/A</v>
      </c>
      <c r="C67" s="14">
        <f t="shared" si="5"/>
        <v>0</v>
      </c>
      <c r="D67" t="str">
        <f t="shared" si="6"/>
        <v>3.3.90.30.18.02.0228.000002-01</v>
      </c>
      <c r="E67" s="26">
        <f t="shared" si="3"/>
        <v>60</v>
      </c>
      <c r="F67" s="26" t="s">
        <v>321</v>
      </c>
      <c r="G67" s="27" t="str">
        <f>VLOOKUP(F67,'Base de Dados 52.42'!A:B,2,FALSE)</f>
        <v>METRONIDAZOL</v>
      </c>
      <c r="H67" s="27" t="str">
        <f>VLOOKUP(F67,'Base de Dados 52.42'!A:C,3,FALSE)</f>
        <v>METRONIDAZOL,Forma Farmacêutica: Comprimido, Concentração: 250mg, Unidade De Fornecimento: Comprimido com 250mg, Prazo de validade: 75% do prazo total de validade do produto.</v>
      </c>
      <c r="I67" s="28">
        <f>COUNTIF('Base de Dados 52.42'!A:A,'Respostas Órgãos'!F67)</f>
        <v>1</v>
      </c>
      <c r="J67" s="28">
        <f>SUMIF('Base de Dados 52.42'!A:A,'Respostas Órgãos'!F67,'Base de Dados 52.42'!L:L)</f>
        <v>196</v>
      </c>
      <c r="K67" s="26" t="str">
        <f>VLOOKUP(F67,'Base de Dados 52.42'!A:E,4,FALSE)</f>
        <v>cp</v>
      </c>
      <c r="L67" s="13"/>
    </row>
    <row r="68" spans="1:12" ht="45" x14ac:dyDescent="0.25">
      <c r="A68" t="e">
        <f t="shared" si="0"/>
        <v>#N/A</v>
      </c>
      <c r="B68" t="e">
        <f>VLOOKUP(A68,'LISTA ÓRGÃO'!A:B,2,FALSE)</f>
        <v>#N/A</v>
      </c>
      <c r="C68" s="14">
        <f t="shared" si="5"/>
        <v>0</v>
      </c>
      <c r="D68" t="str">
        <f t="shared" si="6"/>
        <v>3.3.90.30.18.02.0228.000003-01</v>
      </c>
      <c r="E68" s="26">
        <f t="shared" si="3"/>
        <v>61</v>
      </c>
      <c r="F68" s="26" t="s">
        <v>324</v>
      </c>
      <c r="G68" s="27" t="str">
        <f>VLOOKUP(F68,'Base de Dados 52.42'!A:B,2,FALSE)</f>
        <v>METRONIDAZOL</v>
      </c>
      <c r="H68" s="27" t="str">
        <f>VLOOKUP(F68,'Base de Dados 52.42'!A:C,3,FALSE)</f>
        <v>METRONIDAZOL,Forma Farmacêutica: Comprimido, Concentração: 400mg, Unidade De Fornecimento: Comprimido com 400mg, Prazo de validade: 75% do prazo total de validade do produto.</v>
      </c>
      <c r="I68" s="28">
        <f>COUNTIF('Base de Dados 52.42'!A:A,'Respostas Órgãos'!F68)</f>
        <v>1</v>
      </c>
      <c r="J68" s="28">
        <f>SUMIF('Base de Dados 52.42'!A:A,'Respostas Órgãos'!F68,'Base de Dados 52.42'!L:L)</f>
        <v>196</v>
      </c>
      <c r="K68" s="26" t="str">
        <f>VLOOKUP(F68,'Base de Dados 52.42'!A:E,4,FALSE)</f>
        <v>cp</v>
      </c>
      <c r="L68" s="13"/>
    </row>
    <row r="69" spans="1:12" ht="135" x14ac:dyDescent="0.25">
      <c r="A69" t="e">
        <f t="shared" si="0"/>
        <v>#N/A</v>
      </c>
      <c r="B69" t="e">
        <f>VLOOKUP(A69,'LISTA ÓRGÃO'!A:B,2,FALSE)</f>
        <v>#N/A</v>
      </c>
      <c r="C69" s="14">
        <f t="shared" si="5"/>
        <v>0</v>
      </c>
      <c r="D69" t="str">
        <f t="shared" si="6"/>
        <v>3.3.90.30.18.02.0228.000004-01</v>
      </c>
      <c r="E69" s="26">
        <f t="shared" si="3"/>
        <v>62</v>
      </c>
      <c r="F69" s="26" t="s">
        <v>326</v>
      </c>
      <c r="G69" s="27" t="str">
        <f>VLOOKUP(F69,'Base de Dados 52.42'!A:B,2,FALSE)</f>
        <v>METRONIDAZOL</v>
      </c>
      <c r="H69" s="27" t="str">
        <f>VLOOKUP(F69,'Base de Dados 52.42'!A:C,3,FALSE)</f>
        <v>METRONIDAZOL,Forma Farmacêutica: Solução injetável, Concentração: 5mg/ml, Unidade De Fornecimento: Bolsa com 100ml , Características Adicionais: Sistema fechado de infusão, bolsa com graduação volumétrica; escoamento total da solução, sem necessidade de entrada de ar. sítio de conexão do equipo autovedável e protegido por membrana e lacre de esterilidade, adaptável e moldável a qualquer equipo não permitindo a desconexão e vazamento, Prazo de validade: 75% do prazo total de validade do produto.</v>
      </c>
      <c r="I69" s="28">
        <f>COUNTIF('Base de Dados 52.42'!A:A,'Respostas Órgãos'!F69)</f>
        <v>1</v>
      </c>
      <c r="J69" s="28">
        <f>SUMIF('Base de Dados 52.42'!A:A,'Respostas Órgãos'!F69,'Base de Dados 52.42'!L:L)</f>
        <v>196</v>
      </c>
      <c r="K69" s="26" t="str">
        <f>VLOOKUP(F69,'Base de Dados 52.42'!A:E,4,FALSE)</f>
        <v>bol</v>
      </c>
      <c r="L69" s="13"/>
    </row>
    <row r="70" spans="1:12" ht="45" x14ac:dyDescent="0.25">
      <c r="A70" t="e">
        <f t="shared" si="0"/>
        <v>#N/A</v>
      </c>
      <c r="B70" t="e">
        <f>VLOOKUP(A70,'LISTA ÓRGÃO'!A:B,2,FALSE)</f>
        <v>#N/A</v>
      </c>
      <c r="C70" s="14">
        <f t="shared" si="5"/>
        <v>0</v>
      </c>
      <c r="D70" t="str">
        <f t="shared" si="6"/>
        <v>3.3.90.30.18.02.0229.000001-01</v>
      </c>
      <c r="E70" s="26">
        <f t="shared" si="3"/>
        <v>63</v>
      </c>
      <c r="F70" s="26" t="s">
        <v>331</v>
      </c>
      <c r="G70" s="27" t="str">
        <f>VLOOKUP(F70,'Base de Dados 52.42'!A:B,2,FALSE)</f>
        <v>MIDAZOLAM</v>
      </c>
      <c r="H70" s="27" t="str">
        <f>VLOOKUP(F70,'Base de Dados 52.42'!A:C,3,FALSE)</f>
        <v>MIDAZOLAM,Forma Farmacêutica: Solução injetável, Concentração: 5mg/ml, Unidade De Fornecimento: Ampola com 10ml, Prazo de validade: 75% do prazo total de validade do produto.</v>
      </c>
      <c r="I70" s="28">
        <f>COUNTIF('Base de Dados 52.42'!A:A,'Respostas Órgãos'!F70)</f>
        <v>1</v>
      </c>
      <c r="J70" s="28">
        <f>SUMIF('Base de Dados 52.42'!A:A,'Respostas Órgãos'!F70,'Base de Dados 52.42'!L:L)</f>
        <v>196</v>
      </c>
      <c r="K70" s="26" t="str">
        <f>VLOOKUP(F70,'Base de Dados 52.42'!A:E,4,FALSE)</f>
        <v>am</v>
      </c>
      <c r="L70" s="13"/>
    </row>
    <row r="71" spans="1:12" ht="45" x14ac:dyDescent="0.25">
      <c r="A71" t="e">
        <f t="shared" si="0"/>
        <v>#N/A</v>
      </c>
      <c r="B71" t="e">
        <f>VLOOKUP(A71,'LISTA ÓRGÃO'!A:B,2,FALSE)</f>
        <v>#N/A</v>
      </c>
      <c r="C71" s="14">
        <f t="shared" si="5"/>
        <v>0</v>
      </c>
      <c r="D71" t="str">
        <f t="shared" si="6"/>
        <v>3.3.90.30.18.02.0229.000002-01</v>
      </c>
      <c r="E71" s="26">
        <f t="shared" si="3"/>
        <v>64</v>
      </c>
      <c r="F71" s="26" t="s">
        <v>336</v>
      </c>
      <c r="G71" s="27" t="str">
        <f>VLOOKUP(F71,'Base de Dados 52.42'!A:B,2,FALSE)</f>
        <v>MIDAZOLAM</v>
      </c>
      <c r="H71" s="27" t="str">
        <f>VLOOKUP(F71,'Base de Dados 52.42'!A:C,3,FALSE)</f>
        <v>MIDAZOLAM,Forma Farmacêutica: comprimido, Concentração: 15mg por unidade, Unidade De Fornecimento: Comprimido com 15mg, Prazo de validade: 75% do prazo total de validade do produto.</v>
      </c>
      <c r="I71" s="28">
        <f>COUNTIF('Base de Dados 52.42'!A:A,'Respostas Órgãos'!F71)</f>
        <v>1</v>
      </c>
      <c r="J71" s="28">
        <f>SUMIF('Base de Dados 52.42'!A:A,'Respostas Órgãos'!F71,'Base de Dados 52.42'!L:L)</f>
        <v>196</v>
      </c>
      <c r="K71" s="26" t="str">
        <f>VLOOKUP(F71,'Base de Dados 52.42'!A:E,4,FALSE)</f>
        <v>cp</v>
      </c>
      <c r="L71" s="13"/>
    </row>
    <row r="72" spans="1:12" ht="45" x14ac:dyDescent="0.25">
      <c r="A72" t="e">
        <f t="shared" si="0"/>
        <v>#N/A</v>
      </c>
      <c r="B72" t="e">
        <f>VLOOKUP(A72,'LISTA ÓRGÃO'!A:B,2,FALSE)</f>
        <v>#N/A</v>
      </c>
      <c r="C72" s="14">
        <f t="shared" si="5"/>
        <v>0</v>
      </c>
      <c r="D72" t="str">
        <f t="shared" si="6"/>
        <v>3.3.90.30.18.02.0229.000003-01</v>
      </c>
      <c r="E72" s="26">
        <f t="shared" si="3"/>
        <v>65</v>
      </c>
      <c r="F72" s="26" t="s">
        <v>334</v>
      </c>
      <c r="G72" s="27" t="str">
        <f>VLOOKUP(F72,'Base de Dados 52.42'!A:B,2,FALSE)</f>
        <v>MIDAZOLAM</v>
      </c>
      <c r="H72" s="27" t="str">
        <f>VLOOKUP(F72,'Base de Dados 52.42'!A:C,3,FALSE)</f>
        <v>MIDAZOLAM,Forma Farmacêutica: Solução injetável, Concentração: 15mg, Unidade De Fornecimento: Ampola com 3ml, Prazo de validade: 75% do prazo total de validade do produto.</v>
      </c>
      <c r="I72" s="28">
        <f>COUNTIF('Base de Dados 52.42'!A:A,'Respostas Órgãos'!F72)</f>
        <v>1</v>
      </c>
      <c r="J72" s="28">
        <f>SUMIF('Base de Dados 52.42'!A:A,'Respostas Órgãos'!F72,'Base de Dados 52.42'!L:L)</f>
        <v>196</v>
      </c>
      <c r="K72" s="26" t="str">
        <f>VLOOKUP(F72,'Base de Dados 52.42'!A:E,4,FALSE)</f>
        <v>am</v>
      </c>
      <c r="L72" s="13"/>
    </row>
    <row r="73" spans="1:12" ht="60" x14ac:dyDescent="0.25">
      <c r="A73" t="e">
        <f t="shared" ref="A73:A108" si="7">$I$4</f>
        <v>#N/A</v>
      </c>
      <c r="B73" t="e">
        <f>VLOOKUP(A73,'LISTA ÓRGÃO'!A:B,2,FALSE)</f>
        <v>#N/A</v>
      </c>
      <c r="C73" s="14">
        <f t="shared" si="5"/>
        <v>0</v>
      </c>
      <c r="D73" t="str">
        <f t="shared" si="6"/>
        <v>3.3.90.30.18.02.0230.000001-01</v>
      </c>
      <c r="E73" s="26">
        <f t="shared" si="3"/>
        <v>66</v>
      </c>
      <c r="F73" s="26" t="s">
        <v>338</v>
      </c>
      <c r="G73" s="27" t="str">
        <f>VLOOKUP(F73,'Base de Dados 52.42'!A:B,2,FALSE)</f>
        <v>MORFINA</v>
      </c>
      <c r="H73" s="27" t="str">
        <f>VLOOKUP(F73,'Base de Dados 52.42'!A:C,3,FALSE)</f>
        <v xml:space="preserve">MORFINA,Forma Farmacêutica: Solução injetável, Concentração: 10mg/ml, Unidade De Fornecimento: Ampola com 1ml, Prazo de validade: 75% do prazo total de validade do produto.
</v>
      </c>
      <c r="I73" s="28">
        <f>COUNTIF('Base de Dados 52.42'!A:A,'Respostas Órgãos'!F73)</f>
        <v>1</v>
      </c>
      <c r="J73" s="28">
        <f>SUMIF('Base de Dados 52.42'!A:A,'Respostas Órgãos'!F73,'Base de Dados 52.42'!L:L)</f>
        <v>196</v>
      </c>
      <c r="K73" s="26" t="str">
        <f>VLOOKUP(F73,'Base de Dados 52.42'!A:E,4,FALSE)</f>
        <v>am</v>
      </c>
      <c r="L73" s="13"/>
    </row>
    <row r="74" spans="1:12" ht="45" x14ac:dyDescent="0.25">
      <c r="A74" t="e">
        <f t="shared" si="7"/>
        <v>#N/A</v>
      </c>
      <c r="B74" t="e">
        <f>VLOOKUP(A74,'LISTA ÓRGÃO'!A:B,2,FALSE)</f>
        <v>#N/A</v>
      </c>
      <c r="C74" s="14">
        <f t="shared" si="5"/>
        <v>0</v>
      </c>
      <c r="D74" t="str">
        <f t="shared" si="6"/>
        <v>3.3.90.30.18.02.0230.000002-01</v>
      </c>
      <c r="E74" s="26">
        <f t="shared" ref="E74:E108" si="8">+E73+1</f>
        <v>67</v>
      </c>
      <c r="F74" s="26" t="s">
        <v>341</v>
      </c>
      <c r="G74" s="27" t="str">
        <f>VLOOKUP(F74,'Base de Dados 52.42'!A:B,2,FALSE)</f>
        <v>MORFINA</v>
      </c>
      <c r="H74" s="27" t="str">
        <f>VLOOKUP(F74,'Base de Dados 52.42'!A:C,3,FALSE)</f>
        <v>MORFINA,Forma Farmacêutica: Solução injetável, Concentração: 0,2mg/ml, Unidade De Fornecimento: Ampola com 1ml, Prazo de validade: 75% do prazo total de validade do produto.</v>
      </c>
      <c r="I74" s="28">
        <f>COUNTIF('Base de Dados 52.42'!A:A,'Respostas Órgãos'!F74)</f>
        <v>1</v>
      </c>
      <c r="J74" s="28">
        <f>SUMIF('Base de Dados 52.42'!A:A,'Respostas Órgãos'!F74,'Base de Dados 52.42'!L:L)</f>
        <v>196</v>
      </c>
      <c r="K74" s="26" t="str">
        <f>VLOOKUP(F74,'Base de Dados 52.42'!A:E,4,FALSE)</f>
        <v>am</v>
      </c>
      <c r="L74" s="13"/>
    </row>
    <row r="75" spans="1:12" ht="45" x14ac:dyDescent="0.25">
      <c r="A75" t="e">
        <f t="shared" si="7"/>
        <v>#N/A</v>
      </c>
      <c r="B75" t="e">
        <f>VLOOKUP(A75,'LISTA ÓRGÃO'!A:B,2,FALSE)</f>
        <v>#N/A</v>
      </c>
      <c r="C75" s="14">
        <f t="shared" si="5"/>
        <v>0</v>
      </c>
      <c r="D75" t="str">
        <f t="shared" si="6"/>
        <v>3.3.90.30.18.02.0230.000003-01</v>
      </c>
      <c r="E75" s="26">
        <f t="shared" si="8"/>
        <v>68</v>
      </c>
      <c r="F75" s="26" t="s">
        <v>343</v>
      </c>
      <c r="G75" s="27" t="str">
        <f>VLOOKUP(F75,'Base de Dados 52.42'!A:B,2,FALSE)</f>
        <v>MORFINA</v>
      </c>
      <c r="H75" s="27" t="str">
        <f>VLOOKUP(F75,'Base de Dados 52.42'!A:C,3,FALSE)</f>
        <v>MORFINA,Forma Farmacêutica: Comprimido, Concentração: 30mg por unidade, Unidade De Fornecimento: Comprimido com 30mg, Prazo de validade: 75% do prazo total de validade do produto.</v>
      </c>
      <c r="I75" s="28">
        <f>COUNTIF('Base de Dados 52.42'!A:A,'Respostas Órgãos'!F75)</f>
        <v>1</v>
      </c>
      <c r="J75" s="28">
        <f>SUMIF('Base de Dados 52.42'!A:A,'Respostas Órgãos'!F75,'Base de Dados 52.42'!L:L)</f>
        <v>196</v>
      </c>
      <c r="K75" s="26" t="str">
        <f>VLOOKUP(F75,'Base de Dados 52.42'!A:E,4,FALSE)</f>
        <v>cp</v>
      </c>
      <c r="L75" s="13"/>
    </row>
    <row r="76" spans="1:12" ht="60" x14ac:dyDescent="0.25">
      <c r="A76" t="e">
        <f t="shared" si="7"/>
        <v>#N/A</v>
      </c>
      <c r="B76" t="e">
        <f>VLOOKUP(A76,'LISTA ÓRGÃO'!A:B,2,FALSE)</f>
        <v>#N/A</v>
      </c>
      <c r="C76" s="14">
        <f t="shared" si="5"/>
        <v>0</v>
      </c>
      <c r="D76" t="str">
        <f t="shared" si="6"/>
        <v>3.3.90.30.18.02.0231.000001-01</v>
      </c>
      <c r="E76" s="26">
        <f t="shared" si="8"/>
        <v>69</v>
      </c>
      <c r="F76" s="26" t="s">
        <v>350</v>
      </c>
      <c r="G76" s="27" t="str">
        <f>VLOOKUP(F76,'Base de Dados 52.42'!A:B,2,FALSE)</f>
        <v>NISTATINA</v>
      </c>
      <c r="H76" s="27" t="str">
        <f>VLOOKUP(F76,'Base de Dados 52.42'!A:C,3,FALSE)</f>
        <v>NISTATINA,Forma Farmacêutica: Suspensão oral, Concentração: 100000UI/ml, Unidade De Fornecimento: Frasco de 50ml com dosador, Prazo de validade: 75% do prazo total de validade do produto.</v>
      </c>
      <c r="I76" s="28">
        <f>COUNTIF('Base de Dados 52.42'!A:A,'Respostas Órgãos'!F76)</f>
        <v>1</v>
      </c>
      <c r="J76" s="28">
        <f>SUMIF('Base de Dados 52.42'!A:A,'Respostas Órgãos'!F76,'Base de Dados 52.42'!L:L)</f>
        <v>196</v>
      </c>
      <c r="K76" s="26" t="str">
        <f>VLOOKUP(F76,'Base de Dados 52.42'!A:E,4,FALSE)</f>
        <v>fr</v>
      </c>
      <c r="L76" s="13"/>
    </row>
    <row r="77" spans="1:12" ht="45" x14ac:dyDescent="0.25">
      <c r="A77" t="e">
        <f t="shared" si="7"/>
        <v>#N/A</v>
      </c>
      <c r="B77" t="e">
        <f>VLOOKUP(A77,'LISTA ÓRGÃO'!A:B,2,FALSE)</f>
        <v>#N/A</v>
      </c>
      <c r="C77" s="14">
        <f t="shared" si="5"/>
        <v>0</v>
      </c>
      <c r="D77" t="str">
        <f t="shared" si="6"/>
        <v>3.3.90.30.18.02.0232.000001-01</v>
      </c>
      <c r="E77" s="26">
        <f t="shared" si="8"/>
        <v>70</v>
      </c>
      <c r="F77" s="26" t="s">
        <v>362</v>
      </c>
      <c r="G77" s="27" t="str">
        <f>VLOOKUP(F77,'Base de Dados 52.42'!A:B,2,FALSE)</f>
        <v>ONDANSETRONA</v>
      </c>
      <c r="H77" s="27" t="str">
        <f>VLOOKUP(F77,'Base de Dados 52.42'!A:C,3,FALSE)</f>
        <v>ONDANSETRONA,Concentração: 8mg por unidade, Unidade De Fornecimento: Comprimido com 8mg, Prazo de validade: 75% do prazo total de validade do produto.</v>
      </c>
      <c r="I77" s="28">
        <f>COUNTIF('Base de Dados 52.42'!A:A,'Respostas Órgãos'!F77)</f>
        <v>1</v>
      </c>
      <c r="J77" s="28">
        <f>SUMIF('Base de Dados 52.42'!A:A,'Respostas Órgãos'!F77,'Base de Dados 52.42'!L:L)</f>
        <v>196</v>
      </c>
      <c r="K77" s="26" t="str">
        <f>VLOOKUP(F77,'Base de Dados 52.42'!A:E,4,FALSE)</f>
        <v>cp</v>
      </c>
      <c r="L77" s="13"/>
    </row>
    <row r="78" spans="1:12" ht="45" x14ac:dyDescent="0.25">
      <c r="A78" t="e">
        <f t="shared" si="7"/>
        <v>#N/A</v>
      </c>
      <c r="B78" t="e">
        <f>VLOOKUP(A78,'LISTA ÓRGÃO'!A:B,2,FALSE)</f>
        <v>#N/A</v>
      </c>
      <c r="C78" s="14">
        <f t="shared" si="5"/>
        <v>0</v>
      </c>
      <c r="D78" t="str">
        <f t="shared" si="6"/>
        <v>3.3.90.30.18.02.0233.000001-01</v>
      </c>
      <c r="E78" s="26">
        <f t="shared" si="8"/>
        <v>71</v>
      </c>
      <c r="F78" s="26" t="s">
        <v>384</v>
      </c>
      <c r="G78" s="27" t="str">
        <f>VLOOKUP(F78,'Base de Dados 52.42'!A:B,2,FALSE)</f>
        <v>PREDNISONA</v>
      </c>
      <c r="H78" s="27" t="str">
        <f>VLOOKUP(F78,'Base de Dados 52.42'!A:C,3,FALSE)</f>
        <v>PREDNISONA,Concentração: 20mg, Unidade De Fornecimento: Comprimido com 20mg, Prazo de validade: 75% do prazo total de validade do produto.</v>
      </c>
      <c r="I78" s="28">
        <f>COUNTIF('Base de Dados 52.42'!A:A,'Respostas Órgãos'!F78)</f>
        <v>1</v>
      </c>
      <c r="J78" s="28">
        <f>SUMIF('Base de Dados 52.42'!A:A,'Respostas Órgãos'!F78,'Base de Dados 52.42'!L:L)</f>
        <v>196</v>
      </c>
      <c r="K78" s="26" t="str">
        <f>VLOOKUP(F78,'Base de Dados 52.42'!A:E,4,FALSE)</f>
        <v>cp</v>
      </c>
      <c r="L78" s="13"/>
    </row>
    <row r="79" spans="1:12" ht="45" x14ac:dyDescent="0.25">
      <c r="A79" t="e">
        <f t="shared" si="7"/>
        <v>#N/A</v>
      </c>
      <c r="B79" t="e">
        <f>VLOOKUP(A79,'LISTA ÓRGÃO'!A:B,2,FALSE)</f>
        <v>#N/A</v>
      </c>
      <c r="C79" s="14">
        <f t="shared" ref="C79:C108" si="9">L79</f>
        <v>0</v>
      </c>
      <c r="D79" t="str">
        <f t="shared" ref="D79:D108" si="10">F79</f>
        <v>3.3.90.30.18.02.0233.000002-01</v>
      </c>
      <c r="E79" s="26">
        <f t="shared" si="8"/>
        <v>72</v>
      </c>
      <c r="F79" s="26" t="s">
        <v>387</v>
      </c>
      <c r="G79" s="27" t="str">
        <f>VLOOKUP(F79,'Base de Dados 52.42'!A:B,2,FALSE)</f>
        <v>PREDNISONA</v>
      </c>
      <c r="H79" s="27" t="str">
        <f>VLOOKUP(F79,'Base de Dados 52.42'!A:C,3,FALSE)</f>
        <v>PREDNISONA,Concentração: 5mg por unidade, Unidade De Fornecimento: Comprimido com 5mg, Prazo de validade: 75% do prazo total de validade do produto.</v>
      </c>
      <c r="I79" s="28">
        <f>COUNTIF('Base de Dados 52.42'!A:A,'Respostas Órgãos'!F79)</f>
        <v>1</v>
      </c>
      <c r="J79" s="28">
        <f>SUMIF('Base de Dados 52.42'!A:A,'Respostas Órgãos'!F79,'Base de Dados 52.42'!L:L)</f>
        <v>196</v>
      </c>
      <c r="K79" s="26" t="str">
        <f>VLOOKUP(F79,'Base de Dados 52.42'!A:E,4,FALSE)</f>
        <v>cp</v>
      </c>
      <c r="L79" s="13"/>
    </row>
    <row r="80" spans="1:12" ht="60" x14ac:dyDescent="0.25">
      <c r="A80" t="e">
        <f t="shared" si="7"/>
        <v>#N/A</v>
      </c>
      <c r="B80" t="e">
        <f>VLOOKUP(A80,'LISTA ÓRGÃO'!A:B,2,FALSE)</f>
        <v>#N/A</v>
      </c>
      <c r="C80" s="14">
        <f t="shared" si="9"/>
        <v>0</v>
      </c>
      <c r="D80" t="str">
        <f t="shared" si="10"/>
        <v>3.3.90.30.18.02.0234.000001-01</v>
      </c>
      <c r="E80" s="26">
        <f t="shared" si="8"/>
        <v>73</v>
      </c>
      <c r="F80" s="26" t="s">
        <v>389</v>
      </c>
      <c r="G80" s="27" t="str">
        <f>VLOOKUP(F80,'Base de Dados 52.42'!A:B,2,FALSE)</f>
        <v>PROMETAZINA (CLORIDRATO)</v>
      </c>
      <c r="H80" s="27" t="str">
        <f>VLOOKUP(F80,'Base de Dados 52.42'!A:C,3,FALSE)</f>
        <v>PROMETAZINA (CLORIDRATO),Forma Farmacêutica: Comprimido, Concentração: 25mg por unidade, Unidade De Fornecimento: Comprimido com 25mg, Prazo de validade: 75% do prazo total de validade do produto.</v>
      </c>
      <c r="I80" s="28">
        <f>COUNTIF('Base de Dados 52.42'!A:A,'Respostas Órgãos'!F80)</f>
        <v>1</v>
      </c>
      <c r="J80" s="28">
        <f>SUMIF('Base de Dados 52.42'!A:A,'Respostas Órgãos'!F80,'Base de Dados 52.42'!L:L)</f>
        <v>196</v>
      </c>
      <c r="K80" s="26" t="str">
        <f>VLOOKUP(F80,'Base de Dados 52.42'!A:E,4,FALSE)</f>
        <v>cp</v>
      </c>
      <c r="L80" s="13"/>
    </row>
    <row r="81" spans="1:12" ht="60" x14ac:dyDescent="0.25">
      <c r="A81" t="e">
        <f t="shared" si="7"/>
        <v>#N/A</v>
      </c>
      <c r="B81" t="e">
        <f>VLOOKUP(A81,'LISTA ÓRGÃO'!A:B,2,FALSE)</f>
        <v>#N/A</v>
      </c>
      <c r="C81" s="14">
        <f t="shared" si="9"/>
        <v>0</v>
      </c>
      <c r="D81" t="str">
        <f t="shared" si="10"/>
        <v>3.3.90.30.18.02.0234.000002-01</v>
      </c>
      <c r="E81" s="26">
        <f t="shared" si="8"/>
        <v>74</v>
      </c>
      <c r="F81" s="26" t="s">
        <v>392</v>
      </c>
      <c r="G81" s="27" t="str">
        <f>VLOOKUP(F81,'Base de Dados 52.42'!A:B,2,FALSE)</f>
        <v>PROMETAZINA (CLORIDRATO)</v>
      </c>
      <c r="H81" s="27" t="str">
        <f>VLOOKUP(F81,'Base de Dados 52.42'!A:C,3,FALSE)</f>
        <v>PROMETAZINA (CLORIDRATO),Forma Farmacêutica: Solução injetável, Concentração: 25mg/ml, Unidade De Fornecimento: Ampola com 2ml, Prazo de validade: 75% do prazo total de validade do produto.</v>
      </c>
      <c r="I81" s="28">
        <f>COUNTIF('Base de Dados 52.42'!A:A,'Respostas Órgãos'!F81)</f>
        <v>1</v>
      </c>
      <c r="J81" s="28">
        <f>SUMIF('Base de Dados 52.42'!A:A,'Respostas Órgãos'!F81,'Base de Dados 52.42'!L:L)</f>
        <v>196</v>
      </c>
      <c r="K81" s="26" t="str">
        <f>VLOOKUP(F81,'Base de Dados 52.42'!A:E,4,FALSE)</f>
        <v>am</v>
      </c>
      <c r="L81" s="13"/>
    </row>
    <row r="82" spans="1:12" ht="60" x14ac:dyDescent="0.25">
      <c r="A82" t="e">
        <f t="shared" si="7"/>
        <v>#N/A</v>
      </c>
      <c r="B82" t="e">
        <f>VLOOKUP(A82,'LISTA ÓRGÃO'!A:B,2,FALSE)</f>
        <v>#N/A</v>
      </c>
      <c r="C82" s="14">
        <f t="shared" si="9"/>
        <v>0</v>
      </c>
      <c r="D82" t="str">
        <f t="shared" si="10"/>
        <v>3.3.90.30.18.02.0235.000001-01</v>
      </c>
      <c r="E82" s="26">
        <f t="shared" si="8"/>
        <v>75</v>
      </c>
      <c r="F82" s="26" t="s">
        <v>182</v>
      </c>
      <c r="G82" s="27" t="str">
        <f>VLOOKUP(F82,'Base de Dados 52.42'!A:B,2,FALSE)</f>
        <v>ANFOTERICINA B</v>
      </c>
      <c r="H82" s="27" t="str">
        <f>VLOOKUP(F82,'Base de Dados 52.42'!A:C,3,FALSE)</f>
        <v>ANFOTERICINA B,Forma Farmacêutica: Emulsão injetável, Concentração: 50mg/frasco-ampola, Unidade De Fornecimento: Frasco-Ampola com 50mg, Prazo de validade: 75% do prazo total de validade do produto.</v>
      </c>
      <c r="I82" s="28">
        <f>COUNTIF('Base de Dados 52.42'!A:A,'Respostas Órgãos'!F82)</f>
        <v>1</v>
      </c>
      <c r="J82" s="28">
        <f>SUMIF('Base de Dados 52.42'!A:A,'Respostas Órgãos'!F82,'Base de Dados 52.42'!L:L)</f>
        <v>196</v>
      </c>
      <c r="K82" s="26" t="str">
        <f>VLOOKUP(F82,'Base de Dados 52.42'!A:E,4,FALSE)</f>
        <v>fa</v>
      </c>
      <c r="L82" s="13"/>
    </row>
    <row r="83" spans="1:12" ht="45" x14ac:dyDescent="0.25">
      <c r="A83" t="e">
        <f t="shared" si="7"/>
        <v>#N/A</v>
      </c>
      <c r="B83" t="e">
        <f>VLOOKUP(A83,'LISTA ÓRGÃO'!A:B,2,FALSE)</f>
        <v>#N/A</v>
      </c>
      <c r="C83" s="14">
        <f t="shared" si="9"/>
        <v>0</v>
      </c>
      <c r="D83" t="str">
        <f t="shared" si="10"/>
        <v>3.3.90.30.18.02.0236.000001-01</v>
      </c>
      <c r="E83" s="26">
        <f t="shared" si="8"/>
        <v>76</v>
      </c>
      <c r="F83" s="26" t="s">
        <v>186</v>
      </c>
      <c r="G83" s="27" t="str">
        <f>VLOOKUP(F83,'Base de Dados 52.42'!A:B,2,FALSE)</f>
        <v>CEFALEXINA</v>
      </c>
      <c r="H83" s="27" t="str">
        <f>VLOOKUP(F83,'Base de Dados 52.42'!A:C,3,FALSE)</f>
        <v>CEFALEXINA,Concentração: 500mg por unidade, Unidade De Fornecimento: Comprimido com 500 mg, Prazo de validade: 75% do prazo total de validade do produto.</v>
      </c>
      <c r="I83" s="28">
        <f>COUNTIF('Base de Dados 52.42'!A:A,'Respostas Órgãos'!F83)</f>
        <v>1</v>
      </c>
      <c r="J83" s="28">
        <f>SUMIF('Base de Dados 52.42'!A:A,'Respostas Órgãos'!F83,'Base de Dados 52.42'!L:L)</f>
        <v>196</v>
      </c>
      <c r="K83" s="26" t="str">
        <f>VLOOKUP(F83,'Base de Dados 52.42'!A:E,4,FALSE)</f>
        <v>cp</v>
      </c>
      <c r="L83" s="13"/>
    </row>
    <row r="84" spans="1:12" ht="60" x14ac:dyDescent="0.25">
      <c r="A84" t="e">
        <f t="shared" si="7"/>
        <v>#N/A</v>
      </c>
      <c r="B84" t="e">
        <f>VLOOKUP(A84,'LISTA ÓRGÃO'!A:B,2,FALSE)</f>
        <v>#N/A</v>
      </c>
      <c r="C84" s="14">
        <f t="shared" si="9"/>
        <v>0</v>
      </c>
      <c r="D84" t="str">
        <f t="shared" si="10"/>
        <v>3.3.90.30.18.02.0237.000001-01</v>
      </c>
      <c r="E84" s="26">
        <f t="shared" si="8"/>
        <v>77</v>
      </c>
      <c r="F84" s="26" t="s">
        <v>189</v>
      </c>
      <c r="G84" s="27" t="str">
        <f>VLOOKUP(F84,'Base de Dados 52.42'!A:B,2,FALSE)</f>
        <v>CEFAZOLINA SÓDICA</v>
      </c>
      <c r="H84" s="27" t="str">
        <f>VLOOKUP(F84,'Base de Dados 52.42'!A:C,3,FALSE)</f>
        <v>CEFAZOLINA SÓDICA,Forma Farmacêutica: Pó para solução injetável, Concentração: 1g/frasco-ampola, Unidade De Fornecimento: Frasco -Ampola com 1 g, Prazo de validade: 75% do prazo total de validade do produto.</v>
      </c>
      <c r="I84" s="28">
        <f>COUNTIF('Base de Dados 52.42'!A:A,'Respostas Órgãos'!F84)</f>
        <v>1</v>
      </c>
      <c r="J84" s="28">
        <f>SUMIF('Base de Dados 52.42'!A:A,'Respostas Órgãos'!F84,'Base de Dados 52.42'!L:L)</f>
        <v>196</v>
      </c>
      <c r="K84" s="26" t="str">
        <f>VLOOKUP(F84,'Base de Dados 52.42'!A:E,4,FALSE)</f>
        <v>fa</v>
      </c>
      <c r="L84" s="13"/>
    </row>
    <row r="85" spans="1:12" ht="60" x14ac:dyDescent="0.25">
      <c r="A85" t="e">
        <f t="shared" si="7"/>
        <v>#N/A</v>
      </c>
      <c r="B85" t="e">
        <f>VLOOKUP(A85,'LISTA ÓRGÃO'!A:B,2,FALSE)</f>
        <v>#N/A</v>
      </c>
      <c r="C85" s="14">
        <f t="shared" si="9"/>
        <v>0</v>
      </c>
      <c r="D85" t="str">
        <f t="shared" si="10"/>
        <v>3.3.90.30.18.02.0238.000001-01</v>
      </c>
      <c r="E85" s="26">
        <f t="shared" si="8"/>
        <v>78</v>
      </c>
      <c r="F85" s="26" t="s">
        <v>195</v>
      </c>
      <c r="G85" s="27" t="str">
        <f>VLOOKUP(F85,'Base de Dados 52.42'!A:B,2,FALSE)</f>
        <v>CEFTRIAXONA</v>
      </c>
      <c r="H85" s="27" t="str">
        <f>VLOOKUP(F85,'Base de Dados 52.42'!A:C,3,FALSE)</f>
        <v>CEFTRIAXONA,Forma Farmacêutica: Pó para solução injetável, Concentração: 250mg / frasco-ampola, Aplicação: Uso intramuscular, Unidade De Fornecimento: Frasco-Ampola com 250mg, Prazo de validade: 75% do prazo total de validade do produto.</v>
      </c>
      <c r="I85" s="28">
        <f>COUNTIF('Base de Dados 52.42'!A:A,'Respostas Órgãos'!F85)</f>
        <v>1</v>
      </c>
      <c r="J85" s="28">
        <f>SUMIF('Base de Dados 52.42'!A:A,'Respostas Órgãos'!F85,'Base de Dados 52.42'!L:L)</f>
        <v>196</v>
      </c>
      <c r="K85" s="26" t="str">
        <f>VLOOKUP(F85,'Base de Dados 52.42'!A:E,4,FALSE)</f>
        <v>fa</v>
      </c>
      <c r="L85" s="13"/>
    </row>
    <row r="86" spans="1:12" ht="45" x14ac:dyDescent="0.25">
      <c r="A86" t="e">
        <f t="shared" si="7"/>
        <v>#N/A</v>
      </c>
      <c r="B86" t="e">
        <f>VLOOKUP(A86,'LISTA ÓRGÃO'!A:B,2,FALSE)</f>
        <v>#N/A</v>
      </c>
      <c r="C86" s="14">
        <f t="shared" si="9"/>
        <v>0</v>
      </c>
      <c r="D86" t="str">
        <f t="shared" si="10"/>
        <v>3.3.90.30.18.02.0239.000001-01</v>
      </c>
      <c r="E86" s="26">
        <f t="shared" si="8"/>
        <v>79</v>
      </c>
      <c r="F86" s="26" t="s">
        <v>207</v>
      </c>
      <c r="G86" s="27" t="str">
        <f>VLOOKUP(F86,'Base de Dados 52.42'!A:B,2,FALSE)</f>
        <v>CLINDAMICINA (CLORIDRATO)</v>
      </c>
      <c r="H86" s="27" t="str">
        <f>VLOOKUP(F86,'Base de Dados 52.42'!A:C,3,FALSE)</f>
        <v>CLINDAMICINA (CLORIDRATO),Concentração: 300mg por unidade, Unidade De Fornecimento: Cápsula com 300mg, Prazo de validade: 75% do prazo total de validade do produto.</v>
      </c>
      <c r="I86" s="28">
        <f>COUNTIF('Base de Dados 52.42'!A:A,'Respostas Órgãos'!F86)</f>
        <v>1</v>
      </c>
      <c r="J86" s="28">
        <f>SUMIF('Base de Dados 52.42'!A:A,'Respostas Órgãos'!F86,'Base de Dados 52.42'!L:L)</f>
        <v>196</v>
      </c>
      <c r="K86" s="26" t="str">
        <f>VLOOKUP(F86,'Base de Dados 52.42'!A:E,4,FALSE)</f>
        <v>cs</v>
      </c>
      <c r="L86" s="13"/>
    </row>
    <row r="87" spans="1:12" ht="45" x14ac:dyDescent="0.25">
      <c r="A87" t="e">
        <f t="shared" si="7"/>
        <v>#N/A</v>
      </c>
      <c r="B87" t="e">
        <f>VLOOKUP(A87,'LISTA ÓRGÃO'!A:B,2,FALSE)</f>
        <v>#N/A</v>
      </c>
      <c r="C87" s="14">
        <f t="shared" si="9"/>
        <v>0</v>
      </c>
      <c r="D87" t="str">
        <f t="shared" si="10"/>
        <v>3.3.90.30.18.02.0240.000001-01</v>
      </c>
      <c r="E87" s="26">
        <f t="shared" si="8"/>
        <v>80</v>
      </c>
      <c r="F87" s="26" t="s">
        <v>224</v>
      </c>
      <c r="G87" s="27" t="str">
        <f>VLOOKUP(F87,'Base de Dados 52.42'!A:B,2,FALSE)</f>
        <v>EFEDRINA (SULFATO)</v>
      </c>
      <c r="H87" s="27" t="str">
        <f>VLOOKUP(F87,'Base de Dados 52.42'!A:C,3,FALSE)</f>
        <v>EFEDRINA (SULFATO),Forma Farmacêutica: Solução injetável, Concentração: 50mg/ml, Unidade De Fornecimento: Ampola com 1ml, Prazo de validade: 75% do prazo total de validade do produto.</v>
      </c>
      <c r="I87" s="28">
        <f>COUNTIF('Base de Dados 52.42'!A:A,'Respostas Órgãos'!F87)</f>
        <v>1</v>
      </c>
      <c r="J87" s="28">
        <f>SUMIF('Base de Dados 52.42'!A:A,'Respostas Órgãos'!F87,'Base de Dados 52.42'!L:L)</f>
        <v>196</v>
      </c>
      <c r="K87" s="26" t="str">
        <f>VLOOKUP(F87,'Base de Dados 52.42'!A:E,4,FALSE)</f>
        <v>am</v>
      </c>
      <c r="L87" s="13"/>
    </row>
    <row r="88" spans="1:12" ht="60" x14ac:dyDescent="0.25">
      <c r="A88" t="e">
        <f t="shared" si="7"/>
        <v>#N/A</v>
      </c>
      <c r="B88" t="e">
        <f>VLOOKUP(A88,'LISTA ÓRGÃO'!A:B,2,FALSE)</f>
        <v>#N/A</v>
      </c>
      <c r="C88" s="14">
        <f t="shared" si="9"/>
        <v>0</v>
      </c>
      <c r="D88" t="str">
        <f t="shared" si="10"/>
        <v>3.3.90.30.18.02.0241.000001-01</v>
      </c>
      <c r="E88" s="26">
        <f t="shared" si="8"/>
        <v>81</v>
      </c>
      <c r="F88" s="26" t="s">
        <v>227</v>
      </c>
      <c r="G88" s="27" t="str">
        <f>VLOOKUP(F88,'Base de Dados 52.42'!A:B,2,FALSE)</f>
        <v>EPNEFRINA (BITARTARATO OU CLORIDRATO)</v>
      </c>
      <c r="H88" s="27" t="str">
        <f>VLOOKUP(F88,'Base de Dados 52.42'!A:C,3,FALSE)</f>
        <v>EPNEFRINA (BITARTARATO OU CLORIDRATO),Forma Farmacêutica: Solução injetável, Concentração: 1mg/ml, Unidade De Fornecimento: Ampola com 1ml, Prazo de validade: 75% do prazo total de validade do produto</v>
      </c>
      <c r="I88" s="28">
        <f>COUNTIF('Base de Dados 52.42'!A:A,'Respostas Órgãos'!F88)</f>
        <v>1</v>
      </c>
      <c r="J88" s="28">
        <f>SUMIF('Base de Dados 52.42'!A:A,'Respostas Órgãos'!F88,'Base de Dados 52.42'!L:L)</f>
        <v>196</v>
      </c>
      <c r="K88" s="26" t="str">
        <f>VLOOKUP(F88,'Base de Dados 52.42'!A:E,4,FALSE)</f>
        <v>am</v>
      </c>
      <c r="L88" s="13"/>
    </row>
    <row r="89" spans="1:12" ht="45" x14ac:dyDescent="0.25">
      <c r="A89" t="e">
        <f t="shared" si="7"/>
        <v>#N/A</v>
      </c>
      <c r="B89" t="e">
        <f>VLOOKUP(A89,'LISTA ÓRGÃO'!A:B,2,FALSE)</f>
        <v>#N/A</v>
      </c>
      <c r="C89" s="14">
        <f t="shared" si="9"/>
        <v>0</v>
      </c>
      <c r="D89" t="str">
        <f t="shared" si="10"/>
        <v>3.3.90.30.18.02.0242.000001-01</v>
      </c>
      <c r="E89" s="26">
        <f t="shared" si="8"/>
        <v>82</v>
      </c>
      <c r="F89" s="26" t="s">
        <v>230</v>
      </c>
      <c r="G89" s="27" t="str">
        <f>VLOOKUP(F89,'Base de Dados 52.42'!A:B,2,FALSE)</f>
        <v>ALFAEPOETINA</v>
      </c>
      <c r="H89" s="27" t="str">
        <f>VLOOKUP(F89,'Base de Dados 52.42'!A:C,3,FALSE)</f>
        <v>ALFAEPOETINA,Forma Farmacêutica: Solução injetável, Concentração: 10 000 UI/ML, Unidade De Fornecimento: Ampola preenchida com 1ml.</v>
      </c>
      <c r="I89" s="28">
        <f>COUNTIF('Base de Dados 52.42'!A:A,'Respostas Órgãos'!F89)</f>
        <v>1</v>
      </c>
      <c r="J89" s="28">
        <f>SUMIF('Base de Dados 52.42'!A:A,'Respostas Órgãos'!F89,'Base de Dados 52.42'!L:L)</f>
        <v>196</v>
      </c>
      <c r="K89" s="26" t="str">
        <f>VLOOKUP(F89,'Base de Dados 52.42'!A:E,4,FALSE)</f>
        <v>am</v>
      </c>
      <c r="L89" s="13"/>
    </row>
    <row r="90" spans="1:12" ht="45" x14ac:dyDescent="0.25">
      <c r="A90" t="e">
        <f t="shared" si="7"/>
        <v>#N/A</v>
      </c>
      <c r="B90" t="e">
        <f>VLOOKUP(A90,'LISTA ÓRGÃO'!A:B,2,FALSE)</f>
        <v>#N/A</v>
      </c>
      <c r="C90" s="14">
        <f t="shared" si="9"/>
        <v>0</v>
      </c>
      <c r="D90" t="str">
        <f t="shared" si="10"/>
        <v>3.3.90.30.18.02.0243.000001-01</v>
      </c>
      <c r="E90" s="26">
        <f t="shared" si="8"/>
        <v>83</v>
      </c>
      <c r="F90" s="26" t="s">
        <v>233</v>
      </c>
      <c r="G90" s="27" t="str">
        <f>VLOOKUP(F90,'Base de Dados 52.42'!A:B,2,FALSE)</f>
        <v>BROMETO DE N-BUTIL-ESCOPOLAMINA</v>
      </c>
      <c r="H90" s="27" t="str">
        <f>VLOOKUP(F90,'Base de Dados 52.42'!A:C,3,FALSE)</f>
        <v>BROMETO DE N-BUTIL-ESCOPOLAMINA,Concentração: 10mg, Unidade De Fornecimento: Comprimido com 10mg, Prazo de validade: 75% do prazo total de validade do produto.</v>
      </c>
      <c r="I90" s="28">
        <f>COUNTIF('Base de Dados 52.42'!A:A,'Respostas Órgãos'!F90)</f>
        <v>1</v>
      </c>
      <c r="J90" s="28">
        <f>SUMIF('Base de Dados 52.42'!A:A,'Respostas Órgãos'!F90,'Base de Dados 52.42'!L:L)</f>
        <v>196</v>
      </c>
      <c r="K90" s="26" t="str">
        <f>VLOOKUP(F90,'Base de Dados 52.42'!A:E,4,FALSE)</f>
        <v>cp</v>
      </c>
      <c r="L90" s="13"/>
    </row>
    <row r="91" spans="1:12" ht="75" x14ac:dyDescent="0.25">
      <c r="A91" t="e">
        <f t="shared" si="7"/>
        <v>#N/A</v>
      </c>
      <c r="B91" t="e">
        <f>VLOOKUP(A91,'LISTA ÓRGÃO'!A:B,2,FALSE)</f>
        <v>#N/A</v>
      </c>
      <c r="C91" s="14">
        <f t="shared" si="9"/>
        <v>0</v>
      </c>
      <c r="D91" t="str">
        <f t="shared" si="10"/>
        <v>3.3.90.30.18.02.0243.000002-01</v>
      </c>
      <c r="E91" s="26">
        <f t="shared" si="8"/>
        <v>84</v>
      </c>
      <c r="F91" s="26" t="s">
        <v>236</v>
      </c>
      <c r="G91" s="27" t="str">
        <f>VLOOKUP(F91,'Base de Dados 52.42'!A:B,2,FALSE)</f>
        <v>BROMETO DE N-BUTIL-ESCOPOLAMINA</v>
      </c>
      <c r="H91" s="27" t="str">
        <f>VLOOKUP(F91,'Base de Dados 52.42'!A:C,3,FALSE)</f>
        <v xml:space="preserve">BROMETO DE N-BUTIL-ESCOPOLAMINA,Concentração: 10mg/ml, Forma Farmacêutica: Solução oral, Unidade De Fornecimento: Frasco com 20ml, Prazo de validade: 75% do prazo total de validade do produto.
</v>
      </c>
      <c r="I91" s="28">
        <f>COUNTIF('Base de Dados 52.42'!A:A,'Respostas Órgãos'!F91)</f>
        <v>1</v>
      </c>
      <c r="J91" s="28">
        <f>SUMIF('Base de Dados 52.42'!A:A,'Respostas Órgãos'!F91,'Base de Dados 52.42'!L:L)</f>
        <v>196</v>
      </c>
      <c r="K91" s="26" t="str">
        <f>VLOOKUP(F91,'Base de Dados 52.42'!A:E,4,FALSE)</f>
        <v>fr</v>
      </c>
      <c r="L91" s="13"/>
    </row>
    <row r="92" spans="1:12" ht="45" x14ac:dyDescent="0.25">
      <c r="A92" t="e">
        <f t="shared" si="7"/>
        <v>#N/A</v>
      </c>
      <c r="B92" t="e">
        <f>VLOOKUP(A92,'LISTA ÓRGÃO'!A:B,2,FALSE)</f>
        <v>#N/A</v>
      </c>
      <c r="C92" s="14">
        <f t="shared" si="9"/>
        <v>0</v>
      </c>
      <c r="D92" t="str">
        <f t="shared" si="10"/>
        <v>3.3.90.30.18.02.0244.000001-01</v>
      </c>
      <c r="E92" s="26">
        <f t="shared" si="8"/>
        <v>85</v>
      </c>
      <c r="F92" s="26" t="s">
        <v>244</v>
      </c>
      <c r="G92" s="27" t="str">
        <f>VLOOKUP(F92,'Base de Dados 52.42'!A:B,2,FALSE)</f>
        <v>ALFENTANILA (CLORIDRATO)</v>
      </c>
      <c r="H92" s="27" t="str">
        <f>VLOOKUP(F92,'Base de Dados 52.42'!A:C,3,FALSE)</f>
        <v>ALFENTANILA (CLORIDRATO),Forma Farmacêutica: Solução injetável, Concentração: 0,5mg/ml, Unidade De Fornecimento: Ampola com 5ml, Prazo de Validade: 75% do prazo total de validade do produto.</v>
      </c>
      <c r="I92" s="28">
        <f>COUNTIF('Base de Dados 52.42'!A:A,'Respostas Órgãos'!F92)</f>
        <v>1</v>
      </c>
      <c r="J92" s="28">
        <f>SUMIF('Base de Dados 52.42'!A:A,'Respostas Órgãos'!F92,'Base de Dados 52.42'!L:L)</f>
        <v>196</v>
      </c>
      <c r="K92" s="26" t="str">
        <f>VLOOKUP(F92,'Base de Dados 52.42'!A:E,4,FALSE)</f>
        <v>am</v>
      </c>
      <c r="L92" s="13"/>
    </row>
    <row r="93" spans="1:12" ht="45" x14ac:dyDescent="0.25">
      <c r="A93" t="e">
        <f t="shared" si="7"/>
        <v>#N/A</v>
      </c>
      <c r="B93" t="e">
        <f>VLOOKUP(A93,'LISTA ÓRGÃO'!A:B,2,FALSE)</f>
        <v>#N/A</v>
      </c>
      <c r="C93" s="14">
        <f t="shared" si="9"/>
        <v>0</v>
      </c>
      <c r="D93" t="str">
        <f t="shared" si="10"/>
        <v>3.3.90.30.18.02.0245.000001-01</v>
      </c>
      <c r="E93" s="26">
        <f t="shared" si="8"/>
        <v>86</v>
      </c>
      <c r="F93" s="26" t="s">
        <v>247</v>
      </c>
      <c r="G93" s="27" t="str">
        <f>VLOOKUP(F93,'Base de Dados 52.42'!A:B,2,FALSE)</f>
        <v>FENTANILA</v>
      </c>
      <c r="H93" s="27" t="str">
        <f>VLOOKUP(F93,'Base de Dados 52.42'!A:C,3,FALSE)</f>
        <v>FENTANILA,Forma Farmacêutica: Solução injetável, Concentração: 0,05mg/ml, Unidade De Fornecimento: Ampola com 2ml, Prazo de Validade: 75% do prazo total de validade do produto.</v>
      </c>
      <c r="I93" s="28">
        <f>COUNTIF('Base de Dados 52.42'!A:A,'Respostas Órgãos'!F93)</f>
        <v>1</v>
      </c>
      <c r="J93" s="28">
        <f>SUMIF('Base de Dados 52.42'!A:A,'Respostas Órgãos'!F93,'Base de Dados 52.42'!L:L)</f>
        <v>196</v>
      </c>
      <c r="K93" s="26" t="str">
        <f>VLOOKUP(F93,'Base de Dados 52.42'!A:E,4,FALSE)</f>
        <v>am</v>
      </c>
      <c r="L93" s="13"/>
    </row>
    <row r="94" spans="1:12" ht="45" x14ac:dyDescent="0.25">
      <c r="A94" t="e">
        <f t="shared" si="7"/>
        <v>#N/A</v>
      </c>
      <c r="B94" t="e">
        <f>VLOOKUP(A94,'LISTA ÓRGÃO'!A:B,2,FALSE)</f>
        <v>#N/A</v>
      </c>
      <c r="C94" s="14">
        <f t="shared" si="9"/>
        <v>0</v>
      </c>
      <c r="D94" t="str">
        <f t="shared" si="10"/>
        <v>3.3.90.30.18.02.0246.000001-01</v>
      </c>
      <c r="E94" s="26">
        <f t="shared" si="8"/>
        <v>87</v>
      </c>
      <c r="F94" s="26" t="s">
        <v>253</v>
      </c>
      <c r="G94" s="27" t="str">
        <f>VLOOKUP(F94,'Base de Dados 52.42'!A:B,2,FALSE)</f>
        <v>FLUMAZENIL</v>
      </c>
      <c r="H94" s="27" t="str">
        <f>VLOOKUP(F94,'Base de Dados 52.42'!A:C,3,FALSE)</f>
        <v>FLUMAZENIL,Forma Farmacêutica: Solução injetável, Concentração: 0,1mg/1ml, Unidade De Fornecimento: Ampola com 5 ml, Prazo de Validade: 75% do prazo total de validade do produto.</v>
      </c>
      <c r="I94" s="28">
        <f>COUNTIF('Base de Dados 52.42'!A:A,'Respostas Órgãos'!F94)</f>
        <v>1</v>
      </c>
      <c r="J94" s="28">
        <f>SUMIF('Base de Dados 52.42'!A:A,'Respostas Órgãos'!F94,'Base de Dados 52.42'!L:L)</f>
        <v>196</v>
      </c>
      <c r="K94" s="26" t="str">
        <f>VLOOKUP(F94,'Base de Dados 52.42'!A:E,4,FALSE)</f>
        <v>am</v>
      </c>
      <c r="L94" s="13"/>
    </row>
    <row r="95" spans="1:12" ht="75" x14ac:dyDescent="0.25">
      <c r="A95" t="e">
        <f t="shared" si="7"/>
        <v>#N/A</v>
      </c>
      <c r="B95" t="e">
        <f>VLOOKUP(A95,'LISTA ÓRGÃO'!A:B,2,FALSE)</f>
        <v>#N/A</v>
      </c>
      <c r="C95" s="14">
        <f t="shared" si="9"/>
        <v>0</v>
      </c>
      <c r="D95" t="str">
        <f t="shared" si="10"/>
        <v>3.3.90.30.18.02.0247.000001-01</v>
      </c>
      <c r="E95" s="26">
        <f t="shared" si="8"/>
        <v>88</v>
      </c>
      <c r="F95" s="26" t="s">
        <v>291</v>
      </c>
      <c r="G95" s="27" t="str">
        <f>VLOOKUP(F95,'Base de Dados 52.42'!A:B,2,FALSE)</f>
        <v>IMIPENEMA+CILASTATINA SÓDICA</v>
      </c>
      <c r="H95" s="27" t="str">
        <f>VLOOKUP(F95,'Base de Dados 52.42'!A:C,3,FALSE)</f>
        <v>IMIPENEMA+CILASTATINA SÓDICA,Forma Farmacêutica: Pó para solução injetável, Concentração: 500mg + 500mg por unidade, Unidade De Fornecimento: Frasco - ampola com ( 500 mg + 500 mg) + diluente, Prazo de Validade:75% do prazo total de validade do produto.</v>
      </c>
      <c r="I95" s="28">
        <f>COUNTIF('Base de Dados 52.42'!A:A,'Respostas Órgãos'!F95)</f>
        <v>1</v>
      </c>
      <c r="J95" s="28">
        <f>SUMIF('Base de Dados 52.42'!A:A,'Respostas Órgãos'!F95,'Base de Dados 52.42'!L:L)</f>
        <v>196</v>
      </c>
      <c r="K95" s="26" t="str">
        <f>VLOOKUP(F95,'Base de Dados 52.42'!A:E,4,FALSE)</f>
        <v>fa</v>
      </c>
      <c r="L95" s="13"/>
    </row>
    <row r="96" spans="1:12" ht="45" x14ac:dyDescent="0.25">
      <c r="A96" t="e">
        <f t="shared" si="7"/>
        <v>#N/A</v>
      </c>
      <c r="B96" t="e">
        <f>VLOOKUP(A96,'LISTA ÓRGÃO'!A:B,2,FALSE)</f>
        <v>#N/A</v>
      </c>
      <c r="C96" s="14">
        <f t="shared" si="9"/>
        <v>0</v>
      </c>
      <c r="D96" t="str">
        <f t="shared" si="10"/>
        <v>3.3.90.30.18.02.0248.000001-01</v>
      </c>
      <c r="E96" s="26">
        <f t="shared" si="8"/>
        <v>89</v>
      </c>
      <c r="F96" s="26" t="s">
        <v>303</v>
      </c>
      <c r="G96" s="27" t="str">
        <f>VLOOKUP(F96,'Base de Dados 52.42'!A:B,2,FALSE)</f>
        <v xml:space="preserve"> 
LISINA (CLONIXINATO)</v>
      </c>
      <c r="H96" s="27" t="str">
        <f>VLOOKUP(F96,'Base de Dados 52.42'!A:C,3,FALSE)</f>
        <v>LISINA (CLONIXINATO),Forma Farmacêutica: Comprimido revestido, Concentração: 125mg por unidade, Unidade De Fornecimento: Comprimido com 125mg.</v>
      </c>
      <c r="I96" s="28">
        <f>COUNTIF('Base de Dados 52.42'!A:A,'Respostas Órgãos'!F96)</f>
        <v>1</v>
      </c>
      <c r="J96" s="28">
        <f>SUMIF('Base de Dados 52.42'!A:A,'Respostas Órgãos'!F96,'Base de Dados 52.42'!L:L)</f>
        <v>196</v>
      </c>
      <c r="K96" s="26" t="str">
        <f>VLOOKUP(F96,'Base de Dados 52.42'!A:E,4,FALSE)</f>
        <v>cp</v>
      </c>
      <c r="L96" s="13"/>
    </row>
    <row r="97" spans="1:12" ht="45" x14ac:dyDescent="0.25">
      <c r="A97" t="e">
        <f t="shared" si="7"/>
        <v>#N/A</v>
      </c>
      <c r="B97" t="e">
        <f>VLOOKUP(A97,'LISTA ÓRGÃO'!A:B,2,FALSE)</f>
        <v>#N/A</v>
      </c>
      <c r="C97" s="14">
        <f t="shared" si="9"/>
        <v>0</v>
      </c>
      <c r="D97" t="str">
        <f t="shared" si="10"/>
        <v>3.3.90.30.18.02.0250.000001-01</v>
      </c>
      <c r="E97" s="26">
        <f t="shared" si="8"/>
        <v>90</v>
      </c>
      <c r="F97" s="26" t="s">
        <v>313</v>
      </c>
      <c r="G97" s="27" t="str">
        <f>VLOOKUP(F97,'Base de Dados 52.42'!A:B,2,FALSE)</f>
        <v>METADONA (CLORIDRATO)</v>
      </c>
      <c r="H97" s="27" t="str">
        <f>VLOOKUP(F97,'Base de Dados 52.42'!A:C,3,FALSE)</f>
        <v>METADONA (CLORIDRATO),Concentração: 10mg por unidade, Unidade De Fornecimento: Comprimido com 10mg, Prazo de Validade:75% do prazo total de validade do produto.</v>
      </c>
      <c r="I97" s="28">
        <f>COUNTIF('Base de Dados 52.42'!A:A,'Respostas Órgãos'!F97)</f>
        <v>1</v>
      </c>
      <c r="J97" s="28">
        <f>SUMIF('Base de Dados 52.42'!A:A,'Respostas Órgãos'!F97,'Base de Dados 52.42'!L:L)</f>
        <v>196</v>
      </c>
      <c r="K97" s="26" t="str">
        <f>VLOOKUP(F97,'Base de Dados 52.42'!A:E,4,FALSE)</f>
        <v>cp</v>
      </c>
      <c r="L97" s="13"/>
    </row>
    <row r="98" spans="1:12" ht="45" x14ac:dyDescent="0.25">
      <c r="A98" t="e">
        <f t="shared" si="7"/>
        <v>#N/A</v>
      </c>
      <c r="B98" t="e">
        <f>VLOOKUP(A98,'LISTA ÓRGÃO'!A:B,2,FALSE)</f>
        <v>#N/A</v>
      </c>
      <c r="C98" s="14">
        <f t="shared" si="9"/>
        <v>0</v>
      </c>
      <c r="D98" t="str">
        <f t="shared" si="10"/>
        <v>3.3.90.30.18.02.0251.000001-01</v>
      </c>
      <c r="E98" s="26">
        <f t="shared" si="8"/>
        <v>91</v>
      </c>
      <c r="F98" s="26" t="s">
        <v>345</v>
      </c>
      <c r="G98" s="27" t="str">
        <f>VLOOKUP(F98,'Base de Dados 52.42'!A:B,2,FALSE)</f>
        <v>NAPROXENO (SÓDICO)</v>
      </c>
      <c r="H98" s="27" t="str">
        <f>VLOOKUP(F98,'Base de Dados 52.42'!A:C,3,FALSE)</f>
        <v>NAPROXENO (SÓDICO),Concentração: 500mg por unidade, Unidade De Fornecimento: Comprimido com 500 mg, Prazo de Validade: 75% do prazo total de validade do produto.</v>
      </c>
      <c r="I98" s="28">
        <f>COUNTIF('Base de Dados 52.42'!A:A,'Respostas Órgãos'!F98)</f>
        <v>1</v>
      </c>
      <c r="J98" s="28">
        <f>SUMIF('Base de Dados 52.42'!A:A,'Respostas Órgãos'!F98,'Base de Dados 52.42'!L:L)</f>
        <v>196</v>
      </c>
      <c r="K98" s="26" t="str">
        <f>VLOOKUP(F98,'Base de Dados 52.42'!A:E,4,FALSE)</f>
        <v>cp</v>
      </c>
      <c r="L98" s="13"/>
    </row>
    <row r="99" spans="1:12" ht="45" x14ac:dyDescent="0.25">
      <c r="A99" t="e">
        <f t="shared" si="7"/>
        <v>#N/A</v>
      </c>
      <c r="B99" t="e">
        <f>VLOOKUP(A99,'LISTA ÓRGÃO'!A:B,2,FALSE)</f>
        <v>#N/A</v>
      </c>
      <c r="C99" s="14">
        <f t="shared" si="9"/>
        <v>0</v>
      </c>
      <c r="D99" t="str">
        <f t="shared" si="10"/>
        <v>3.3.90.30.18.02.0251.000002-01</v>
      </c>
      <c r="E99" s="26">
        <f t="shared" si="8"/>
        <v>92</v>
      </c>
      <c r="F99" s="26" t="s">
        <v>348</v>
      </c>
      <c r="G99" s="27" t="str">
        <f>VLOOKUP(F99,'Base de Dados 52.42'!A:B,2,FALSE)</f>
        <v>NAPROXENO (SÓDICO)</v>
      </c>
      <c r="H99" s="27" t="str">
        <f>VLOOKUP(F99,'Base de Dados 52.42'!A:C,3,FALSE)</f>
        <v>NAPROXENO (SÓDICO),Concentração: 250 a 275 mg por unidade, Unidade De Fornecimento: Comprimido com 250 a 275 mg, Prazo de Validade: 75% do prazo total de validade do produto.</v>
      </c>
      <c r="I99" s="28">
        <f>COUNTIF('Base de Dados 52.42'!A:A,'Respostas Órgãos'!F99)</f>
        <v>1</v>
      </c>
      <c r="J99" s="28">
        <f>SUMIF('Base de Dados 52.42'!A:A,'Respostas Órgãos'!F99,'Base de Dados 52.42'!L:L)</f>
        <v>196</v>
      </c>
      <c r="K99" s="26" t="str">
        <f>VLOOKUP(F99,'Base de Dados 52.42'!A:E,4,FALSE)</f>
        <v>cp</v>
      </c>
      <c r="L99" s="13"/>
    </row>
    <row r="100" spans="1:12" ht="60" x14ac:dyDescent="0.25">
      <c r="A100" t="e">
        <f t="shared" si="7"/>
        <v>#N/A</v>
      </c>
      <c r="B100" t="e">
        <f>VLOOKUP(A100,'LISTA ÓRGÃO'!A:B,2,FALSE)</f>
        <v>#N/A</v>
      </c>
      <c r="C100" s="14">
        <f t="shared" si="9"/>
        <v>0</v>
      </c>
      <c r="D100" t="str">
        <f t="shared" si="10"/>
        <v>3.3.90.30.18.02.0252.000001-01</v>
      </c>
      <c r="E100" s="26">
        <f t="shared" si="8"/>
        <v>93</v>
      </c>
      <c r="F100" s="26" t="s">
        <v>365</v>
      </c>
      <c r="G100" s="27" t="str">
        <f>VLOOKUP(F100,'Base de Dados 52.42'!A:B,2,FALSE)</f>
        <v>PANCREATINA+DIMETICONA</v>
      </c>
      <c r="H100" s="27" t="str">
        <f>VLOOKUP(F100,'Base de Dados 52.42'!A:C,3,FALSE)</f>
        <v>PANCREATINA+DIMETICONA,Concentração: 170 mg de Pancreatina + 80 mg de Dimeticona por unidade, Unidade De Fornecimento: Drágea com 170 mg de Pancreatina + 80 mg de Dimeticona, Prazo de Validade:75% do prazo total de validade do produto.</v>
      </c>
      <c r="I100" s="28">
        <f>COUNTIF('Base de Dados 52.42'!A:A,'Respostas Órgãos'!F100)</f>
        <v>1</v>
      </c>
      <c r="J100" s="28">
        <f>SUMIF('Base de Dados 52.42'!A:A,'Respostas Órgãos'!F100,'Base de Dados 52.42'!L:L)</f>
        <v>196</v>
      </c>
      <c r="K100" s="26" t="str">
        <f>VLOOKUP(F100,'Base de Dados 52.42'!A:E,4,FALSE)</f>
        <v>dg</v>
      </c>
      <c r="L100" s="13"/>
    </row>
    <row r="101" spans="1:12" ht="75" x14ac:dyDescent="0.25">
      <c r="A101" t="e">
        <f t="shared" si="7"/>
        <v>#N/A</v>
      </c>
      <c r="B101" t="e">
        <f>VLOOKUP(A101,'LISTA ÓRGÃO'!A:B,2,FALSE)</f>
        <v>#N/A</v>
      </c>
      <c r="C101" s="14">
        <f t="shared" si="9"/>
        <v>0</v>
      </c>
      <c r="D101" t="str">
        <f t="shared" si="10"/>
        <v>3.3.90.30.18.02.0253.000001-01</v>
      </c>
      <c r="E101" s="26">
        <f t="shared" si="8"/>
        <v>94</v>
      </c>
      <c r="F101" s="26" t="s">
        <v>369</v>
      </c>
      <c r="G101" s="27" t="str">
        <f>VLOOKUP(F101,'Base de Dados 52.42'!A:B,2,FALSE)</f>
        <v>BENZILPENICILINA POTÁSSICA</v>
      </c>
      <c r="H101" s="27" t="str">
        <f>VLOOKUP(F101,'Base de Dados 52.42'!A:C,3,FALSE)</f>
        <v>BENZILPENICILINA POTÁSSICA,Forma Farmacêutica: Pó para solução injetável, Concentração: 5.000.000 UI por unidade, Unidade De Fornecimento: Frasco - ampola com 5.000.000 UI, capacidade para 10 ml de diluente, Prazo de Validade:75% do prazo total de validade do produto.</v>
      </c>
      <c r="I101" s="28">
        <f>COUNTIF('Base de Dados 52.42'!A:A,'Respostas Órgãos'!F101)</f>
        <v>1</v>
      </c>
      <c r="J101" s="28">
        <f>SUMIF('Base de Dados 52.42'!A:A,'Respostas Órgãos'!F101,'Base de Dados 52.42'!L:L)</f>
        <v>196</v>
      </c>
      <c r="K101" s="26" t="str">
        <f>VLOOKUP(F101,'Base de Dados 52.42'!A:E,4,FALSE)</f>
        <v>fa</v>
      </c>
      <c r="L101" s="13"/>
    </row>
    <row r="102" spans="1:12" ht="90" x14ac:dyDescent="0.25">
      <c r="A102" t="e">
        <f t="shared" si="7"/>
        <v>#N/A</v>
      </c>
      <c r="B102" t="e">
        <f>VLOOKUP(A102,'LISTA ÓRGÃO'!A:B,2,FALSE)</f>
        <v>#N/A</v>
      </c>
      <c r="C102" s="14">
        <f t="shared" si="9"/>
        <v>0</v>
      </c>
      <c r="D102" t="str">
        <f t="shared" si="10"/>
        <v>3.3.90.30.18.02.0254.000001-01</v>
      </c>
      <c r="E102" s="26">
        <f t="shared" si="8"/>
        <v>95</v>
      </c>
      <c r="F102" s="26" t="s">
        <v>372</v>
      </c>
      <c r="G102" s="27" t="str">
        <f>VLOOKUP(F102,'Base de Dados 52.42'!A:B,2,FALSE)</f>
        <v>BENZILPENICILINA PROCAINA + POTÁSSICA</v>
      </c>
      <c r="H102" s="27" t="str">
        <f>VLOOKUP(F102,'Base de Dados 52.42'!A:C,3,FALSE)</f>
        <v>BENZILPENICILINA PROCAINA + POTÁSSICA,Forma Farmacêutica: Pó para suspensão injetável, Concentração: (300.000 UI de Benzilpenicilina + 100.000 UI de Procaina Potássica) / frasco - ampola, Unidade De Fornecimento: Frasco - ampola 300.000 UI de Benzilpenicilina + 100.000 UI de Procaina Potássica, Prazo de Validade:75% do prazo total de validade do produto.</v>
      </c>
      <c r="I102" s="28">
        <f>COUNTIF('Base de Dados 52.42'!A:A,'Respostas Órgãos'!F102)</f>
        <v>1</v>
      </c>
      <c r="J102" s="28">
        <f>SUMIF('Base de Dados 52.42'!A:A,'Respostas Órgãos'!F102,'Base de Dados 52.42'!L:L)</f>
        <v>196</v>
      </c>
      <c r="K102" s="26" t="str">
        <f>VLOOKUP(F102,'Base de Dados 52.42'!A:E,4,FALSE)</f>
        <v>fa</v>
      </c>
      <c r="L102" s="13"/>
    </row>
    <row r="103" spans="1:12" ht="45" x14ac:dyDescent="0.25">
      <c r="A103" t="e">
        <f t="shared" si="7"/>
        <v>#N/A</v>
      </c>
      <c r="B103" t="e">
        <f>VLOOKUP(A103,'LISTA ÓRGÃO'!A:B,2,FALSE)</f>
        <v>#N/A</v>
      </c>
      <c r="C103" s="14">
        <f t="shared" si="9"/>
        <v>0</v>
      </c>
      <c r="D103" t="str">
        <f t="shared" si="10"/>
        <v>3.3.90.30.18.02.0255.000001-01</v>
      </c>
      <c r="E103" s="26">
        <f t="shared" si="8"/>
        <v>96</v>
      </c>
      <c r="F103" s="26" t="s">
        <v>375</v>
      </c>
      <c r="G103" s="27" t="str">
        <f>VLOOKUP(F103,'Base de Dados 52.42'!A:B,2,FALSE)</f>
        <v>PENTOXIFILINA</v>
      </c>
      <c r="H103" s="27" t="str">
        <f>VLOOKUP(F103,'Base de Dados 52.42'!A:C,3,FALSE)</f>
        <v>PENTOXIFILINA,Concentração: 400mg, Unidade De Fornecimento: Comprimido com 400mg, Prazo de validade: 75% do prazo total de validade do produto.</v>
      </c>
      <c r="I103" s="28">
        <f>COUNTIF('Base de Dados 52.42'!A:A,'Respostas Órgãos'!F103)</f>
        <v>1</v>
      </c>
      <c r="J103" s="28">
        <f>SUMIF('Base de Dados 52.42'!A:A,'Respostas Órgãos'!F103,'Base de Dados 52.42'!L:L)</f>
        <v>196</v>
      </c>
      <c r="K103" s="26" t="str">
        <f>VLOOKUP(F103,'Base de Dados 52.42'!A:E,4,FALSE)</f>
        <v>cp</v>
      </c>
      <c r="L103" s="13"/>
    </row>
    <row r="104" spans="1:12" ht="45" x14ac:dyDescent="0.25">
      <c r="A104" t="e">
        <f t="shared" si="7"/>
        <v>#N/A</v>
      </c>
      <c r="B104" t="e">
        <f>VLOOKUP(A104,'LISTA ÓRGÃO'!A:B,2,FALSE)</f>
        <v>#N/A</v>
      </c>
      <c r="C104" s="14">
        <f t="shared" si="9"/>
        <v>0</v>
      </c>
      <c r="D104" t="str">
        <f t="shared" si="10"/>
        <v>3.3.90.30.18.02.0256.000001-01</v>
      </c>
      <c r="E104" s="26">
        <f t="shared" si="8"/>
        <v>97</v>
      </c>
      <c r="F104" s="26" t="s">
        <v>378</v>
      </c>
      <c r="G104" s="27" t="str">
        <f>VLOOKUP(F104,'Base de Dados 52.42'!A:B,2,FALSE)</f>
        <v>PIROXICAM</v>
      </c>
      <c r="H104" s="27" t="str">
        <f>VLOOKUP(F104,'Base de Dados 52.42'!A:C,3,FALSE)</f>
        <v>PIROXICAM,Concentração: 20mg por unidade, Unidade De Fornecimento: Cápsula com 20 mg, Prazo de Validade: 75% do prazo total de validade do produto.</v>
      </c>
      <c r="I104" s="28">
        <f>COUNTIF('Base de Dados 52.42'!A:A,'Respostas Órgãos'!F104)</f>
        <v>1</v>
      </c>
      <c r="J104" s="28">
        <f>SUMIF('Base de Dados 52.42'!A:A,'Respostas Órgãos'!F104,'Base de Dados 52.42'!L:L)</f>
        <v>196</v>
      </c>
      <c r="K104" s="26" t="str">
        <f>VLOOKUP(F104,'Base de Dados 52.42'!A:E,4,FALSE)</f>
        <v>cs</v>
      </c>
      <c r="L104" s="13"/>
    </row>
    <row r="105" spans="1:12" ht="45" x14ac:dyDescent="0.25">
      <c r="A105" t="e">
        <f t="shared" si="7"/>
        <v>#N/A</v>
      </c>
      <c r="B105" t="e">
        <f>VLOOKUP(A105,'LISTA ÓRGÃO'!A:B,2,FALSE)</f>
        <v>#N/A</v>
      </c>
      <c r="C105" s="14">
        <f t="shared" si="9"/>
        <v>0</v>
      </c>
      <c r="D105" t="str">
        <f t="shared" si="10"/>
        <v>3.3.90.30.18.02.0257.000001-01</v>
      </c>
      <c r="E105" s="26">
        <f t="shared" si="8"/>
        <v>98</v>
      </c>
      <c r="F105" s="26" t="s">
        <v>381</v>
      </c>
      <c r="G105" s="27" t="str">
        <f>VLOOKUP(F105,'Base de Dados 52.42'!A:B,2,FALSE)</f>
        <v>PRAZIQUANTEL</v>
      </c>
      <c r="H105" s="27" t="str">
        <f>VLOOKUP(F105,'Base de Dados 52.42'!A:C,3,FALSE)</f>
        <v>PRAZIQUANTEL,Concentração: 500mg por unidade, Unidade De Fornecimento: Comprimido com 500mg, Prazo de Validade:75% do prazo total de validade do produto.</v>
      </c>
      <c r="I105" s="28">
        <f>COUNTIF('Base de Dados 52.42'!A:A,'Respostas Órgãos'!F105)</f>
        <v>1</v>
      </c>
      <c r="J105" s="28">
        <f>SUMIF('Base de Dados 52.42'!A:A,'Respostas Órgãos'!F105,'Base de Dados 52.42'!L:L)</f>
        <v>196</v>
      </c>
      <c r="K105" s="26" t="str">
        <f>VLOOKUP(F105,'Base de Dados 52.42'!A:E,4,FALSE)</f>
        <v>cp</v>
      </c>
      <c r="L105" s="13"/>
    </row>
    <row r="106" spans="1:12" ht="45" x14ac:dyDescent="0.25">
      <c r="A106" t="e">
        <f t="shared" si="7"/>
        <v>#N/A</v>
      </c>
      <c r="B106" t="e">
        <f>VLOOKUP(A106,'LISTA ÓRGÃO'!A:B,2,FALSE)</f>
        <v>#N/A</v>
      </c>
      <c r="C106" s="14">
        <f t="shared" si="9"/>
        <v>0</v>
      </c>
      <c r="D106" t="str">
        <f t="shared" si="10"/>
        <v>3.3.90.30.18.02.0258.000001-01</v>
      </c>
      <c r="E106" s="26">
        <f t="shared" si="8"/>
        <v>99</v>
      </c>
      <c r="F106" s="26" t="s">
        <v>394</v>
      </c>
      <c r="G106" s="27" t="str">
        <f>VLOOKUP(F106,'Base de Dados 52.42'!A:B,2,FALSE)</f>
        <v>PROPOFOL</v>
      </c>
      <c r="H106" s="27" t="str">
        <f>VLOOKUP(F106,'Base de Dados 52.42'!A:C,3,FALSE)</f>
        <v>PROPOFOL,Forma Farmacêutica: Emulsão injetável, Concentração: 1% (10mg/ml), Unidade De Fornecimento: Ampola com 20ml, Prazo de validade: 75% do prazo total de validade do produto.</v>
      </c>
      <c r="I106" s="28">
        <f>COUNTIF('Base de Dados 52.42'!A:A,'Respostas Órgãos'!F106)</f>
        <v>1</v>
      </c>
      <c r="J106" s="28">
        <f>SUMIF('Base de Dados 52.42'!A:A,'Respostas Órgãos'!F106,'Base de Dados 52.42'!L:L)</f>
        <v>196</v>
      </c>
      <c r="K106" s="26" t="str">
        <f>VLOOKUP(F106,'Base de Dados 52.42'!A:E,4,FALSE)</f>
        <v>am</v>
      </c>
      <c r="L106" s="13"/>
    </row>
    <row r="107" spans="1:12" ht="45" x14ac:dyDescent="0.25">
      <c r="A107" t="e">
        <f t="shared" si="7"/>
        <v>#N/A</v>
      </c>
      <c r="B107" t="e">
        <f>VLOOKUP(A107,'LISTA ÓRGÃO'!A:B,2,FALSE)</f>
        <v>#N/A</v>
      </c>
      <c r="C107" s="14">
        <f t="shared" si="9"/>
        <v>0</v>
      </c>
      <c r="D107" t="str">
        <f t="shared" si="10"/>
        <v>3.3.90.30.18.02.0259.000001-01</v>
      </c>
      <c r="E107" s="26">
        <f t="shared" si="8"/>
        <v>100</v>
      </c>
      <c r="F107" s="26" t="s">
        <v>211</v>
      </c>
      <c r="G107" s="27" t="str">
        <f>VLOOKUP(F107,'Base de Dados 52.42'!A:B,2,FALSE)</f>
        <v>CLORETO DE SÓDIO</v>
      </c>
      <c r="H107" s="27" t="str">
        <f>VLOOKUP(F107,'Base de Dados 52.42'!A:C,3,FALSE)</f>
        <v>CLORETO DE SÓDIO,Forma Farmacêutica: Solução injetável, Concentração: 0,09%, Unidade De Fornecimento: Ampola com 10ml, Prazo de validade: 75% do prazo total de validade do produto.</v>
      </c>
      <c r="I107" s="28">
        <f>COUNTIF('Base de Dados 52.42'!A:A,'Respostas Órgãos'!F107)</f>
        <v>1</v>
      </c>
      <c r="J107" s="28">
        <f>SUMIF('Base de Dados 52.42'!A:A,'Respostas Órgãos'!F107,'Base de Dados 52.42'!L:L)</f>
        <v>196</v>
      </c>
      <c r="K107" s="26" t="str">
        <f>VLOOKUP(F107,'Base de Dados 52.42'!A:E,4,FALSE)</f>
        <v>am</v>
      </c>
      <c r="L107" s="13"/>
    </row>
    <row r="108" spans="1:12" ht="75" x14ac:dyDescent="0.25">
      <c r="A108" t="e">
        <f t="shared" si="7"/>
        <v>#N/A</v>
      </c>
      <c r="B108" t="e">
        <f>VLOOKUP(A108,'LISTA ÓRGÃO'!A:B,2,FALSE)</f>
        <v>#N/A</v>
      </c>
      <c r="C108" s="14">
        <f t="shared" si="9"/>
        <v>0</v>
      </c>
      <c r="D108" t="str">
        <f t="shared" si="10"/>
        <v>3.3.90.30.18.02.0261.000001-01</v>
      </c>
      <c r="E108" s="26">
        <f t="shared" si="8"/>
        <v>101</v>
      </c>
      <c r="F108" s="26" t="s">
        <v>306</v>
      </c>
      <c r="G108" s="27" t="str">
        <f>VLOOKUP(F108,'Base de Dados 52.42'!A:B,2,FALSE)</f>
        <v>MANITOL</v>
      </c>
      <c r="H108" s="27" t="str">
        <f>VLOOKUP(F108,'Base de Dados 52.42'!A:C,3,FALSE)</f>
        <v>MANITOL,Forma Farmacêutica: solução injetável, Concentração: 20%, Forma De Apresentação: frasco plástico ou bolsa plástica com 250 ml, Prazo de validade: 75% do prazo total de validade do produto, Unidade De Estoque: unidade (UN), Unidade De Fornecimento: frasco plástico ou bolsa plástica com 250 ml.</v>
      </c>
      <c r="I108" s="28">
        <f>COUNTIF('Base de Dados 52.42'!A:A,'Respostas Órgãos'!F108)</f>
        <v>1</v>
      </c>
      <c r="J108" s="28">
        <f>SUMIF('Base de Dados 52.42'!A:A,'Respostas Órgãos'!F108,'Base de Dados 52.42'!L:L)</f>
        <v>196</v>
      </c>
      <c r="K108" s="26" t="str">
        <f>VLOOKUP(F108,'Base de Dados 52.42'!A:E,4,FALSE)</f>
        <v>um</v>
      </c>
      <c r="L108" s="13"/>
    </row>
  </sheetData>
  <sheetProtection password="C621" sheet="1" objects="1" scenarios="1"/>
  <mergeCells count="7">
    <mergeCell ref="E1:L3"/>
    <mergeCell ref="K6:L6"/>
    <mergeCell ref="G4:H4"/>
    <mergeCell ref="E4:F4"/>
    <mergeCell ref="E5:F6"/>
    <mergeCell ref="G5:H6"/>
    <mergeCell ref="K4:L5"/>
  </mergeCells>
  <dataValidations count="1">
    <dataValidation type="list" allowBlank="1" showInputMessage="1" showErrorMessage="1" sqref="G4">
      <formula1>ÓRGÃOS</formula1>
    </dataValidation>
  </dataValidations>
  <pageMargins left="0.78740157480314965" right="0.78740157480314965" top="0.98425196850393704" bottom="0.98425196850393704" header="0.31496062992125984" footer="0.31496062992125984"/>
  <pageSetup paperSize="9" scale="55" fitToHeight="0" orientation="portrait" r:id="rId1"/>
  <headerFooter>
    <oddFooter>&amp;C&amp;D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topLeftCell="A23" workbookViewId="0">
      <selection activeCell="B35" sqref="B35"/>
    </sheetView>
  </sheetViews>
  <sheetFormatPr defaultRowHeight="15" x14ac:dyDescent="0.25"/>
  <cols>
    <col min="1" max="1" width="9.140625" style="12"/>
    <col min="2" max="2" width="70.85546875" style="12" bestFit="1" customWidth="1"/>
    <col min="3" max="3" width="5" style="12" bestFit="1" customWidth="1"/>
    <col min="4" max="16384" width="9.140625" style="12"/>
  </cols>
  <sheetData>
    <row r="1" spans="1:3" x14ac:dyDescent="0.25">
      <c r="A1" s="12" t="s">
        <v>64</v>
      </c>
      <c r="B1" s="12" t="s">
        <v>65</v>
      </c>
    </row>
    <row r="2" spans="1:3" x14ac:dyDescent="0.25">
      <c r="A2" s="12">
        <v>147</v>
      </c>
      <c r="B2" s="12" t="s">
        <v>66</v>
      </c>
      <c r="C2" s="12">
        <f>A2</f>
        <v>147</v>
      </c>
    </row>
    <row r="3" spans="1:3" x14ac:dyDescent="0.25">
      <c r="A3" s="12">
        <v>367</v>
      </c>
      <c r="B3" s="24" t="s">
        <v>451</v>
      </c>
      <c r="C3" s="12">
        <f t="shared" ref="C3:C64" si="0">A3</f>
        <v>367</v>
      </c>
    </row>
    <row r="4" spans="1:3" x14ac:dyDescent="0.25">
      <c r="A4" s="12">
        <v>302</v>
      </c>
      <c r="B4" s="12" t="s">
        <v>67</v>
      </c>
      <c r="C4" s="12">
        <f t="shared" si="0"/>
        <v>302</v>
      </c>
    </row>
    <row r="5" spans="1:3" x14ac:dyDescent="0.25">
      <c r="A5" s="12">
        <v>300</v>
      </c>
      <c r="B5" s="12" t="s">
        <v>68</v>
      </c>
      <c r="C5" s="12">
        <f t="shared" si="0"/>
        <v>300</v>
      </c>
    </row>
    <row r="6" spans="1:3" x14ac:dyDescent="0.25">
      <c r="A6" s="12">
        <v>133</v>
      </c>
      <c r="B6" s="12" t="s">
        <v>69</v>
      </c>
      <c r="C6" s="12">
        <f t="shared" si="0"/>
        <v>133</v>
      </c>
    </row>
    <row r="7" spans="1:3" x14ac:dyDescent="0.25">
      <c r="A7" s="12">
        <v>138</v>
      </c>
      <c r="B7" s="12" t="s">
        <v>70</v>
      </c>
      <c r="C7" s="12">
        <f t="shared" si="0"/>
        <v>138</v>
      </c>
    </row>
    <row r="8" spans="1:3" x14ac:dyDescent="0.25">
      <c r="A8" s="12">
        <v>308</v>
      </c>
      <c r="B8" s="12" t="s">
        <v>71</v>
      </c>
      <c r="C8" s="12">
        <f t="shared" si="0"/>
        <v>308</v>
      </c>
    </row>
    <row r="9" spans="1:3" x14ac:dyDescent="0.25">
      <c r="A9" s="12">
        <v>135</v>
      </c>
      <c r="B9" s="12" t="s">
        <v>72</v>
      </c>
      <c r="C9" s="12">
        <f t="shared" si="0"/>
        <v>135</v>
      </c>
    </row>
    <row r="10" spans="1:3" x14ac:dyDescent="0.25">
      <c r="A10" s="12">
        <v>142</v>
      </c>
      <c r="B10" s="12" t="s">
        <v>73</v>
      </c>
      <c r="C10" s="12">
        <f t="shared" si="0"/>
        <v>142</v>
      </c>
    </row>
    <row r="11" spans="1:3" x14ac:dyDescent="0.25">
      <c r="A11" s="12">
        <v>143</v>
      </c>
      <c r="B11" s="12" t="s">
        <v>74</v>
      </c>
      <c r="C11" s="12">
        <f t="shared" si="0"/>
        <v>143</v>
      </c>
    </row>
    <row r="12" spans="1:3" x14ac:dyDescent="0.25">
      <c r="A12" s="12">
        <v>144</v>
      </c>
      <c r="B12" s="12" t="s">
        <v>75</v>
      </c>
      <c r="C12" s="12">
        <f t="shared" si="0"/>
        <v>144</v>
      </c>
    </row>
    <row r="13" spans="1:3" x14ac:dyDescent="0.25">
      <c r="A13" s="12">
        <v>134</v>
      </c>
      <c r="B13" s="12" t="s">
        <v>76</v>
      </c>
      <c r="C13" s="12">
        <f t="shared" si="0"/>
        <v>134</v>
      </c>
    </row>
    <row r="14" spans="1:3" x14ac:dyDescent="0.25">
      <c r="A14" s="12">
        <v>304</v>
      </c>
      <c r="B14" s="12" t="s">
        <v>77</v>
      </c>
      <c r="C14" s="12">
        <f t="shared" si="0"/>
        <v>304</v>
      </c>
    </row>
    <row r="15" spans="1:3" x14ac:dyDescent="0.25">
      <c r="A15" s="12">
        <v>132</v>
      </c>
      <c r="B15" s="12" t="s">
        <v>78</v>
      </c>
      <c r="C15" s="12">
        <f t="shared" si="0"/>
        <v>132</v>
      </c>
    </row>
    <row r="16" spans="1:3" x14ac:dyDescent="0.25">
      <c r="A16" s="12">
        <v>366</v>
      </c>
      <c r="B16" s="12" t="s">
        <v>79</v>
      </c>
      <c r="C16" s="12">
        <f t="shared" si="0"/>
        <v>366</v>
      </c>
    </row>
    <row r="17" spans="1:3" x14ac:dyDescent="0.25">
      <c r="A17" s="12">
        <v>139</v>
      </c>
      <c r="B17" s="12" t="s">
        <v>80</v>
      </c>
      <c r="C17" s="12">
        <f t="shared" si="0"/>
        <v>139</v>
      </c>
    </row>
    <row r="18" spans="1:3" x14ac:dyDescent="0.25">
      <c r="A18" s="12">
        <v>131</v>
      </c>
      <c r="B18" s="12" t="s">
        <v>81</v>
      </c>
      <c r="C18" s="12">
        <f t="shared" si="0"/>
        <v>131</v>
      </c>
    </row>
    <row r="19" spans="1:3" x14ac:dyDescent="0.25">
      <c r="A19" s="12">
        <v>137</v>
      </c>
      <c r="B19" s="12" t="s">
        <v>82</v>
      </c>
      <c r="C19" s="12">
        <f t="shared" si="0"/>
        <v>137</v>
      </c>
    </row>
    <row r="20" spans="1:3" x14ac:dyDescent="0.25">
      <c r="A20" s="12">
        <v>307</v>
      </c>
      <c r="B20" s="12" t="s">
        <v>83</v>
      </c>
      <c r="C20" s="12">
        <f t="shared" si="0"/>
        <v>307</v>
      </c>
    </row>
    <row r="21" spans="1:3" x14ac:dyDescent="0.25">
      <c r="A21" s="12">
        <v>149</v>
      </c>
      <c r="B21" s="12" t="s">
        <v>84</v>
      </c>
      <c r="C21" s="12">
        <f t="shared" si="0"/>
        <v>149</v>
      </c>
    </row>
    <row r="22" spans="1:3" x14ac:dyDescent="0.25">
      <c r="A22" s="12">
        <v>146</v>
      </c>
      <c r="B22" s="12" t="s">
        <v>85</v>
      </c>
      <c r="C22" s="12">
        <f t="shared" si="0"/>
        <v>146</v>
      </c>
    </row>
    <row r="23" spans="1:3" x14ac:dyDescent="0.25">
      <c r="A23" s="12">
        <v>136</v>
      </c>
      <c r="B23" s="12" t="s">
        <v>86</v>
      </c>
      <c r="C23" s="12">
        <f t="shared" si="0"/>
        <v>136</v>
      </c>
    </row>
    <row r="24" spans="1:3" x14ac:dyDescent="0.25">
      <c r="A24" s="12">
        <v>140</v>
      </c>
      <c r="B24" s="12" t="s">
        <v>87</v>
      </c>
      <c r="C24" s="12">
        <f t="shared" si="0"/>
        <v>140</v>
      </c>
    </row>
    <row r="25" spans="1:3" x14ac:dyDescent="0.25">
      <c r="A25" s="12">
        <v>305</v>
      </c>
      <c r="B25" s="12" t="s">
        <v>88</v>
      </c>
      <c r="C25" s="12">
        <f t="shared" si="0"/>
        <v>305</v>
      </c>
    </row>
    <row r="26" spans="1:3" x14ac:dyDescent="0.25">
      <c r="A26" s="12">
        <v>141</v>
      </c>
      <c r="B26" s="12" t="s">
        <v>89</v>
      </c>
      <c r="C26" s="12">
        <f t="shared" si="0"/>
        <v>141</v>
      </c>
    </row>
    <row r="27" spans="1:3" x14ac:dyDescent="0.25">
      <c r="A27" s="12">
        <v>145</v>
      </c>
      <c r="B27" s="12" t="s">
        <v>90</v>
      </c>
      <c r="C27" s="12">
        <f t="shared" si="0"/>
        <v>145</v>
      </c>
    </row>
    <row r="28" spans="1:3" x14ac:dyDescent="0.25">
      <c r="A28" s="12">
        <v>148</v>
      </c>
      <c r="B28" s="12" t="s">
        <v>91</v>
      </c>
      <c r="C28" s="12">
        <f t="shared" si="0"/>
        <v>148</v>
      </c>
    </row>
    <row r="29" spans="1:3" x14ac:dyDescent="0.25">
      <c r="A29" s="12">
        <v>301</v>
      </c>
      <c r="B29" s="12" t="s">
        <v>92</v>
      </c>
      <c r="C29" s="12">
        <f t="shared" si="0"/>
        <v>301</v>
      </c>
    </row>
    <row r="30" spans="1:3" x14ac:dyDescent="0.25">
      <c r="A30" s="12">
        <v>306</v>
      </c>
      <c r="B30" s="12" t="s">
        <v>93</v>
      </c>
      <c r="C30" s="12">
        <f t="shared" si="0"/>
        <v>306</v>
      </c>
    </row>
    <row r="31" spans="1:3" x14ac:dyDescent="0.25">
      <c r="A31" s="12">
        <v>309</v>
      </c>
      <c r="B31" s="12" t="s">
        <v>94</v>
      </c>
      <c r="C31" s="12">
        <f t="shared" si="0"/>
        <v>309</v>
      </c>
    </row>
    <row r="32" spans="1:3" x14ac:dyDescent="0.25">
      <c r="A32" s="12">
        <v>303</v>
      </c>
      <c r="B32" s="12" t="s">
        <v>95</v>
      </c>
      <c r="C32" s="12">
        <f t="shared" si="0"/>
        <v>303</v>
      </c>
    </row>
    <row r="33" spans="1:3" x14ac:dyDescent="0.25">
      <c r="A33" s="12">
        <v>361</v>
      </c>
      <c r="B33" s="12" t="s">
        <v>96</v>
      </c>
      <c r="C33" s="12">
        <f t="shared" si="0"/>
        <v>361</v>
      </c>
    </row>
    <row r="34" spans="1:3" s="25" customFormat="1" x14ac:dyDescent="0.25">
      <c r="A34" s="25">
        <v>125</v>
      </c>
      <c r="B34" s="25" t="s">
        <v>97</v>
      </c>
      <c r="C34" s="25">
        <f t="shared" si="0"/>
        <v>125</v>
      </c>
    </row>
    <row r="35" spans="1:3" x14ac:dyDescent="0.25">
      <c r="A35" s="12">
        <v>197</v>
      </c>
      <c r="B35" s="12" t="s">
        <v>98</v>
      </c>
      <c r="C35" s="12">
        <f t="shared" si="0"/>
        <v>197</v>
      </c>
    </row>
    <row r="36" spans="1:3" x14ac:dyDescent="0.25">
      <c r="A36" s="12">
        <v>151</v>
      </c>
      <c r="B36" s="12" t="s">
        <v>99</v>
      </c>
      <c r="C36" s="12">
        <f t="shared" si="0"/>
        <v>151</v>
      </c>
    </row>
    <row r="37" spans="1:3" x14ac:dyDescent="0.25">
      <c r="A37" s="12">
        <v>1</v>
      </c>
      <c r="B37" s="12" t="s">
        <v>100</v>
      </c>
      <c r="C37" s="12">
        <f t="shared" si="0"/>
        <v>1</v>
      </c>
    </row>
    <row r="38" spans="1:3" x14ac:dyDescent="0.25">
      <c r="A38" s="12">
        <v>2</v>
      </c>
      <c r="B38" s="24" t="s">
        <v>155</v>
      </c>
      <c r="C38" s="12">
        <f t="shared" si="0"/>
        <v>2</v>
      </c>
    </row>
    <row r="39" spans="1:3" s="25" customFormat="1" x14ac:dyDescent="0.25">
      <c r="A39" s="25">
        <v>121</v>
      </c>
      <c r="B39" s="25" t="s">
        <v>161</v>
      </c>
      <c r="C39" s="25">
        <f t="shared" si="0"/>
        <v>121</v>
      </c>
    </row>
    <row r="40" spans="1:3" x14ac:dyDescent="0.25">
      <c r="A40" s="12">
        <v>392</v>
      </c>
      <c r="B40" s="24" t="s">
        <v>164</v>
      </c>
      <c r="C40" s="12">
        <f t="shared" si="0"/>
        <v>392</v>
      </c>
    </row>
    <row r="41" spans="1:3" x14ac:dyDescent="0.25">
      <c r="A41" s="12">
        <v>92</v>
      </c>
      <c r="B41" s="24" t="s">
        <v>101</v>
      </c>
      <c r="C41" s="12">
        <f t="shared" si="0"/>
        <v>92</v>
      </c>
    </row>
    <row r="42" spans="1:3" x14ac:dyDescent="0.25">
      <c r="A42" s="12">
        <v>97</v>
      </c>
      <c r="B42" s="12" t="s">
        <v>102</v>
      </c>
      <c r="C42" s="12">
        <f t="shared" si="0"/>
        <v>97</v>
      </c>
    </row>
    <row r="43" spans="1:3" x14ac:dyDescent="0.25">
      <c r="A43" s="12">
        <v>310</v>
      </c>
      <c r="B43" s="12" t="s">
        <v>103</v>
      </c>
      <c r="C43" s="12">
        <f t="shared" si="0"/>
        <v>310</v>
      </c>
    </row>
    <row r="44" spans="1:3" x14ac:dyDescent="0.25">
      <c r="A44" s="12">
        <v>111</v>
      </c>
      <c r="B44" s="24" t="s">
        <v>162</v>
      </c>
      <c r="C44" s="12">
        <f t="shared" si="0"/>
        <v>111</v>
      </c>
    </row>
    <row r="45" spans="1:3" x14ac:dyDescent="0.25">
      <c r="A45" s="12">
        <v>112</v>
      </c>
      <c r="B45" s="12" t="s">
        <v>104</v>
      </c>
      <c r="C45" s="12">
        <f t="shared" si="0"/>
        <v>112</v>
      </c>
    </row>
    <row r="46" spans="1:3" x14ac:dyDescent="0.25">
      <c r="A46" s="12">
        <v>480</v>
      </c>
      <c r="B46" s="12" t="s">
        <v>105</v>
      </c>
      <c r="C46" s="12">
        <f t="shared" si="0"/>
        <v>480</v>
      </c>
    </row>
    <row r="47" spans="1:3" x14ac:dyDescent="0.25">
      <c r="A47" s="12">
        <v>394</v>
      </c>
      <c r="B47" s="24" t="s">
        <v>449</v>
      </c>
      <c r="C47" s="12">
        <f t="shared" si="0"/>
        <v>394</v>
      </c>
    </row>
    <row r="48" spans="1:3" x14ac:dyDescent="0.25">
      <c r="A48" s="12">
        <v>53</v>
      </c>
      <c r="B48" s="12" t="s">
        <v>106</v>
      </c>
      <c r="C48" s="12">
        <f t="shared" si="0"/>
        <v>53</v>
      </c>
    </row>
    <row r="49" spans="1:3" x14ac:dyDescent="0.25">
      <c r="A49" s="12">
        <v>17</v>
      </c>
      <c r="B49" s="12" t="s">
        <v>107</v>
      </c>
      <c r="C49" s="12">
        <f t="shared" si="0"/>
        <v>17</v>
      </c>
    </row>
    <row r="50" spans="1:3" x14ac:dyDescent="0.25">
      <c r="A50" s="12">
        <v>401</v>
      </c>
      <c r="B50" s="12" t="s">
        <v>108</v>
      </c>
      <c r="C50" s="12">
        <f t="shared" si="0"/>
        <v>401</v>
      </c>
    </row>
    <row r="51" spans="1:3" x14ac:dyDescent="0.25">
      <c r="A51" s="12">
        <v>113</v>
      </c>
      <c r="B51" s="12" t="s">
        <v>109</v>
      </c>
      <c r="C51" s="12">
        <f t="shared" si="0"/>
        <v>113</v>
      </c>
    </row>
    <row r="52" spans="1:3" x14ac:dyDescent="0.25">
      <c r="A52" s="12">
        <v>55</v>
      </c>
      <c r="B52" s="12" t="s">
        <v>110</v>
      </c>
      <c r="C52" s="12">
        <f t="shared" si="0"/>
        <v>55</v>
      </c>
    </row>
    <row r="53" spans="1:3" x14ac:dyDescent="0.25">
      <c r="A53" s="12">
        <v>371</v>
      </c>
      <c r="B53" s="24" t="s">
        <v>111</v>
      </c>
      <c r="C53" s="12">
        <f t="shared" si="0"/>
        <v>371</v>
      </c>
    </row>
    <row r="54" spans="1:3" x14ac:dyDescent="0.25">
      <c r="A54" s="12">
        <v>72</v>
      </c>
      <c r="B54" s="12" t="s">
        <v>112</v>
      </c>
      <c r="C54" s="12">
        <f t="shared" si="0"/>
        <v>72</v>
      </c>
    </row>
    <row r="55" spans="1:3" x14ac:dyDescent="0.25">
      <c r="A55" s="12">
        <v>56</v>
      </c>
      <c r="B55" s="12" t="s">
        <v>113</v>
      </c>
      <c r="C55" s="12">
        <f t="shared" si="0"/>
        <v>56</v>
      </c>
    </row>
    <row r="56" spans="1:3" x14ac:dyDescent="0.25">
      <c r="A56" s="12">
        <v>193</v>
      </c>
      <c r="B56" s="12" t="s">
        <v>114</v>
      </c>
      <c r="C56" s="12">
        <f t="shared" si="0"/>
        <v>193</v>
      </c>
    </row>
    <row r="57" spans="1:3" x14ac:dyDescent="0.25">
      <c r="A57" s="12">
        <v>64</v>
      </c>
      <c r="B57" s="12" t="s">
        <v>115</v>
      </c>
      <c r="C57" s="12">
        <f t="shared" si="0"/>
        <v>64</v>
      </c>
    </row>
    <row r="58" spans="1:3" x14ac:dyDescent="0.25">
      <c r="A58" s="12">
        <v>63</v>
      </c>
      <c r="B58" s="12" t="s">
        <v>116</v>
      </c>
      <c r="C58" s="12">
        <f t="shared" si="0"/>
        <v>63</v>
      </c>
    </row>
    <row r="59" spans="1:3" x14ac:dyDescent="0.25">
      <c r="A59" s="12">
        <v>196</v>
      </c>
      <c r="B59" s="12" t="s">
        <v>117</v>
      </c>
      <c r="C59" s="12">
        <f t="shared" si="0"/>
        <v>196</v>
      </c>
    </row>
    <row r="60" spans="1:3" x14ac:dyDescent="0.25">
      <c r="A60" s="12">
        <v>84</v>
      </c>
      <c r="B60" s="24" t="s">
        <v>159</v>
      </c>
      <c r="C60" s="12">
        <f t="shared" si="0"/>
        <v>84</v>
      </c>
    </row>
    <row r="61" spans="1:3" x14ac:dyDescent="0.25">
      <c r="A61" s="12">
        <v>460</v>
      </c>
      <c r="B61" s="12" t="s">
        <v>118</v>
      </c>
      <c r="C61" s="12">
        <f t="shared" si="0"/>
        <v>460</v>
      </c>
    </row>
    <row r="62" spans="1:3" x14ac:dyDescent="0.25">
      <c r="A62" s="12">
        <v>10</v>
      </c>
      <c r="B62" s="12" t="s">
        <v>119</v>
      </c>
      <c r="C62" s="12">
        <f t="shared" si="0"/>
        <v>10</v>
      </c>
    </row>
    <row r="63" spans="1:3" x14ac:dyDescent="0.25">
      <c r="A63" s="12">
        <v>14</v>
      </c>
      <c r="B63" s="12" t="s">
        <v>120</v>
      </c>
      <c r="C63" s="12">
        <f t="shared" si="0"/>
        <v>14</v>
      </c>
    </row>
    <row r="64" spans="1:3" x14ac:dyDescent="0.25">
      <c r="A64" s="12">
        <v>128</v>
      </c>
      <c r="B64" s="24" t="s">
        <v>121</v>
      </c>
      <c r="C64" s="12">
        <f t="shared" si="0"/>
        <v>128</v>
      </c>
    </row>
    <row r="65" spans="1:3" x14ac:dyDescent="0.25">
      <c r="A65" s="12">
        <v>15</v>
      </c>
      <c r="B65" s="12" t="s">
        <v>122</v>
      </c>
      <c r="C65" s="12">
        <f t="shared" ref="C65:C93" si="1">A65</f>
        <v>15</v>
      </c>
    </row>
    <row r="66" spans="1:3" x14ac:dyDescent="0.25">
      <c r="A66" s="12">
        <v>413</v>
      </c>
      <c r="B66" s="12" t="s">
        <v>123</v>
      </c>
      <c r="C66" s="12">
        <f t="shared" si="1"/>
        <v>413</v>
      </c>
    </row>
    <row r="67" spans="1:3" x14ac:dyDescent="0.25">
      <c r="A67" s="12">
        <v>391</v>
      </c>
      <c r="B67" s="12" t="s">
        <v>124</v>
      </c>
      <c r="C67" s="12">
        <f t="shared" si="1"/>
        <v>391</v>
      </c>
    </row>
    <row r="68" spans="1:3" x14ac:dyDescent="0.25">
      <c r="A68" s="12">
        <v>195</v>
      </c>
      <c r="B68" s="12" t="s">
        <v>125</v>
      </c>
      <c r="C68" s="12">
        <f t="shared" si="1"/>
        <v>195</v>
      </c>
    </row>
    <row r="69" spans="1:3" x14ac:dyDescent="0.25">
      <c r="A69" s="12">
        <v>3037</v>
      </c>
      <c r="B69" s="24" t="s">
        <v>126</v>
      </c>
      <c r="C69" s="12">
        <f t="shared" si="1"/>
        <v>3037</v>
      </c>
    </row>
    <row r="70" spans="1:3" x14ac:dyDescent="0.25">
      <c r="A70" s="12">
        <v>52</v>
      </c>
      <c r="B70" s="12" t="s">
        <v>127</v>
      </c>
      <c r="C70" s="12">
        <f t="shared" si="1"/>
        <v>52</v>
      </c>
    </row>
    <row r="71" spans="1:3" x14ac:dyDescent="0.25">
      <c r="A71" s="12">
        <v>54</v>
      </c>
      <c r="B71" s="12" t="s">
        <v>128</v>
      </c>
      <c r="C71" s="12">
        <f t="shared" si="1"/>
        <v>54</v>
      </c>
    </row>
    <row r="72" spans="1:3" x14ac:dyDescent="0.25">
      <c r="A72" s="12">
        <v>20</v>
      </c>
      <c r="B72" s="12" t="s">
        <v>129</v>
      </c>
      <c r="C72" s="12">
        <f t="shared" si="1"/>
        <v>20</v>
      </c>
    </row>
    <row r="73" spans="1:3" x14ac:dyDescent="0.25">
      <c r="A73" s="12">
        <v>390</v>
      </c>
      <c r="B73" s="12" t="s">
        <v>130</v>
      </c>
      <c r="C73" s="12">
        <f t="shared" si="1"/>
        <v>390</v>
      </c>
    </row>
    <row r="74" spans="1:3" x14ac:dyDescent="0.25">
      <c r="A74" s="12">
        <v>70</v>
      </c>
      <c r="B74" s="24" t="s">
        <v>160</v>
      </c>
      <c r="C74" s="12">
        <f t="shared" si="1"/>
        <v>70</v>
      </c>
    </row>
    <row r="75" spans="1:3" x14ac:dyDescent="0.25">
      <c r="A75" s="12">
        <v>150</v>
      </c>
      <c r="B75" s="12" t="s">
        <v>131</v>
      </c>
      <c r="C75" s="12">
        <f t="shared" si="1"/>
        <v>150</v>
      </c>
    </row>
    <row r="76" spans="1:3" x14ac:dyDescent="0.25">
      <c r="A76" s="12">
        <v>4000</v>
      </c>
      <c r="B76" s="24" t="s">
        <v>450</v>
      </c>
      <c r="C76" s="12">
        <f t="shared" si="1"/>
        <v>4000</v>
      </c>
    </row>
    <row r="77" spans="1:3" x14ac:dyDescent="0.25">
      <c r="A77" s="12">
        <v>370</v>
      </c>
      <c r="B77" s="24" t="s">
        <v>157</v>
      </c>
      <c r="C77" s="12">
        <f t="shared" si="1"/>
        <v>370</v>
      </c>
    </row>
    <row r="78" spans="1:3" x14ac:dyDescent="0.25">
      <c r="A78" s="12">
        <v>80</v>
      </c>
      <c r="B78" s="24" t="s">
        <v>156</v>
      </c>
      <c r="C78" s="12">
        <f t="shared" si="1"/>
        <v>80</v>
      </c>
    </row>
    <row r="79" spans="1:3" x14ac:dyDescent="0.25">
      <c r="A79" s="12">
        <v>220</v>
      </c>
      <c r="B79" s="24" t="s">
        <v>158</v>
      </c>
      <c r="C79" s="12">
        <f t="shared" si="1"/>
        <v>220</v>
      </c>
    </row>
    <row r="80" spans="1:3" x14ac:dyDescent="0.25">
      <c r="A80" s="12">
        <v>40</v>
      </c>
      <c r="B80" s="12" t="s">
        <v>132</v>
      </c>
      <c r="C80" s="12">
        <f t="shared" si="1"/>
        <v>40</v>
      </c>
    </row>
    <row r="81" spans="1:3" x14ac:dyDescent="0.25">
      <c r="A81" s="12">
        <v>110</v>
      </c>
      <c r="B81" s="12" t="s">
        <v>133</v>
      </c>
      <c r="C81" s="12">
        <f t="shared" si="1"/>
        <v>110</v>
      </c>
    </row>
    <row r="82" spans="1:3" x14ac:dyDescent="0.25">
      <c r="A82" s="12">
        <v>400</v>
      </c>
      <c r="B82" s="12" t="s">
        <v>134</v>
      </c>
      <c r="C82" s="12">
        <f t="shared" si="1"/>
        <v>400</v>
      </c>
    </row>
    <row r="83" spans="1:3" x14ac:dyDescent="0.25">
      <c r="A83" s="12">
        <v>393</v>
      </c>
      <c r="B83" s="12" t="s">
        <v>135</v>
      </c>
      <c r="C83" s="12">
        <f t="shared" si="1"/>
        <v>393</v>
      </c>
    </row>
    <row r="84" spans="1:3" x14ac:dyDescent="0.25">
      <c r="A84" s="12">
        <v>90</v>
      </c>
      <c r="B84" s="12" t="s">
        <v>136</v>
      </c>
      <c r="C84" s="12">
        <f t="shared" si="1"/>
        <v>90</v>
      </c>
    </row>
    <row r="85" spans="1:3" x14ac:dyDescent="0.25">
      <c r="A85" s="12">
        <v>410</v>
      </c>
      <c r="B85" s="12" t="s">
        <v>137</v>
      </c>
      <c r="C85" s="12">
        <f t="shared" si="1"/>
        <v>410</v>
      </c>
    </row>
    <row r="86" spans="1:3" x14ac:dyDescent="0.25">
      <c r="A86" s="12">
        <v>417</v>
      </c>
      <c r="B86" s="12" t="s">
        <v>138</v>
      </c>
      <c r="C86" s="12">
        <f t="shared" si="1"/>
        <v>417</v>
      </c>
    </row>
    <row r="87" spans="1:3" x14ac:dyDescent="0.25">
      <c r="A87" s="12">
        <v>426</v>
      </c>
      <c r="B87" s="24" t="s">
        <v>139</v>
      </c>
      <c r="C87" s="12">
        <f t="shared" si="1"/>
        <v>426</v>
      </c>
    </row>
    <row r="88" spans="1:3" x14ac:dyDescent="0.25">
      <c r="A88" s="12">
        <v>60</v>
      </c>
      <c r="B88" s="12" t="s">
        <v>140</v>
      </c>
      <c r="C88" s="12">
        <f t="shared" si="1"/>
        <v>60</v>
      </c>
    </row>
    <row r="89" spans="1:3" x14ac:dyDescent="0.25">
      <c r="A89" s="12">
        <v>50</v>
      </c>
      <c r="B89" s="12" t="s">
        <v>141</v>
      </c>
      <c r="C89" s="12">
        <f t="shared" si="1"/>
        <v>50</v>
      </c>
    </row>
    <row r="90" spans="1:3" x14ac:dyDescent="0.25">
      <c r="A90" s="12">
        <v>431</v>
      </c>
      <c r="B90" s="24" t="s">
        <v>163</v>
      </c>
      <c r="C90" s="12">
        <f t="shared" si="1"/>
        <v>431</v>
      </c>
    </row>
    <row r="91" spans="1:3" x14ac:dyDescent="0.25">
      <c r="A91" s="12">
        <v>94</v>
      </c>
      <c r="B91" s="12" t="s">
        <v>142</v>
      </c>
      <c r="C91" s="12">
        <f t="shared" si="1"/>
        <v>94</v>
      </c>
    </row>
    <row r="92" spans="1:3" x14ac:dyDescent="0.25">
      <c r="A92" s="12">
        <v>95</v>
      </c>
      <c r="B92" s="12" t="s">
        <v>143</v>
      </c>
      <c r="C92" s="12">
        <f t="shared" si="1"/>
        <v>95</v>
      </c>
    </row>
    <row r="93" spans="1:3" x14ac:dyDescent="0.25">
      <c r="A93" s="12">
        <v>98</v>
      </c>
      <c r="B93" s="24" t="s">
        <v>144</v>
      </c>
      <c r="C93" s="12">
        <f t="shared" si="1"/>
        <v>98</v>
      </c>
    </row>
  </sheetData>
  <sheetProtection password="C621" sheet="1" objects="1" scenarios="1" selectLockedCells="1"/>
  <autoFilter ref="A1:B100"/>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Base de Dados 52.42</vt:lpstr>
      <vt:lpstr>Produto por órgão</vt:lpstr>
      <vt:lpstr>Respostas Órgãos</vt:lpstr>
      <vt:lpstr>LISTA ÓRGÃO</vt:lpstr>
      <vt:lpstr>ÓRGÃOS</vt:lpstr>
      <vt:lpstr>'Respostas Órgãos'!Titulos_de_impressao</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França Faria</dc:creator>
  <cp:lastModifiedBy>Aline Rodrigues Costa</cp:lastModifiedBy>
  <cp:lastPrinted>2017-07-10T12:09:00Z</cp:lastPrinted>
  <dcterms:created xsi:type="dcterms:W3CDTF">2015-03-24T17:56:58Z</dcterms:created>
  <dcterms:modified xsi:type="dcterms:W3CDTF">2017-07-12T18:12:07Z</dcterms:modified>
</cp:coreProperties>
</file>