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0730" windowHeight="11640" firstSheet="2" activeTab="2"/>
  </bookViews>
  <sheets>
    <sheet name="Base de Dados 30.16" sheetId="25" state="hidden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de Dados 30.16'!$A$1:$H$271</definedName>
    <definedName name="_xlnm._FilterDatabase" localSheetId="3" hidden="1">'LISTA ÓRGÃO'!$A$1:$B$105</definedName>
    <definedName name="_xlnm._FilterDatabase" localSheetId="2" hidden="1">'Respostas Órgãos'!$F$6:$L$16</definedName>
    <definedName name="ÓRGÃOS">'LISTA ÓRGÃO'!$B$2:$B$105</definedName>
    <definedName name="_xlnm.Print_Titles" localSheetId="2">'Respostas Órgãos'!$4:$6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G7" i="28" l="1"/>
  <c r="C100" i="30" l="1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L2" i="25" l="1"/>
  <c r="L3" i="25"/>
  <c r="L4" i="25"/>
  <c r="L5" i="25"/>
  <c r="L6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0" i="25"/>
  <c r="L111" i="25"/>
  <c r="L112" i="25"/>
  <c r="L113" i="25"/>
  <c r="L114" i="25"/>
  <c r="L115" i="25"/>
  <c r="L116" i="25"/>
  <c r="L117" i="25"/>
  <c r="L118" i="25"/>
  <c r="L119" i="25"/>
  <c r="L120" i="25"/>
  <c r="L121" i="25"/>
  <c r="L122" i="25"/>
  <c r="L123" i="25"/>
  <c r="L124" i="25"/>
  <c r="L125" i="25"/>
  <c r="L126" i="25"/>
  <c r="L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7" i="25"/>
  <c r="H8" i="28" l="1"/>
  <c r="H9" i="28"/>
  <c r="H10" i="28"/>
  <c r="H11" i="28"/>
  <c r="H12" i="28"/>
  <c r="H13" i="28"/>
  <c r="H14" i="28"/>
  <c r="H15" i="28"/>
  <c r="H16" i="28"/>
  <c r="H17" i="28"/>
  <c r="H18" i="28"/>
  <c r="H7" i="28"/>
  <c r="J108" i="25" l="1"/>
  <c r="K108" i="25"/>
  <c r="J109" i="25"/>
  <c r="K109" i="25"/>
  <c r="J110" i="25"/>
  <c r="K110" i="25"/>
  <c r="J111" i="25"/>
  <c r="K111" i="25"/>
  <c r="J112" i="25"/>
  <c r="K112" i="25"/>
  <c r="J113" i="25"/>
  <c r="K113" i="25"/>
  <c r="J114" i="25"/>
  <c r="K114" i="25"/>
  <c r="J115" i="25"/>
  <c r="K115" i="25"/>
  <c r="J116" i="25"/>
  <c r="K116" i="25"/>
  <c r="J117" i="25"/>
  <c r="K117" i="25"/>
  <c r="J118" i="25"/>
  <c r="K118" i="25"/>
  <c r="J119" i="25"/>
  <c r="K119" i="25"/>
  <c r="J120" i="25"/>
  <c r="K120" i="25"/>
  <c r="J121" i="25"/>
  <c r="K121" i="25"/>
  <c r="J122" i="25"/>
  <c r="K122" i="25"/>
  <c r="J123" i="25"/>
  <c r="K123" i="25"/>
  <c r="J124" i="25"/>
  <c r="K124" i="25"/>
  <c r="J125" i="25"/>
  <c r="K125" i="25"/>
  <c r="J126" i="25"/>
  <c r="K126" i="25"/>
  <c r="J127" i="25"/>
  <c r="K127" i="25"/>
  <c r="J128" i="25"/>
  <c r="K128" i="25"/>
  <c r="J129" i="25"/>
  <c r="K129" i="25"/>
  <c r="J130" i="25"/>
  <c r="K130" i="25"/>
  <c r="J131" i="25"/>
  <c r="K131" i="25"/>
  <c r="J132" i="25"/>
  <c r="K132" i="25"/>
  <c r="J133" i="25"/>
  <c r="K133" i="25"/>
  <c r="J134" i="25"/>
  <c r="K134" i="25"/>
  <c r="J135" i="25"/>
  <c r="K135" i="25"/>
  <c r="J136" i="25"/>
  <c r="K136" i="25"/>
  <c r="J137" i="25"/>
  <c r="K137" i="25"/>
  <c r="J138" i="25"/>
  <c r="K138" i="25"/>
  <c r="J139" i="25"/>
  <c r="K139" i="25"/>
  <c r="J140" i="25"/>
  <c r="K140" i="25"/>
  <c r="J141" i="25"/>
  <c r="K141" i="25"/>
  <c r="J142" i="25"/>
  <c r="K142" i="25"/>
  <c r="J143" i="25"/>
  <c r="K143" i="25"/>
  <c r="J144" i="25"/>
  <c r="K144" i="25"/>
  <c r="J145" i="25"/>
  <c r="K145" i="25"/>
  <c r="J146" i="25"/>
  <c r="K146" i="25"/>
  <c r="J147" i="25"/>
  <c r="K147" i="25"/>
  <c r="J148" i="25"/>
  <c r="K148" i="25"/>
  <c r="J149" i="25"/>
  <c r="K149" i="25"/>
  <c r="J150" i="25"/>
  <c r="K150" i="25"/>
  <c r="J151" i="25"/>
  <c r="K151" i="25"/>
  <c r="J152" i="25"/>
  <c r="K152" i="25"/>
  <c r="J153" i="25"/>
  <c r="K153" i="25"/>
  <c r="J154" i="25"/>
  <c r="K154" i="25"/>
  <c r="J155" i="25"/>
  <c r="K155" i="25"/>
  <c r="J156" i="25"/>
  <c r="K156" i="25"/>
  <c r="J157" i="25"/>
  <c r="K157" i="25"/>
  <c r="J158" i="25"/>
  <c r="K158" i="25"/>
  <c r="J159" i="25"/>
  <c r="K159" i="25"/>
  <c r="J160" i="25"/>
  <c r="K160" i="25"/>
  <c r="J161" i="25"/>
  <c r="K161" i="25"/>
  <c r="J162" i="25"/>
  <c r="K162" i="25"/>
  <c r="J163" i="25"/>
  <c r="K163" i="25"/>
  <c r="J164" i="25"/>
  <c r="K164" i="25"/>
  <c r="J165" i="25"/>
  <c r="K165" i="25"/>
  <c r="J166" i="25"/>
  <c r="K166" i="25"/>
  <c r="J167" i="25"/>
  <c r="K167" i="25"/>
  <c r="J168" i="25"/>
  <c r="K168" i="25"/>
  <c r="J169" i="25"/>
  <c r="K169" i="25"/>
  <c r="J170" i="25"/>
  <c r="K170" i="25"/>
  <c r="J171" i="25"/>
  <c r="K171" i="25"/>
  <c r="J172" i="25"/>
  <c r="K172" i="25"/>
  <c r="J173" i="25"/>
  <c r="K173" i="25"/>
  <c r="J174" i="25"/>
  <c r="K174" i="25"/>
  <c r="J175" i="25"/>
  <c r="K175" i="25"/>
  <c r="J176" i="25"/>
  <c r="K176" i="25"/>
  <c r="J177" i="25"/>
  <c r="K177" i="25"/>
  <c r="J178" i="25"/>
  <c r="K178" i="25"/>
  <c r="J179" i="25"/>
  <c r="K179" i="25"/>
  <c r="J180" i="25"/>
  <c r="K180" i="25"/>
  <c r="J181" i="25"/>
  <c r="K181" i="25"/>
  <c r="J182" i="25"/>
  <c r="K182" i="25"/>
  <c r="J183" i="25"/>
  <c r="K183" i="25"/>
  <c r="J184" i="25"/>
  <c r="K184" i="25"/>
  <c r="J185" i="25"/>
  <c r="K185" i="25"/>
  <c r="J186" i="25"/>
  <c r="K186" i="25"/>
  <c r="J187" i="25"/>
  <c r="K187" i="25"/>
  <c r="J188" i="25"/>
  <c r="K188" i="25"/>
  <c r="J189" i="25"/>
  <c r="K189" i="25"/>
  <c r="J190" i="25"/>
  <c r="K190" i="25"/>
  <c r="J191" i="25"/>
  <c r="K191" i="25"/>
  <c r="J192" i="25"/>
  <c r="K192" i="25"/>
  <c r="J193" i="25"/>
  <c r="K193" i="25"/>
  <c r="J194" i="25"/>
  <c r="K194" i="25"/>
  <c r="J195" i="25"/>
  <c r="K195" i="25"/>
  <c r="J196" i="25"/>
  <c r="K196" i="25"/>
  <c r="J197" i="25"/>
  <c r="K197" i="25"/>
  <c r="J198" i="25"/>
  <c r="K198" i="25"/>
  <c r="J199" i="25"/>
  <c r="K199" i="25"/>
  <c r="J200" i="25"/>
  <c r="K200" i="25"/>
  <c r="J201" i="25"/>
  <c r="K201" i="25"/>
  <c r="J202" i="25"/>
  <c r="K202" i="25"/>
  <c r="J203" i="25"/>
  <c r="K203" i="25"/>
  <c r="J204" i="25"/>
  <c r="K204" i="25"/>
  <c r="J205" i="25"/>
  <c r="K205" i="25"/>
  <c r="J206" i="25"/>
  <c r="K206" i="25"/>
  <c r="J207" i="25"/>
  <c r="K207" i="25"/>
  <c r="J208" i="25"/>
  <c r="K208" i="25"/>
  <c r="J209" i="25"/>
  <c r="K209" i="25"/>
  <c r="J210" i="25"/>
  <c r="K210" i="25"/>
  <c r="J211" i="25"/>
  <c r="K211" i="25"/>
  <c r="J212" i="25"/>
  <c r="K212" i="25"/>
  <c r="J213" i="25"/>
  <c r="K213" i="25"/>
  <c r="J214" i="25"/>
  <c r="K214" i="25"/>
  <c r="J215" i="25"/>
  <c r="K215" i="25"/>
  <c r="J216" i="25"/>
  <c r="K216" i="25"/>
  <c r="J217" i="25"/>
  <c r="K217" i="25"/>
  <c r="J218" i="25"/>
  <c r="K218" i="25"/>
  <c r="J219" i="25"/>
  <c r="K219" i="25"/>
  <c r="J220" i="25"/>
  <c r="K220" i="25"/>
  <c r="J221" i="25"/>
  <c r="K221" i="25"/>
  <c r="J222" i="25"/>
  <c r="K222" i="25"/>
  <c r="J223" i="25"/>
  <c r="K223" i="25"/>
  <c r="J224" i="25"/>
  <c r="K224" i="25"/>
  <c r="J225" i="25"/>
  <c r="K225" i="25"/>
  <c r="J226" i="25"/>
  <c r="K226" i="25"/>
  <c r="J227" i="25"/>
  <c r="K227" i="25"/>
  <c r="J228" i="25"/>
  <c r="K228" i="25"/>
  <c r="J229" i="25"/>
  <c r="K229" i="25"/>
  <c r="J230" i="25"/>
  <c r="K230" i="25"/>
  <c r="J231" i="25"/>
  <c r="K231" i="25"/>
  <c r="J232" i="25"/>
  <c r="K232" i="25"/>
  <c r="J233" i="25"/>
  <c r="K233" i="25"/>
  <c r="J234" i="25"/>
  <c r="K234" i="25"/>
  <c r="J235" i="25"/>
  <c r="K235" i="25"/>
  <c r="J236" i="25"/>
  <c r="K236" i="25"/>
  <c r="J237" i="25"/>
  <c r="K237" i="25"/>
  <c r="J238" i="25"/>
  <c r="K238" i="25"/>
  <c r="J239" i="25"/>
  <c r="K239" i="25"/>
  <c r="J240" i="25"/>
  <c r="K240" i="25"/>
  <c r="J241" i="25"/>
  <c r="K241" i="25"/>
  <c r="J242" i="25"/>
  <c r="K242" i="25"/>
  <c r="J243" i="25"/>
  <c r="K243" i="25"/>
  <c r="J244" i="25"/>
  <c r="K244" i="25"/>
  <c r="J245" i="25"/>
  <c r="K245" i="25"/>
  <c r="J246" i="25"/>
  <c r="K246" i="25"/>
  <c r="J247" i="25"/>
  <c r="K247" i="25"/>
  <c r="J248" i="25"/>
  <c r="K248" i="25"/>
  <c r="J249" i="25"/>
  <c r="K249" i="25"/>
  <c r="J250" i="25"/>
  <c r="K250" i="25"/>
  <c r="J251" i="25"/>
  <c r="K251" i="25"/>
  <c r="J252" i="25"/>
  <c r="K252" i="25"/>
  <c r="J253" i="25"/>
  <c r="K253" i="25"/>
  <c r="J254" i="25"/>
  <c r="K254" i="25"/>
  <c r="J255" i="25"/>
  <c r="K255" i="25"/>
  <c r="J256" i="25"/>
  <c r="K256" i="25"/>
  <c r="J257" i="25"/>
  <c r="K257" i="25"/>
  <c r="J258" i="25"/>
  <c r="K258" i="25"/>
  <c r="J259" i="25"/>
  <c r="K259" i="25"/>
  <c r="J260" i="25"/>
  <c r="K260" i="25"/>
  <c r="J261" i="25"/>
  <c r="K261" i="25"/>
  <c r="J262" i="25"/>
  <c r="K262" i="25"/>
  <c r="J263" i="25"/>
  <c r="K263" i="25"/>
  <c r="J264" i="25"/>
  <c r="K264" i="25"/>
  <c r="J265" i="25"/>
  <c r="K265" i="25"/>
  <c r="J266" i="25"/>
  <c r="K266" i="25"/>
  <c r="J267" i="25"/>
  <c r="K267" i="25"/>
  <c r="J268" i="25"/>
  <c r="K268" i="25"/>
  <c r="J269" i="25"/>
  <c r="K269" i="25"/>
  <c r="J270" i="25"/>
  <c r="K270" i="25"/>
  <c r="J271" i="25"/>
  <c r="K271" i="25"/>
  <c r="J35" i="25" l="1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J48" i="25"/>
  <c r="K48" i="25"/>
  <c r="J49" i="25"/>
  <c r="K49" i="25"/>
  <c r="J50" i="25"/>
  <c r="K50" i="25"/>
  <c r="J51" i="25"/>
  <c r="K51" i="25"/>
  <c r="J52" i="25"/>
  <c r="K52" i="25"/>
  <c r="J53" i="25"/>
  <c r="K53" i="25"/>
  <c r="J54" i="25"/>
  <c r="K54" i="25"/>
  <c r="J55" i="25"/>
  <c r="K55" i="25"/>
  <c r="J56" i="25"/>
  <c r="K56" i="25"/>
  <c r="J57" i="25"/>
  <c r="K57" i="25"/>
  <c r="J58" i="25"/>
  <c r="K58" i="25"/>
  <c r="J59" i="25"/>
  <c r="K59" i="25"/>
  <c r="J60" i="25"/>
  <c r="K60" i="25"/>
  <c r="J61" i="25"/>
  <c r="K61" i="25"/>
  <c r="J62" i="25"/>
  <c r="K62" i="25"/>
  <c r="J63" i="25"/>
  <c r="K63" i="25"/>
  <c r="J64" i="25"/>
  <c r="K64" i="25"/>
  <c r="J65" i="25"/>
  <c r="K65" i="25"/>
  <c r="J66" i="25"/>
  <c r="K66" i="25"/>
  <c r="J67" i="25"/>
  <c r="K67" i="25"/>
  <c r="J68" i="25"/>
  <c r="K68" i="25"/>
  <c r="J69" i="25"/>
  <c r="K69" i="25"/>
  <c r="J70" i="25"/>
  <c r="K70" i="25"/>
  <c r="J71" i="25"/>
  <c r="K71" i="25"/>
  <c r="J72" i="25"/>
  <c r="K72" i="25"/>
  <c r="J73" i="25"/>
  <c r="K73" i="25"/>
  <c r="J74" i="25"/>
  <c r="K74" i="25"/>
  <c r="J75" i="25"/>
  <c r="K75" i="25"/>
  <c r="J76" i="25"/>
  <c r="K76" i="25"/>
  <c r="J77" i="25"/>
  <c r="K77" i="25"/>
  <c r="J78" i="25"/>
  <c r="K78" i="25"/>
  <c r="J79" i="25"/>
  <c r="K79" i="25"/>
  <c r="J80" i="25"/>
  <c r="K80" i="25"/>
  <c r="J81" i="25"/>
  <c r="K81" i="25"/>
  <c r="J82" i="25"/>
  <c r="K82" i="25"/>
  <c r="J83" i="25"/>
  <c r="K83" i="25"/>
  <c r="J84" i="25"/>
  <c r="K84" i="25"/>
  <c r="J85" i="25"/>
  <c r="K85" i="25"/>
  <c r="J86" i="25"/>
  <c r="K86" i="25"/>
  <c r="J87" i="25"/>
  <c r="K87" i="25"/>
  <c r="J88" i="25"/>
  <c r="K88" i="25"/>
  <c r="J89" i="25"/>
  <c r="K89" i="25"/>
  <c r="J90" i="25"/>
  <c r="K90" i="25"/>
  <c r="J91" i="25"/>
  <c r="K91" i="25"/>
  <c r="J92" i="25"/>
  <c r="K92" i="25"/>
  <c r="J93" i="25"/>
  <c r="K93" i="25"/>
  <c r="J94" i="25"/>
  <c r="K94" i="25"/>
  <c r="J95" i="25"/>
  <c r="K95" i="25"/>
  <c r="J96" i="25"/>
  <c r="K96" i="25"/>
  <c r="J97" i="25"/>
  <c r="K97" i="25"/>
  <c r="J98" i="25"/>
  <c r="K98" i="25"/>
  <c r="J99" i="25"/>
  <c r="K99" i="25"/>
  <c r="J100" i="25"/>
  <c r="K100" i="25"/>
  <c r="J101" i="25"/>
  <c r="K101" i="25"/>
  <c r="J102" i="25"/>
  <c r="K102" i="25"/>
  <c r="J103" i="25"/>
  <c r="K103" i="25"/>
  <c r="J104" i="25"/>
  <c r="K104" i="25"/>
  <c r="J105" i="25"/>
  <c r="K105" i="25"/>
  <c r="J106" i="25"/>
  <c r="K106" i="25"/>
  <c r="J107" i="25"/>
  <c r="K107" i="25"/>
  <c r="D17" i="28" l="1"/>
  <c r="D18" i="28"/>
  <c r="G17" i="28"/>
  <c r="I17" i="28"/>
  <c r="J17" i="28"/>
  <c r="K17" i="28"/>
  <c r="G18" i="28"/>
  <c r="I18" i="28"/>
  <c r="J18" i="28"/>
  <c r="K18" i="28"/>
  <c r="K4" i="28" l="1"/>
  <c r="K8" i="28" l="1"/>
  <c r="K9" i="28"/>
  <c r="K10" i="28"/>
  <c r="K11" i="28"/>
  <c r="K12" i="28"/>
  <c r="K13" i="28"/>
  <c r="K14" i="28"/>
  <c r="K15" i="28"/>
  <c r="K16" i="28"/>
  <c r="K7" i="28"/>
  <c r="E8" i="28" l="1"/>
  <c r="E9" i="28" l="1"/>
  <c r="E10" i="28" s="1"/>
  <c r="E11" i="28" s="1"/>
  <c r="E12" i="28" s="1"/>
  <c r="E13" i="28" s="1"/>
  <c r="E14" i="28" s="1"/>
  <c r="E15" i="28" s="1"/>
  <c r="E16" i="28" s="1"/>
  <c r="E17" i="28" s="1"/>
  <c r="E18" i="28" s="1"/>
  <c r="D8" i="28"/>
  <c r="D9" i="28"/>
  <c r="D10" i="28"/>
  <c r="D11" i="28"/>
  <c r="D12" i="28"/>
  <c r="D13" i="28"/>
  <c r="D14" i="28"/>
  <c r="D15" i="28"/>
  <c r="D16" i="28"/>
  <c r="D7" i="28"/>
  <c r="O4" i="28" l="1"/>
  <c r="J16" i="28" l="1"/>
  <c r="I16" i="28"/>
  <c r="G16" i="28"/>
  <c r="J15" i="28"/>
  <c r="I15" i="28"/>
  <c r="G15" i="28"/>
  <c r="J14" i="28"/>
  <c r="I14" i="28"/>
  <c r="G14" i="28"/>
  <c r="J13" i="28"/>
  <c r="I13" i="28"/>
  <c r="G13" i="28"/>
  <c r="J12" i="28"/>
  <c r="I12" i="28"/>
  <c r="G12" i="28"/>
  <c r="J11" i="28"/>
  <c r="I11" i="28"/>
  <c r="G11" i="28"/>
  <c r="J10" i="28"/>
  <c r="I10" i="28"/>
  <c r="G10" i="28"/>
  <c r="J9" i="28"/>
  <c r="I9" i="28"/>
  <c r="G9" i="28"/>
  <c r="J8" i="28"/>
  <c r="I8" i="28"/>
  <c r="G8" i="28"/>
  <c r="J7" i="28"/>
  <c r="I7" i="28"/>
  <c r="I4" i="28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K7" i="25"/>
  <c r="J7" i="25"/>
  <c r="K6" i="25"/>
  <c r="J6" i="25"/>
  <c r="K5" i="25"/>
  <c r="J5" i="25"/>
  <c r="K4" i="25"/>
  <c r="J4" i="25"/>
  <c r="K3" i="25"/>
  <c r="J3" i="25"/>
  <c r="K2" i="25"/>
  <c r="J2" i="25"/>
  <c r="L8" i="28" l="1"/>
  <c r="L12" i="28"/>
  <c r="L16" i="28"/>
  <c r="L9" i="28"/>
  <c r="L13" i="28"/>
  <c r="L17" i="28"/>
  <c r="N17" i="28" s="1"/>
  <c r="L7" i="28"/>
  <c r="N7" i="28" s="1"/>
  <c r="L10" i="28"/>
  <c r="L14" i="28"/>
  <c r="L18" i="28"/>
  <c r="N18" i="28" s="1"/>
  <c r="L11" i="28"/>
  <c r="L15" i="28"/>
  <c r="A17" i="28"/>
  <c r="B17" i="28" s="1"/>
  <c r="A18" i="28"/>
  <c r="B18" i="28" s="1"/>
  <c r="A7" i="28"/>
  <c r="B7" i="28" s="1"/>
  <c r="A8" i="28"/>
  <c r="B8" i="28" s="1"/>
  <c r="A9" i="28"/>
  <c r="B9" i="28" s="1"/>
  <c r="A10" i="28"/>
  <c r="B10" i="28" s="1"/>
  <c r="A11" i="28"/>
  <c r="B11" i="28" s="1"/>
  <c r="A12" i="28"/>
  <c r="B12" i="28" s="1"/>
  <c r="A13" i="28"/>
  <c r="B13" i="28" s="1"/>
  <c r="A14" i="28"/>
  <c r="B14" i="28" s="1"/>
  <c r="A15" i="28"/>
  <c r="B15" i="28" s="1"/>
  <c r="A16" i="28"/>
  <c r="B16" i="28" s="1"/>
  <c r="C17" i="28" l="1"/>
  <c r="O17" i="28"/>
  <c r="P17" i="28"/>
  <c r="C18" i="28"/>
  <c r="O18" i="28"/>
  <c r="P18" i="28"/>
  <c r="C7" i="28"/>
  <c r="P7" i="28"/>
  <c r="O7" i="28"/>
  <c r="N16" i="28"/>
  <c r="N15" i="28"/>
  <c r="N14" i="28"/>
  <c r="N13" i="28"/>
  <c r="N12" i="28"/>
  <c r="N11" i="28"/>
  <c r="N10" i="28"/>
  <c r="N9" i="28"/>
  <c r="N8" i="28"/>
  <c r="C8" i="28" l="1"/>
  <c r="P8" i="28"/>
  <c r="O8" i="28"/>
  <c r="C9" i="28"/>
  <c r="P9" i="28"/>
  <c r="O9" i="28"/>
  <c r="C10" i="28"/>
  <c r="P10" i="28"/>
  <c r="O10" i="28"/>
  <c r="C11" i="28"/>
  <c r="P11" i="28"/>
  <c r="O11" i="28"/>
  <c r="C12" i="28"/>
  <c r="P12" i="28"/>
  <c r="O12" i="28"/>
  <c r="C13" i="28"/>
  <c r="P13" i="28"/>
  <c r="O13" i="28"/>
  <c r="C14" i="28"/>
  <c r="P14" i="28"/>
  <c r="O14" i="28"/>
  <c r="C15" i="28"/>
  <c r="P15" i="28"/>
  <c r="O15" i="28"/>
  <c r="C16" i="28"/>
  <c r="P16" i="28"/>
  <c r="O16" i="28"/>
</calcChain>
</file>

<file path=xl/sharedStrings.xml><?xml version="1.0" encoding="utf-8"?>
<sst xmlns="http://schemas.openxmlformats.org/spreadsheetml/2006/main" count="1819" uniqueCount="271">
  <si>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</si>
  <si>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</si>
  <si>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</si>
  <si>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</si>
  <si>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</si>
  <si>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</si>
  <si>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</si>
  <si>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</si>
  <si>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</si>
  <si>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</si>
  <si>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</si>
  <si>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</si>
  <si>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</si>
  <si>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</si>
  <si>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</si>
  <si>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</si>
  <si>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</si>
  <si>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</si>
  <si>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</si>
  <si>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</si>
  <si>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</si>
  <si>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</si>
  <si>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</si>
  <si>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</si>
  <si>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</si>
  <si>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</si>
  <si>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</si>
  <si>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</si>
  <si>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</si>
  <si>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</si>
  <si>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</si>
  <si>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</si>
  <si>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</si>
  <si>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</si>
  <si>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</si>
  <si>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</si>
  <si>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</si>
  <si>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</si>
  <si>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</si>
  <si>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</si>
  <si>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</si>
  <si>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</si>
  <si>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</si>
  <si>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</si>
  <si>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</si>
  <si>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</si>
  <si>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Consumo Médio do Período</t>
  </si>
  <si>
    <t>LÂMPADA ELETRÔNICA</t>
  </si>
  <si>
    <t>LUMINÁRIA DE EMERGÊNCIA</t>
  </si>
  <si>
    <t>CARREGADOR DE PILHA</t>
  </si>
  <si>
    <t>Cod. SICOP</t>
  </si>
  <si>
    <t>Descr. Órgão SICOP</t>
  </si>
  <si>
    <t>Código e-Compras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</si>
  <si>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</si>
  <si>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</si>
  <si>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</si>
  <si>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</si>
  <si>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</si>
  <si>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</si>
  <si>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</si>
  <si>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</si>
  <si>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</si>
  <si>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</si>
  <si>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</si>
  <si>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</si>
  <si>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</si>
  <si>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Administração Regional da Candangolândia</t>
  </si>
  <si>
    <t>Administração Regional da Fercal RA XXXI</t>
  </si>
  <si>
    <t>Administração Regional da Sudoeste/Octogonal</t>
  </si>
  <si>
    <t>Administração Regional de Águas Claras</t>
  </si>
  <si>
    <t>Administração Regional de Brazlândia</t>
  </si>
  <si>
    <t>Administração Regional de Ceilândia</t>
  </si>
  <si>
    <t>Administração Regional de Itapoã</t>
  </si>
  <si>
    <t>Administração Regional de Planaltina</t>
  </si>
  <si>
    <t>Administração Regional de Samambaia</t>
  </si>
  <si>
    <t>Administração Regional de Santa Maria</t>
  </si>
  <si>
    <t>Administração Regional de São Sebastião</t>
  </si>
  <si>
    <t>Administração Regional de Sobradinho</t>
  </si>
  <si>
    <t>Administração Regional de Sobradinho II</t>
  </si>
  <si>
    <t>Administração Regional de Taguatinga</t>
  </si>
  <si>
    <t>Administração Regional de Vicente Pires</t>
  </si>
  <si>
    <t>Administração Regional do Cruzeiro</t>
  </si>
  <si>
    <t>Administração Regional do Gama</t>
  </si>
  <si>
    <t>Administração Regional do Guará</t>
  </si>
  <si>
    <t>Administração Regional do Jardim Botânico</t>
  </si>
  <si>
    <t>Administração Regional do Lago Norte</t>
  </si>
  <si>
    <t>Administração Regional do Lago Sul</t>
  </si>
  <si>
    <t>Administração Regional do Núcleo Bandeirante</t>
  </si>
  <si>
    <t>Administração Regional do Paranoá</t>
  </si>
  <si>
    <t>Administração Regional do Park Way</t>
  </si>
  <si>
    <t>Administração Regional do Plano Piloto</t>
  </si>
  <si>
    <t>Administração Regional do Recanto das Emas</t>
  </si>
  <si>
    <t>Administração Regional do Riacho Fundo I</t>
  </si>
  <si>
    <t>Administração Regional do Riacho Fundo II</t>
  </si>
  <si>
    <t>Administração Regional do Setor Complementar de Indústria</t>
  </si>
  <si>
    <t>Administração Regional do SIA</t>
  </si>
  <si>
    <t>Administração Regional do Varjão</t>
  </si>
  <si>
    <t>Agência de Fiscalização do Distrito Federal</t>
  </si>
  <si>
    <t>Agência Empresarial da Receita</t>
  </si>
  <si>
    <t>Agência Reguladora de Águas e Saneamento do DF</t>
  </si>
  <si>
    <t>Arquivo Público do Distrito Federal</t>
  </si>
  <si>
    <t>Câmara Legislativa do Distrito Federal</t>
  </si>
  <si>
    <t>Controladoria Geral do Distrito Federal</t>
  </si>
  <si>
    <t>Corpo de Bombeiros Militar do Distrito Federal</t>
  </si>
  <si>
    <t>Corregedoria Geral do Distrito Federal</t>
  </si>
  <si>
    <t>Defensoria Pública do Distrito Federal</t>
  </si>
  <si>
    <t>Departamento de Estradas e Rodagens do DF</t>
  </si>
  <si>
    <t>Departamento de Trânsito do Distrito Federal</t>
  </si>
  <si>
    <t>Empresa Brasiliense de Turismo</t>
  </si>
  <si>
    <t>Empresa de Assistência Técnica e Extensão Rural do DF</t>
  </si>
  <si>
    <t>Fundação de Amparo ao Trabalhador Preso</t>
  </si>
  <si>
    <t>Fundação de Apoio à Pesquisa</t>
  </si>
  <si>
    <t>Fundação de Ensino e Pesquisa em Ciências de Saúde</t>
  </si>
  <si>
    <t>Fundação Hemocentro de Brasília</t>
  </si>
  <si>
    <t>Fundação Jardim Zoológico de Brasília</t>
  </si>
  <si>
    <t>Gabinete da Secretaria de Estado de Educação</t>
  </si>
  <si>
    <t>Gabinete do Governador</t>
  </si>
  <si>
    <t>Gabinete do Vice-Governador</t>
  </si>
  <si>
    <t>Gerência de Fiscalização de Mercadoria de Trânsito</t>
  </si>
  <si>
    <t>Hospital de Base do Distrito Federal</t>
  </si>
  <si>
    <t>Hospital Regional de Brazlândia</t>
  </si>
  <si>
    <t>Hospital São Vicente de Paula</t>
  </si>
  <si>
    <t>Instituto de Defesa do Consumidor - PROCON</t>
  </si>
  <si>
    <t>Instituto de Previdencia dos Servidores do Distrito Federal</t>
  </si>
  <si>
    <t>Instituto do Meio Ambiente e dos Recursos Hídricos do Distrito Federal</t>
  </si>
  <si>
    <t>Jardim Botânico de Brasília</t>
  </si>
  <si>
    <t>Laboratório Central de Saúde Pública do DF</t>
  </si>
  <si>
    <t>Polícia Civil do Distrito Federal</t>
  </si>
  <si>
    <t>Polícia Militar do Distrito Federal</t>
  </si>
  <si>
    <t>Procuradoria Geral do Distrito Federal</t>
  </si>
  <si>
    <t>Secretaria de Estado da Gestão do Território e Habitação</t>
  </si>
  <si>
    <t>Secretaria de Estado de Ciência e Tecnologia do Distrito Federal</t>
  </si>
  <si>
    <t>Secretaria de Estado de Cultura</t>
  </si>
  <si>
    <t>Secretaria de Estado de Fazenda</t>
  </si>
  <si>
    <t>Secretaria de Estado de Infraestrutura e Serviços Públicos</t>
  </si>
  <si>
    <t>Secretaria de Estado de Justiça e Cidadania</t>
  </si>
  <si>
    <t>Secretaria de Estado de Meio-Ambiente</t>
  </si>
  <si>
    <t>Secretaria de Estado de Mobilidade</t>
  </si>
  <si>
    <t>Secretaria de Estado de Planejamento, Orçamento e Gestão</t>
  </si>
  <si>
    <t>Secretaria de Estado de Políticas para Crianças, Adolescentes e Juventude</t>
  </si>
  <si>
    <t>Secretaria de Estado de Regularização de Condomínios</t>
  </si>
  <si>
    <t>Secretaria de Estado de Saúde</t>
  </si>
  <si>
    <t>Secretaria de Estado de Segurança Pública e Paz Social</t>
  </si>
  <si>
    <t>Serviço de Limpeza Urbana</t>
  </si>
  <si>
    <t>Subsecretaria de Vigilância à Saúde</t>
  </si>
  <si>
    <t>SULIC</t>
  </si>
  <si>
    <t>TCB - Sociedade de Transportes Coletivos de Brasília Ltda</t>
  </si>
  <si>
    <t>Transporte Urbano do DF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</si>
  <si>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</si>
  <si>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</si>
  <si>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</si>
  <si>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</si>
  <si>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</si>
  <si>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</si>
  <si>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</si>
  <si>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</si>
  <si>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</si>
  <si>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</si>
  <si>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</si>
  <si>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</si>
  <si>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</si>
  <si>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</si>
  <si>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</si>
  <si>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Estoque Atual</t>
  </si>
  <si>
    <t>UNIDADE</t>
  </si>
  <si>
    <t>SEF</t>
  </si>
  <si>
    <t>SEE</t>
  </si>
  <si>
    <t>PMDF</t>
  </si>
  <si>
    <t>PGDF</t>
  </si>
  <si>
    <t>SECRIANCA</t>
  </si>
  <si>
    <t>SEDESTMIDH</t>
  </si>
  <si>
    <t>CASA CIVIL</t>
  </si>
  <si>
    <t>SSP</t>
  </si>
  <si>
    <t>SEPLAG</t>
  </si>
  <si>
    <t>CODHAB/DF</t>
  </si>
  <si>
    <t>SEJUS</t>
  </si>
  <si>
    <t>SEGETH</t>
  </si>
  <si>
    <t>SEMOB</t>
  </si>
  <si>
    <t>IBRAM</t>
  </si>
  <si>
    <t>ADASA</t>
  </si>
  <si>
    <t>CBMDF</t>
  </si>
  <si>
    <t>FAP</t>
  </si>
  <si>
    <t>PLANO PILOTO RA I</t>
  </si>
  <si>
    <t>SETUL</t>
  </si>
  <si>
    <t>DPDF</t>
  </si>
  <si>
    <t>FHB</t>
  </si>
  <si>
    <t>EMATER</t>
  </si>
  <si>
    <t>SEAGRI</t>
  </si>
  <si>
    <t>FUNAP</t>
  </si>
  <si>
    <t>TAGUA RA III</t>
  </si>
  <si>
    <t>SEC</t>
  </si>
  <si>
    <t>CGDF</t>
  </si>
  <si>
    <t>SLU</t>
  </si>
  <si>
    <t>DFTRANS</t>
  </si>
  <si>
    <t>SINESP</t>
  </si>
  <si>
    <t>LAGO SUL RA XVI</t>
  </si>
  <si>
    <t>SEDES</t>
  </si>
  <si>
    <t>PLANALT RA VI</t>
  </si>
  <si>
    <t>GVG</t>
  </si>
  <si>
    <t>SAO SEBT RA XIV</t>
  </si>
  <si>
    <t>AGUAS CLARAS RA XX</t>
  </si>
  <si>
    <t>CEILANDIA RA IX</t>
  </si>
  <si>
    <t>SIA RA XXIX</t>
  </si>
  <si>
    <t>SCIA RA XXV</t>
  </si>
  <si>
    <t>CODEPLAN</t>
  </si>
  <si>
    <t>SAMAMB RA XII</t>
  </si>
  <si>
    <t>BRAZLAND RA IV</t>
  </si>
  <si>
    <t>STA MA RA XIII</t>
  </si>
  <si>
    <t>AGEFIS</t>
  </si>
  <si>
    <t>GAMA RA II</t>
  </si>
  <si>
    <t>RIACHO F 2 RA XXI</t>
  </si>
  <si>
    <t>PARANOA RA VII</t>
  </si>
  <si>
    <t>IPREV-DF</t>
  </si>
  <si>
    <t>RIACHO F 1 RA XVII</t>
  </si>
  <si>
    <t>FERCAL RA XXXI</t>
  </si>
  <si>
    <t>SEMA</t>
  </si>
  <si>
    <t>VICENTE PIRES RA XXX</t>
  </si>
  <si>
    <t>ARQUIVO PUBLICO</t>
  </si>
  <si>
    <t>BANDEIR RA VIII</t>
  </si>
  <si>
    <t>Material de Expediente</t>
  </si>
  <si>
    <t>Secretaria de Estado de Comunicação</t>
  </si>
  <si>
    <t>Secretaria de Estado das Cidades</t>
  </si>
  <si>
    <t>PLANILHA DE DIMENSIONAMENTO</t>
  </si>
  <si>
    <t>Secretaria de Estado de Educação</t>
  </si>
  <si>
    <t>Central de Abastecimento do DF - CEASA</t>
  </si>
  <si>
    <t>Cia de Desenvolvimento do Planalto Central - CODEPLAN</t>
  </si>
  <si>
    <t>Companhia de Desenvolvimento Habitacional do Distrito Federal - CODHAB</t>
  </si>
  <si>
    <t>Companhia de Saneamento Ambiental do Distrito Federal - CAESB</t>
  </si>
  <si>
    <t>Companhia do Metropolitano de Brasília - METRÔ</t>
  </si>
  <si>
    <t>Companhia Energética de Brasília - CEB</t>
  </si>
  <si>
    <t>Companhia Imobiliária de Brasília - TERRACAP</t>
  </si>
  <si>
    <t>Companhia Urbanizadora da Nova Capital do Brasil - NOVACAP</t>
  </si>
  <si>
    <t>Fundação Universidade Aberta do Distrito Federal - FUNAB</t>
  </si>
  <si>
    <t>Secretaria de Estado da Casa Civil, Relações Institucionais e Sociais do Distrito Federal</t>
  </si>
  <si>
    <t>Secretaria de Estado de Agricultura, Abastecimento e Desenvolvimento Rural</t>
  </si>
  <si>
    <t>Secretaria de Estado de Economia e Desenvolvimento Sustentável</t>
  </si>
  <si>
    <t>Secretaria de Estado de Esporte, Turismo e Lazer</t>
  </si>
  <si>
    <t>Secretaria de Estado de Trabalho, Desenvolvimento Social, Mulheres, Igualdade Racial e Direitos Humanos</t>
  </si>
  <si>
    <t>PROC. SEI Nº 00410-00015155/2017-84</t>
  </si>
  <si>
    <t>3.3.90.30.16.01.0084.000145-01</t>
  </si>
  <si>
    <t>CARIMBO</t>
  </si>
  <si>
    <t>CARIMBO,Material: Base e cabo em madeira, personalizada com impressão em fotopolímero e borracha com espessura mínima de 3 mm, Tipo: Comum, Formato: Quadrado, Retangular ou Redondo. Unidade de Fornecimento: cm²</t>
  </si>
  <si>
    <t>cm²</t>
  </si>
  <si>
    <t>CARIMBO AUTOMÁTICO</t>
  </si>
  <si>
    <t>CARIMBO NUMERADOR</t>
  </si>
  <si>
    <t>3.3.90.30.16.01.0082.000001-01</t>
  </si>
  <si>
    <t>FITA DATADOR NUMERADOR</t>
  </si>
  <si>
    <t>REFIL PARA CARIMBO</t>
  </si>
  <si>
    <t>CARIMBO,Material: Estrutura rígida em acrílico ou plástico, Dimensões: 38 x 14 cm, Tipo: Automático ou autoentintado, Características Adicionais: Mecanismo retrátil, montável, 03 linhas de texto, Formato: retangular, Composição: um kit com 02 tamanhos de letras e números, 01 almofada e 01 pinça para montagem de palavras.</t>
  </si>
  <si>
    <t>3.3.90.30.16.01.0084.000151-01</t>
  </si>
  <si>
    <t>CARIMBO,Material: Estrutura rígida em acrílico ou plástico, Dimensões: 38 x 14 mm, Tipo: Automático ou autoentintado, Características Adicionais: Mecanismo retrátil, almofada em cor preta substituível, personalizada com impressão em fotopolímero e borracha com espessura mínima de 3 mm, Formato: Retangular.</t>
  </si>
  <si>
    <t>3.3.90.30.16.01.0084.000149-01</t>
  </si>
  <si>
    <t>CARIMBO,Material: Estrutura rígida em acrílico ou plástico, Dimensões: 47 x 18 mm, Tipo: Automático ou autoentintado, Características Adicionais: Mecanismo retrátil, almofada em cor preta substituível, personalizada com impressão em fotopolímero e borracha com espessura mínima de 3 mm, Formato: Retangular.</t>
  </si>
  <si>
    <t>3.3.90.30.16.01.0084.000150-01</t>
  </si>
  <si>
    <t>CARIMBO,Material: Estrutura rígida em acrílico ou plástico, Dimensões: 55 x 22 mm, Tipo: Automático ou autoentintado, Características Adicionais: Mecanismo retrátil, almofada em cor preta substituível, personalizada com impressão em fotopolímero e borracha com espessura mínima de 3 mm, Formato: Retangular.</t>
  </si>
  <si>
    <t>3.3.90.30.16.01.0084.000148-01</t>
  </si>
  <si>
    <t>CARIMBO,Material: Estrutura rígida em acrílico ou plástico, Dimensões: 76 x 37 mm, Tipo: Automático ou autoentintado, Características Adicionais: Mecanismo retrátil, almofada em cor preta substituível, personalizada com impressão em fotopolímero e borracha com espessura mínima de 3 mm, Formato: Retangular.</t>
  </si>
  <si>
    <t>3.3.90.30.16.01.0084.000147-01</t>
  </si>
  <si>
    <t>CARIMBO NUMERADOR AUTOMÁTICO,Características Técnicas Mínimas: 6 digitos com repetição, Repetições: 0, 1, 2, 3, 4, 6, 12, Aplicação: para marcação sequêncial de números, Características Adicionais: regulagem da quantidade de repetição, regulagem da quantidade de dígitos, Tamanho do texto: 3 mm por 27 mm.</t>
  </si>
  <si>
    <t>3.3.90.30.16.01.0201.000008-01</t>
  </si>
  <si>
    <t>FITA DATADOR NUMERADOR,Material: nylon tintada, Comprimento: 1 m, Largura: 65 mm, Características Adicionais: com carretel metálico</t>
  </si>
  <si>
    <t>REFIL PARA CARIMBO,Aplicação: Carimbo auto-entintado medindo 38 mm x 14 mm, Cor: À escolher.</t>
  </si>
  <si>
    <t>3.3.90.30.16.01.0127.000014-01</t>
  </si>
  <si>
    <t>REFIL PARA CARIMBO,Aplicação: Carimbo auto-entintado medindo 47 mm x 18 mm, Cor: À escolher.</t>
  </si>
  <si>
    <t>3.3.90.30.16.01.0127.000013-01</t>
  </si>
  <si>
    <t>REFIL PARA CARIMBO,Aplicação: Carimbo auto-entintado medindo 55 mm x 22 mm, Cor: À escolher.</t>
  </si>
  <si>
    <t>3.3.90.30.16.01.0127.000012-01</t>
  </si>
  <si>
    <t>REFIL PARA CARIMBO,Aplicação: Carimbo auto-entintado medindo 76 mm x 37 mm, Cor: À escolher.</t>
  </si>
  <si>
    <t>3.3.90.30.16.01.0127.000011-01</t>
  </si>
  <si>
    <t>CARIMBO AUTOMÁTICO - MONTÁVEL</t>
  </si>
  <si>
    <t>PLS Nº 0108/2017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</si>
</sst>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6" fillId="2" borderId="0" xfId="1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7" borderId="6" xfId="0" applyFill="1" applyBorder="1" applyAlignment="1" applyProtection="1">
      <alignment horizontal="center" vertical="center" wrapText="1"/>
    </xf>
    <xf numFmtId="0" fontId="0" fillId="2" borderId="0" xfId="2" applyFont="1"/>
    <xf numFmtId="3" fontId="5" fillId="3" borderId="5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Border="1" applyAlignment="1">
      <alignment vertical="center"/>
    </xf>
    <xf numFmtId="3" fontId="6" fillId="2" borderId="3" xfId="1" applyNumberFormat="1" applyFont="1" applyBorder="1" applyAlignment="1">
      <alignment horizontal="center" vertical="center"/>
    </xf>
    <xf numFmtId="3" fontId="0" fillId="9" borderId="1" xfId="0" applyNumberFormat="1" applyFill="1" applyBorder="1" applyAlignment="1" applyProtection="1">
      <alignment horizontal="center" vertical="center"/>
    </xf>
    <xf numFmtId="0" fontId="4" fillId="2" borderId="0" xfId="2" applyFill="1"/>
    <xf numFmtId="0" fontId="0" fillId="2" borderId="0" xfId="2" applyFont="1" applyFill="1"/>
    <xf numFmtId="0" fontId="0" fillId="0" borderId="0" xfId="0" applyAlignment="1" applyProtection="1"/>
    <xf numFmtId="0" fontId="10" fillId="6" borderId="8" xfId="0" applyFont="1" applyFill="1" applyBorder="1" applyProtection="1"/>
    <xf numFmtId="0" fontId="0" fillId="0" borderId="10" xfId="0" applyFill="1" applyBorder="1" applyProtection="1"/>
    <xf numFmtId="165" fontId="0" fillId="0" borderId="0" xfId="0" applyNumberFormat="1" applyBorder="1" applyAlignment="1" applyProtection="1"/>
    <xf numFmtId="0" fontId="10" fillId="6" borderId="0" xfId="0" applyFont="1" applyFill="1" applyBorder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7" borderId="11" xfId="0" applyFill="1" applyBorder="1" applyAlignment="1" applyProtection="1">
      <alignment horizontal="center" vertical="center" wrapText="1"/>
    </xf>
    <xf numFmtId="0" fontId="9" fillId="8" borderId="6" xfId="0" applyFont="1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9" borderId="2" xfId="0" applyFill="1" applyBorder="1" applyAlignment="1" applyProtection="1">
      <alignment horizontal="center" vertical="center" wrapText="1"/>
    </xf>
    <xf numFmtId="0" fontId="0" fillId="9" borderId="1" xfId="0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left" vertical="center" wrapText="1"/>
    </xf>
    <xf numFmtId="164" fontId="0" fillId="9" borderId="1" xfId="3" applyNumberFormat="1" applyFont="1" applyFill="1" applyBorder="1" applyAlignment="1" applyProtection="1">
      <alignment horizontal="left" vertical="center" wrapText="1"/>
    </xf>
    <xf numFmtId="0" fontId="0" fillId="9" borderId="1" xfId="0" applyFill="1" applyBorder="1" applyAlignment="1" applyProtection="1">
      <alignment horizontal="center" vertical="center" wrapText="1"/>
    </xf>
    <xf numFmtId="3" fontId="0" fillId="0" borderId="1" xfId="3" applyNumberFormat="1" applyFont="1" applyBorder="1" applyAlignment="1" applyProtection="1">
      <alignment horizontal="center" vertical="center" wrapText="1"/>
    </xf>
    <xf numFmtId="9" fontId="0" fillId="9" borderId="3" xfId="4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8" xfId="0" applyFont="1" applyFill="1" applyBorder="1" applyAlignment="1" applyProtection="1">
      <alignment horizontal="left"/>
      <protection locked="0"/>
    </xf>
    <xf numFmtId="0" fontId="11" fillId="10" borderId="9" xfId="0" applyFont="1" applyFill="1" applyBorder="1" applyAlignment="1" applyProtection="1">
      <alignment horizontal="right"/>
    </xf>
    <xf numFmtId="0" fontId="11" fillId="10" borderId="8" xfId="0" applyFont="1" applyFill="1" applyBorder="1" applyAlignment="1" applyProtection="1">
      <alignment horizontal="right"/>
    </xf>
    <xf numFmtId="0" fontId="11" fillId="10" borderId="9" xfId="0" applyFont="1" applyFill="1" applyBorder="1" applyAlignment="1" applyProtection="1">
      <alignment horizontal="left" vertical="top" wrapText="1"/>
    </xf>
    <xf numFmtId="0" fontId="11" fillId="10" borderId="8" xfId="0" applyFont="1" applyFill="1" applyBorder="1" applyAlignment="1" applyProtection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165" fontId="1" fillId="5" borderId="14" xfId="0" applyNumberFormat="1" applyFont="1" applyFill="1" applyBorder="1" applyAlignment="1" applyProtection="1">
      <alignment horizontal="center" vertical="center"/>
    </xf>
    <xf numFmtId="165" fontId="1" fillId="5" borderId="15" xfId="0" applyNumberFormat="1" applyFont="1" applyFill="1" applyBorder="1" applyAlignment="1" applyProtection="1">
      <alignment horizontal="center" vertical="center"/>
    </xf>
    <xf numFmtId="165" fontId="1" fillId="5" borderId="16" xfId="0" applyNumberFormat="1" applyFont="1" applyFill="1" applyBorder="1" applyAlignment="1" applyProtection="1">
      <alignment horizontal="center" vertical="center"/>
    </xf>
    <xf numFmtId="165" fontId="1" fillId="5" borderId="17" xfId="0" applyNumberFormat="1" applyFont="1" applyFill="1" applyBorder="1" applyAlignment="1" applyProtection="1">
      <alignment horizontal="center" vertical="center"/>
    </xf>
    <xf numFmtId="165" fontId="1" fillId="5" borderId="13" xfId="0" applyNumberFormat="1" applyFont="1" applyFill="1" applyBorder="1" applyAlignment="1" applyProtection="1">
      <alignment horizontal="center" vertical="center"/>
    </xf>
    <xf numFmtId="165" fontId="1" fillId="5" borderId="18" xfId="0" applyNumberFormat="1" applyFont="1" applyFill="1" applyBorder="1" applyAlignment="1" applyProtection="1">
      <alignment horizontal="center" vertical="center"/>
    </xf>
    <xf numFmtId="166" fontId="3" fillId="8" borderId="14" xfId="0" applyNumberFormat="1" applyFont="1" applyFill="1" applyBorder="1" applyAlignment="1" applyProtection="1">
      <alignment horizontal="center" vertical="center"/>
    </xf>
    <xf numFmtId="166" fontId="3" fillId="8" borderId="16" xfId="0" applyNumberFormat="1" applyFont="1" applyFill="1" applyBorder="1" applyAlignment="1" applyProtection="1">
      <alignment horizontal="center" vertical="center"/>
    </xf>
    <xf numFmtId="166" fontId="3" fillId="8" borderId="17" xfId="0" applyNumberFormat="1" applyFont="1" applyFill="1" applyBorder="1" applyAlignment="1" applyProtection="1">
      <alignment horizontal="center" vertical="center"/>
    </xf>
    <xf numFmtId="166" fontId="3" fillId="8" borderId="18" xfId="0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56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55">
      <pivotArea field="1" type="button" dataOnly="0" labelOnly="1" outline="0" axis="axisRow" fieldPosition="0"/>
    </format>
    <format dxfId="54">
      <pivotArea dataOnly="0" labelOnly="1" outline="0" axis="axisValues" fieldPosition="0"/>
    </format>
    <format dxfId="53">
      <pivotArea collapsedLevelsAreSubtotals="1" fieldPosition="0">
        <references count="1">
          <reference field="1" count="1">
            <x v="0"/>
          </reference>
        </references>
      </pivotArea>
    </format>
    <format dxfId="52">
      <pivotArea collapsedLevelsAreSubtotals="1" fieldPosition="0">
        <references count="1">
          <reference field="1" count="1">
            <x v="1"/>
          </reference>
        </references>
      </pivotArea>
    </format>
    <format dxfId="51">
      <pivotArea collapsedLevelsAreSubtotals="1" fieldPosition="0">
        <references count="1">
          <reference field="1" count="1">
            <x v="2"/>
          </reference>
        </references>
      </pivotArea>
    </format>
    <format dxfId="50">
      <pivotArea collapsedLevelsAreSubtotals="1" fieldPosition="0">
        <references count="1">
          <reference field="1" count="1">
            <x v="3"/>
          </reference>
        </references>
      </pivotArea>
    </format>
    <format dxfId="49">
      <pivotArea collapsedLevelsAreSubtotals="1" fieldPosition="0">
        <references count="1">
          <reference field="1" count="1">
            <x v="4"/>
          </reference>
        </references>
      </pivotArea>
    </format>
    <format dxfId="48">
      <pivotArea collapsedLevelsAreSubtotals="1" fieldPosition="0">
        <references count="1">
          <reference field="1" count="1">
            <x v="5"/>
          </reference>
        </references>
      </pivotArea>
    </format>
    <format dxfId="47">
      <pivotArea collapsedLevelsAreSubtotals="1" fieldPosition="0">
        <references count="1">
          <reference field="1" count="1">
            <x v="6"/>
          </reference>
        </references>
      </pivotArea>
    </format>
    <format dxfId="46">
      <pivotArea collapsedLevelsAreSubtotals="1" fieldPosition="0">
        <references count="1">
          <reference field="1" count="1">
            <x v="7"/>
          </reference>
        </references>
      </pivotArea>
    </format>
    <format dxfId="45">
      <pivotArea collapsedLevelsAreSubtotals="1" fieldPosition="0">
        <references count="1">
          <reference field="1" count="1">
            <x v="8"/>
          </reference>
        </references>
      </pivotArea>
    </format>
    <format dxfId="44">
      <pivotArea collapsedLevelsAreSubtotals="1" fieldPosition="0">
        <references count="1">
          <reference field="1" count="1">
            <x v="9"/>
          </reference>
        </references>
      </pivotArea>
    </format>
    <format dxfId="43">
      <pivotArea collapsedLevelsAreSubtotals="1" fieldPosition="0">
        <references count="1">
          <reference field="1" count="1">
            <x v="10"/>
          </reference>
        </references>
      </pivotArea>
    </format>
    <format dxfId="42">
      <pivotArea collapsedLevelsAreSubtotals="1" fieldPosition="0">
        <references count="1">
          <reference field="1" count="1">
            <x v="11"/>
          </reference>
        </references>
      </pivotArea>
    </format>
    <format dxfId="41">
      <pivotArea collapsedLevelsAreSubtotals="1" fieldPosition="0">
        <references count="1">
          <reference field="1" count="1">
            <x v="12"/>
          </reference>
        </references>
      </pivotArea>
    </format>
    <format dxfId="40">
      <pivotArea collapsedLevelsAreSubtotals="1" fieldPosition="0">
        <references count="1">
          <reference field="1" count="1">
            <x v="13"/>
          </reference>
        </references>
      </pivotArea>
    </format>
    <format dxfId="39">
      <pivotArea collapsedLevelsAreSubtotals="1" fieldPosition="0">
        <references count="1">
          <reference field="1" count="1">
            <x v="14"/>
          </reference>
        </references>
      </pivotArea>
    </format>
    <format dxfId="38">
      <pivotArea collapsedLevelsAreSubtotals="1" fieldPosition="0">
        <references count="1">
          <reference field="1" count="1">
            <x v="15"/>
          </reference>
        </references>
      </pivotArea>
    </format>
    <format dxfId="37">
      <pivotArea collapsedLevelsAreSubtotals="1" fieldPosition="0">
        <references count="1">
          <reference field="1" count="1">
            <x v="16"/>
          </reference>
        </references>
      </pivotArea>
    </format>
    <format dxfId="36">
      <pivotArea collapsedLevelsAreSubtotals="1" fieldPosition="0">
        <references count="1">
          <reference field="1" count="1">
            <x v="17"/>
          </reference>
        </references>
      </pivotArea>
    </format>
    <format dxfId="35">
      <pivotArea collapsedLevelsAreSubtotals="1" fieldPosition="0">
        <references count="1">
          <reference field="1" count="1">
            <x v="18"/>
          </reference>
        </references>
      </pivotArea>
    </format>
    <format dxfId="34">
      <pivotArea collapsedLevelsAreSubtotals="1" fieldPosition="0">
        <references count="1">
          <reference field="1" count="1">
            <x v="19"/>
          </reference>
        </references>
      </pivotArea>
    </format>
    <format dxfId="33">
      <pivotArea collapsedLevelsAreSubtotals="1" fieldPosition="0">
        <references count="1">
          <reference field="1" count="1">
            <x v="20"/>
          </reference>
        </references>
      </pivotArea>
    </format>
    <format dxfId="32">
      <pivotArea collapsedLevelsAreSubtotals="1" fieldPosition="0">
        <references count="1">
          <reference field="1" count="1">
            <x v="21"/>
          </reference>
        </references>
      </pivotArea>
    </format>
    <format dxfId="31">
      <pivotArea collapsedLevelsAreSubtotals="1" fieldPosition="0">
        <references count="1">
          <reference field="1" count="1">
            <x v="22"/>
          </reference>
        </references>
      </pivotArea>
    </format>
    <format dxfId="30">
      <pivotArea collapsedLevelsAreSubtotals="1" fieldPosition="0">
        <references count="1">
          <reference field="1" count="1">
            <x v="23"/>
          </reference>
        </references>
      </pivotArea>
    </format>
    <format dxfId="29">
      <pivotArea collapsedLevelsAreSubtotals="1" fieldPosition="0">
        <references count="1">
          <reference field="1" count="1">
            <x v="24"/>
          </reference>
        </references>
      </pivotArea>
    </format>
    <format dxfId="28">
      <pivotArea collapsedLevelsAreSubtotals="1" fieldPosition="0">
        <references count="1">
          <reference field="1" count="1">
            <x v="25"/>
          </reference>
        </references>
      </pivotArea>
    </format>
    <format dxfId="27">
      <pivotArea collapsedLevelsAreSubtotals="1" fieldPosition="0">
        <references count="1">
          <reference field="1" count="1">
            <x v="26"/>
          </reference>
        </references>
      </pivotArea>
    </format>
    <format dxfId="26">
      <pivotArea collapsedLevelsAreSubtotals="1" fieldPosition="0">
        <references count="1">
          <reference field="1" count="1">
            <x v="27"/>
          </reference>
        </references>
      </pivotArea>
    </format>
    <format dxfId="25">
      <pivotArea collapsedLevelsAreSubtotals="1" fieldPosition="0">
        <references count="1">
          <reference field="1" count="1">
            <x v="28"/>
          </reference>
        </references>
      </pivotArea>
    </format>
    <format dxfId="24">
      <pivotArea collapsedLevelsAreSubtotals="1" fieldPosition="0">
        <references count="1">
          <reference field="1" count="1">
            <x v="29"/>
          </reference>
        </references>
      </pivotArea>
    </format>
    <format dxfId="23">
      <pivotArea collapsedLevelsAreSubtotals="1" fieldPosition="0">
        <references count="1">
          <reference field="1" count="1">
            <x v="30"/>
          </reference>
        </references>
      </pivotArea>
    </format>
    <format dxfId="22">
      <pivotArea collapsedLevelsAreSubtotals="1" fieldPosition="0">
        <references count="1">
          <reference field="1" count="1">
            <x v="31"/>
          </reference>
        </references>
      </pivotArea>
    </format>
    <format dxfId="21">
      <pivotArea collapsedLevelsAreSubtotals="1" fieldPosition="0">
        <references count="1">
          <reference field="1" count="1">
            <x v="32"/>
          </reference>
        </references>
      </pivotArea>
    </format>
    <format dxfId="20">
      <pivotArea collapsedLevelsAreSubtotals="1" fieldPosition="0">
        <references count="1">
          <reference field="1" count="1">
            <x v="33"/>
          </reference>
        </references>
      </pivotArea>
    </format>
    <format dxfId="19">
      <pivotArea collapsedLevelsAreSubtotals="1" fieldPosition="0">
        <references count="1">
          <reference field="1" count="1">
            <x v="34"/>
          </reference>
        </references>
      </pivotArea>
    </format>
    <format dxfId="18">
      <pivotArea collapsedLevelsAreSubtotals="1" fieldPosition="0">
        <references count="1">
          <reference field="1" count="1">
            <x v="35"/>
          </reference>
        </references>
      </pivotArea>
    </format>
    <format dxfId="17">
      <pivotArea collapsedLevelsAreSubtotals="1" fieldPosition="0">
        <references count="1">
          <reference field="1" count="1">
            <x v="36"/>
          </reference>
        </references>
      </pivotArea>
    </format>
    <format dxfId="16">
      <pivotArea collapsedLevelsAreSubtotals="1" fieldPosition="0">
        <references count="1">
          <reference field="1" count="1">
            <x v="37"/>
          </reference>
        </references>
      </pivotArea>
    </format>
    <format dxfId="15">
      <pivotArea collapsedLevelsAreSubtotals="1" fieldPosition="0">
        <references count="1">
          <reference field="1" count="1">
            <x v="38"/>
          </reference>
        </references>
      </pivotArea>
    </format>
    <format dxfId="14">
      <pivotArea collapsedLevelsAreSubtotals="1" fieldPosition="0">
        <references count="1">
          <reference field="1" count="1">
            <x v="39"/>
          </reference>
        </references>
      </pivotArea>
    </format>
    <format dxfId="13">
      <pivotArea collapsedLevelsAreSubtotals="1" fieldPosition="0">
        <references count="1">
          <reference field="1" count="1">
            <x v="40"/>
          </reference>
        </references>
      </pivotArea>
    </format>
    <format dxfId="12">
      <pivotArea collapsedLevelsAreSubtotals="1" fieldPosition="0">
        <references count="1">
          <reference field="1" count="1">
            <x v="41"/>
          </reference>
        </references>
      </pivotArea>
    </format>
    <format dxfId="11">
      <pivotArea collapsedLevelsAreSubtotals="1" fieldPosition="0">
        <references count="1">
          <reference field="1" count="1">
            <x v="42"/>
          </reference>
        </references>
      </pivotArea>
    </format>
    <format dxfId="10">
      <pivotArea collapsedLevelsAreSubtotals="1" fieldPosition="0">
        <references count="1">
          <reference field="1" count="1">
            <x v="43"/>
          </reference>
        </references>
      </pivotArea>
    </format>
    <format dxfId="9">
      <pivotArea collapsedLevelsAreSubtotals="1" fieldPosition="0">
        <references count="1">
          <reference field="1" count="1">
            <x v="44"/>
          </reference>
        </references>
      </pivotArea>
    </format>
    <format dxfId="8">
      <pivotArea collapsedLevelsAreSubtotals="1" fieldPosition="0">
        <references count="1">
          <reference field="1" count="1">
            <x v="45"/>
          </reference>
        </references>
      </pivotArea>
    </format>
    <format dxfId="7">
      <pivotArea collapsedLevelsAreSubtotals="1" fieldPosition="0">
        <references count="1">
          <reference field="1" count="1">
            <x v="46"/>
          </reference>
        </references>
      </pivotArea>
    </format>
    <format dxfId="6">
      <pivotArea collapsedLevelsAreSubtotals="1" fieldPosition="0">
        <references count="1">
          <reference field="1" count="1">
            <x v="47"/>
          </reference>
        </references>
      </pivotArea>
    </format>
    <format dxfId="5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zoomScaleNormal="100" workbookViewId="0">
      <pane xSplit="1" ySplit="1" topLeftCell="B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C272" sqref="C272"/>
    </sheetView>
  </sheetViews>
  <sheetFormatPr defaultRowHeight="15" x14ac:dyDescent="0.25"/>
  <cols>
    <col min="1" max="1" width="24.85546875" bestFit="1" customWidth="1"/>
    <col min="2" max="2" width="21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1.28515625" bestFit="1" customWidth="1"/>
    <col min="7" max="7" width="21.28515625" style="21" customWidth="1"/>
    <col min="8" max="8" width="18.42578125" style="21" bestFit="1" customWidth="1"/>
    <col min="9" max="9" width="27" bestFit="1" customWidth="1"/>
    <col min="10" max="10" width="48.42578125" bestFit="1" customWidth="1"/>
    <col min="11" max="11" width="30" bestFit="1" customWidth="1"/>
    <col min="12" max="12" width="14.28515625" style="1" customWidth="1"/>
    <col min="13" max="16384" width="9.140625" style="1"/>
  </cols>
  <sheetData>
    <row r="1" spans="1:12" ht="21" x14ac:dyDescent="0.25">
      <c r="A1" s="5" t="s">
        <v>52</v>
      </c>
      <c r="B1" s="6" t="s">
        <v>53</v>
      </c>
      <c r="C1" s="6" t="s">
        <v>54</v>
      </c>
      <c r="D1" s="6" t="s">
        <v>160</v>
      </c>
      <c r="E1" s="6" t="s">
        <v>50</v>
      </c>
      <c r="F1" s="6" t="s">
        <v>51</v>
      </c>
      <c r="G1" s="24" t="s">
        <v>163</v>
      </c>
      <c r="H1" s="24" t="s">
        <v>46</v>
      </c>
      <c r="I1" s="17" t="s">
        <v>59</v>
      </c>
      <c r="J1" s="17" t="s">
        <v>148</v>
      </c>
      <c r="K1" s="17" t="s">
        <v>63</v>
      </c>
      <c r="L1" s="17" t="s">
        <v>157</v>
      </c>
    </row>
    <row r="2" spans="1:12" ht="31.5" x14ac:dyDescent="0.25">
      <c r="A2" s="7" t="s">
        <v>239</v>
      </c>
      <c r="B2" s="3" t="s">
        <v>240</v>
      </c>
      <c r="C2" s="3" t="s">
        <v>241</v>
      </c>
      <c r="D2" s="3" t="s">
        <v>242</v>
      </c>
      <c r="E2" s="4">
        <v>431</v>
      </c>
      <c r="F2" s="2" t="s">
        <v>170</v>
      </c>
      <c r="G2" s="25">
        <v>0</v>
      </c>
      <c r="H2" s="26">
        <v>7500</v>
      </c>
      <c r="I2" s="16" t="s">
        <v>219</v>
      </c>
      <c r="J2" s="1" t="str">
        <f>A2&amp;" - "&amp;E2&amp;" - "&amp;F2</f>
        <v>3.3.90.30.16.01.0084.000145-01 - 431 - SEDESTMIDH</v>
      </c>
      <c r="K2" s="1" t="str">
        <f>A2&amp;" - "&amp;E2</f>
        <v>3.3.90.30.16.01.0084.000145-01 - 431</v>
      </c>
      <c r="L2" s="1">
        <f t="shared" ref="L2:L6" si="0">ROUND((H2/12)*15,0)</f>
        <v>9375</v>
      </c>
    </row>
    <row r="3" spans="1:12" ht="31.5" x14ac:dyDescent="0.25">
      <c r="A3" s="7" t="s">
        <v>239</v>
      </c>
      <c r="B3" s="3" t="s">
        <v>240</v>
      </c>
      <c r="C3" s="3" t="s">
        <v>241</v>
      </c>
      <c r="D3" s="3" t="s">
        <v>242</v>
      </c>
      <c r="E3" s="4">
        <v>20</v>
      </c>
      <c r="F3" s="2" t="s">
        <v>168</v>
      </c>
      <c r="G3" s="25">
        <v>0</v>
      </c>
      <c r="H3" s="26">
        <v>3000</v>
      </c>
      <c r="I3" s="16" t="s">
        <v>219</v>
      </c>
      <c r="J3" s="1" t="str">
        <f t="shared" ref="J3:J34" si="1">A3&amp;" - "&amp;E3&amp;" - "&amp;F3</f>
        <v>3.3.90.30.16.01.0084.000145-01 - 20 - PGDF</v>
      </c>
      <c r="K3" s="1" t="str">
        <f t="shared" ref="K3:K34" si="2">A3&amp;" - "&amp;E3</f>
        <v>3.3.90.30.16.01.0084.000145-01 - 20</v>
      </c>
      <c r="L3" s="1">
        <f t="shared" si="0"/>
        <v>3750</v>
      </c>
    </row>
    <row r="4" spans="1:12" ht="31.5" x14ac:dyDescent="0.25">
      <c r="A4" s="7" t="s">
        <v>239</v>
      </c>
      <c r="B4" s="3" t="s">
        <v>240</v>
      </c>
      <c r="C4" s="3" t="s">
        <v>241</v>
      </c>
      <c r="D4" s="3" t="s">
        <v>242</v>
      </c>
      <c r="E4" s="4">
        <v>410</v>
      </c>
      <c r="F4" s="2" t="s">
        <v>173</v>
      </c>
      <c r="G4" s="25">
        <v>0</v>
      </c>
      <c r="H4" s="26">
        <v>1221.5</v>
      </c>
      <c r="I4" s="16" t="s">
        <v>219</v>
      </c>
      <c r="J4" s="1" t="str">
        <f t="shared" si="1"/>
        <v>3.3.90.30.16.01.0084.000145-01 - 410 - SEPLAG</v>
      </c>
      <c r="K4" s="1" t="str">
        <f t="shared" si="2"/>
        <v>3.3.90.30.16.01.0084.000145-01 - 410</v>
      </c>
      <c r="L4" s="1">
        <f t="shared" si="0"/>
        <v>1527</v>
      </c>
    </row>
    <row r="5" spans="1:12" ht="31.5" x14ac:dyDescent="0.25">
      <c r="A5" s="7" t="s">
        <v>239</v>
      </c>
      <c r="B5" s="3" t="s">
        <v>240</v>
      </c>
      <c r="C5" s="3" t="s">
        <v>241</v>
      </c>
      <c r="D5" s="3" t="s">
        <v>242</v>
      </c>
      <c r="E5" s="4">
        <v>131</v>
      </c>
      <c r="F5" s="2" t="s">
        <v>209</v>
      </c>
      <c r="G5" s="25">
        <v>0</v>
      </c>
      <c r="H5" s="26">
        <v>971.5</v>
      </c>
      <c r="I5" s="16" t="s">
        <v>219</v>
      </c>
      <c r="J5" s="1" t="str">
        <f t="shared" si="1"/>
        <v>3.3.90.30.16.01.0084.000145-01 - 131 - GAMA RA II</v>
      </c>
      <c r="K5" s="1" t="str">
        <f t="shared" si="2"/>
        <v>3.3.90.30.16.01.0084.000145-01 - 131</v>
      </c>
      <c r="L5" s="1">
        <f t="shared" si="0"/>
        <v>1214</v>
      </c>
    </row>
    <row r="6" spans="1:12" ht="31.5" x14ac:dyDescent="0.25">
      <c r="A6" s="7" t="s">
        <v>239</v>
      </c>
      <c r="B6" s="3" t="s">
        <v>240</v>
      </c>
      <c r="C6" s="3" t="s">
        <v>241</v>
      </c>
      <c r="D6" s="3" t="s">
        <v>242</v>
      </c>
      <c r="E6" s="4">
        <v>94</v>
      </c>
      <c r="F6" s="2" t="s">
        <v>192</v>
      </c>
      <c r="G6" s="25">
        <v>0</v>
      </c>
      <c r="H6" s="26">
        <v>498.5</v>
      </c>
      <c r="I6" s="16" t="s">
        <v>219</v>
      </c>
      <c r="J6" s="1" t="str">
        <f t="shared" si="1"/>
        <v>3.3.90.30.16.01.0084.000145-01 - 94 - SLU</v>
      </c>
      <c r="K6" s="1" t="str">
        <f t="shared" si="2"/>
        <v>3.3.90.30.16.01.0084.000145-01 - 94</v>
      </c>
      <c r="L6" s="1">
        <f t="shared" si="0"/>
        <v>623</v>
      </c>
    </row>
    <row r="7" spans="1:12" ht="31.5" x14ac:dyDescent="0.25">
      <c r="A7" s="7" t="s">
        <v>239</v>
      </c>
      <c r="B7" s="3" t="s">
        <v>240</v>
      </c>
      <c r="C7" s="3" t="s">
        <v>241</v>
      </c>
      <c r="D7" s="3" t="s">
        <v>242</v>
      </c>
      <c r="E7" s="4">
        <v>220</v>
      </c>
      <c r="F7" s="2" t="s">
        <v>183</v>
      </c>
      <c r="G7" s="25">
        <v>0</v>
      </c>
      <c r="H7" s="26">
        <v>482</v>
      </c>
      <c r="I7" s="16" t="s">
        <v>219</v>
      </c>
      <c r="J7" s="1" t="str">
        <f t="shared" si="1"/>
        <v>3.3.90.30.16.01.0084.000145-01 - 220 - SETUL</v>
      </c>
      <c r="K7" s="1" t="str">
        <f t="shared" si="2"/>
        <v>3.3.90.30.16.01.0084.000145-01 - 220</v>
      </c>
      <c r="L7" s="1">
        <f>ROUND((H7/12)*15,0)</f>
        <v>603</v>
      </c>
    </row>
    <row r="8" spans="1:12" ht="31.5" x14ac:dyDescent="0.25">
      <c r="A8" s="7" t="s">
        <v>239</v>
      </c>
      <c r="B8" s="3" t="s">
        <v>240</v>
      </c>
      <c r="C8" s="3" t="s">
        <v>241</v>
      </c>
      <c r="D8" s="3" t="s">
        <v>242</v>
      </c>
      <c r="E8" s="4">
        <v>98</v>
      </c>
      <c r="F8" s="2" t="s">
        <v>193</v>
      </c>
      <c r="G8" s="25">
        <v>0</v>
      </c>
      <c r="H8" s="26">
        <v>381</v>
      </c>
      <c r="I8" s="16" t="s">
        <v>219</v>
      </c>
      <c r="J8" s="1" t="str">
        <f t="shared" si="1"/>
        <v>3.3.90.30.16.01.0084.000145-01 - 98 - DFTRANS</v>
      </c>
      <c r="K8" s="1" t="str">
        <f t="shared" si="2"/>
        <v>3.3.90.30.16.01.0084.000145-01 - 98</v>
      </c>
      <c r="L8" s="1">
        <f t="shared" ref="L8:L71" si="3">ROUND((H8/12)*15,0)</f>
        <v>476</v>
      </c>
    </row>
    <row r="9" spans="1:12" ht="31.5" x14ac:dyDescent="0.25">
      <c r="A9" s="7" t="s">
        <v>239</v>
      </c>
      <c r="B9" s="3" t="s">
        <v>240</v>
      </c>
      <c r="C9" s="3" t="s">
        <v>241</v>
      </c>
      <c r="D9" s="3" t="s">
        <v>242</v>
      </c>
      <c r="E9" s="4">
        <v>2</v>
      </c>
      <c r="F9" s="2" t="s">
        <v>171</v>
      </c>
      <c r="G9" s="25">
        <v>0</v>
      </c>
      <c r="H9" s="26">
        <v>315</v>
      </c>
      <c r="I9" s="16" t="s">
        <v>219</v>
      </c>
      <c r="J9" s="1" t="str">
        <f t="shared" si="1"/>
        <v>3.3.90.30.16.01.0084.000145-01 - 2 - CASA CIVIL</v>
      </c>
      <c r="K9" s="1" t="str">
        <f t="shared" si="2"/>
        <v>3.3.90.30.16.01.0084.000145-01 - 2</v>
      </c>
      <c r="L9" s="1">
        <f t="shared" si="3"/>
        <v>394</v>
      </c>
    </row>
    <row r="10" spans="1:12" ht="31.5" x14ac:dyDescent="0.25">
      <c r="A10" s="7" t="s">
        <v>239</v>
      </c>
      <c r="B10" s="3" t="s">
        <v>240</v>
      </c>
      <c r="C10" s="3" t="s">
        <v>241</v>
      </c>
      <c r="D10" s="3" t="s">
        <v>242</v>
      </c>
      <c r="E10" s="4">
        <v>132</v>
      </c>
      <c r="F10" s="2" t="s">
        <v>189</v>
      </c>
      <c r="G10" s="25">
        <v>0</v>
      </c>
      <c r="H10" s="26">
        <v>272</v>
      </c>
      <c r="I10" s="16" t="s">
        <v>219</v>
      </c>
      <c r="J10" s="1" t="str">
        <f t="shared" si="1"/>
        <v>3.3.90.30.16.01.0084.000145-01 - 132 - TAGUA RA III</v>
      </c>
      <c r="K10" s="1" t="str">
        <f t="shared" si="2"/>
        <v>3.3.90.30.16.01.0084.000145-01 - 132</v>
      </c>
      <c r="L10" s="1">
        <f t="shared" si="3"/>
        <v>340</v>
      </c>
    </row>
    <row r="11" spans="1:12" ht="31.5" x14ac:dyDescent="0.25">
      <c r="A11" s="7" t="s">
        <v>239</v>
      </c>
      <c r="B11" s="3" t="s">
        <v>240</v>
      </c>
      <c r="C11" s="3" t="s">
        <v>241</v>
      </c>
      <c r="D11" s="3" t="s">
        <v>242</v>
      </c>
      <c r="E11" s="4">
        <v>70</v>
      </c>
      <c r="F11" s="2" t="s">
        <v>187</v>
      </c>
      <c r="G11" s="25">
        <v>0</v>
      </c>
      <c r="H11" s="26">
        <v>140</v>
      </c>
      <c r="I11" s="16" t="s">
        <v>219</v>
      </c>
      <c r="J11" s="1" t="str">
        <f t="shared" si="1"/>
        <v>3.3.90.30.16.01.0084.000145-01 - 70 - SEAGRI</v>
      </c>
      <c r="K11" s="1" t="str">
        <f t="shared" si="2"/>
        <v>3.3.90.30.16.01.0084.000145-01 - 70</v>
      </c>
      <c r="L11" s="1">
        <f t="shared" si="3"/>
        <v>175</v>
      </c>
    </row>
    <row r="12" spans="1:12" ht="31.5" x14ac:dyDescent="0.25">
      <c r="A12" s="7" t="s">
        <v>239</v>
      </c>
      <c r="B12" s="3" t="s">
        <v>240</v>
      </c>
      <c r="C12" s="3" t="s">
        <v>241</v>
      </c>
      <c r="D12" s="3" t="s">
        <v>242</v>
      </c>
      <c r="E12" s="4">
        <v>193</v>
      </c>
      <c r="F12" s="2" t="s">
        <v>181</v>
      </c>
      <c r="G12" s="25">
        <v>0</v>
      </c>
      <c r="H12" s="26">
        <v>137.5</v>
      </c>
      <c r="I12" s="16" t="s">
        <v>219</v>
      </c>
      <c r="J12" s="1" t="str">
        <f t="shared" si="1"/>
        <v>3.3.90.30.16.01.0084.000145-01 - 193 - FAP</v>
      </c>
      <c r="K12" s="1" t="str">
        <f t="shared" si="2"/>
        <v>3.3.90.30.16.01.0084.000145-01 - 193</v>
      </c>
      <c r="L12" s="1">
        <f t="shared" si="3"/>
        <v>172</v>
      </c>
    </row>
    <row r="13" spans="1:12" ht="31.5" x14ac:dyDescent="0.25">
      <c r="A13" s="7" t="s">
        <v>239</v>
      </c>
      <c r="B13" s="3" t="s">
        <v>240</v>
      </c>
      <c r="C13" s="3" t="s">
        <v>241</v>
      </c>
      <c r="D13" s="3" t="s">
        <v>242</v>
      </c>
      <c r="E13" s="4">
        <v>150</v>
      </c>
      <c r="F13" s="2" t="s">
        <v>190</v>
      </c>
      <c r="G13" s="25">
        <v>0</v>
      </c>
      <c r="H13" s="26">
        <v>100</v>
      </c>
      <c r="I13" s="16" t="s">
        <v>219</v>
      </c>
      <c r="J13" s="1" t="str">
        <f t="shared" si="1"/>
        <v>3.3.90.30.16.01.0084.000145-01 - 150 - SEC</v>
      </c>
      <c r="K13" s="1" t="str">
        <f t="shared" si="2"/>
        <v>3.3.90.30.16.01.0084.000145-01 - 150</v>
      </c>
      <c r="L13" s="1">
        <f t="shared" si="3"/>
        <v>125</v>
      </c>
    </row>
    <row r="14" spans="1:12" ht="31.5" x14ac:dyDescent="0.25">
      <c r="A14" s="7" t="s">
        <v>239</v>
      </c>
      <c r="B14" s="3" t="s">
        <v>240</v>
      </c>
      <c r="C14" s="3" t="s">
        <v>241</v>
      </c>
      <c r="D14" s="3" t="s">
        <v>242</v>
      </c>
      <c r="E14" s="4">
        <v>110</v>
      </c>
      <c r="F14" s="2" t="s">
        <v>194</v>
      </c>
      <c r="G14" s="25">
        <v>178</v>
      </c>
      <c r="H14" s="26">
        <v>75</v>
      </c>
      <c r="I14" s="16" t="s">
        <v>219</v>
      </c>
      <c r="J14" s="1" t="str">
        <f t="shared" si="1"/>
        <v>3.3.90.30.16.01.0084.000145-01 - 110 - SINESP</v>
      </c>
      <c r="K14" s="1" t="str">
        <f t="shared" si="2"/>
        <v>3.3.90.30.16.01.0084.000145-01 - 110</v>
      </c>
      <c r="L14" s="1">
        <f t="shared" si="3"/>
        <v>94</v>
      </c>
    </row>
    <row r="15" spans="1:12" ht="31.5" x14ac:dyDescent="0.25">
      <c r="A15" s="7" t="s">
        <v>239</v>
      </c>
      <c r="B15" s="3" t="s">
        <v>240</v>
      </c>
      <c r="C15" s="3" t="s">
        <v>241</v>
      </c>
      <c r="D15" s="3" t="s">
        <v>242</v>
      </c>
      <c r="E15" s="4">
        <v>390</v>
      </c>
      <c r="F15" s="2" t="s">
        <v>176</v>
      </c>
      <c r="G15" s="25">
        <v>0</v>
      </c>
      <c r="H15" s="26">
        <v>39</v>
      </c>
      <c r="I15" s="16" t="s">
        <v>219</v>
      </c>
      <c r="J15" s="1" t="str">
        <f t="shared" si="1"/>
        <v>3.3.90.30.16.01.0084.000145-01 - 390 - SEGETH</v>
      </c>
      <c r="K15" s="1" t="str">
        <f t="shared" si="2"/>
        <v>3.3.90.30.16.01.0084.000145-01 - 390</v>
      </c>
      <c r="L15" s="1">
        <f t="shared" si="3"/>
        <v>49</v>
      </c>
    </row>
    <row r="16" spans="1:12" ht="31.5" x14ac:dyDescent="0.25">
      <c r="A16" s="7" t="s">
        <v>239</v>
      </c>
      <c r="B16" s="3" t="s">
        <v>240</v>
      </c>
      <c r="C16" s="3" t="s">
        <v>241</v>
      </c>
      <c r="D16" s="3" t="s">
        <v>242</v>
      </c>
      <c r="E16" s="4">
        <v>301</v>
      </c>
      <c r="F16" s="2" t="s">
        <v>210</v>
      </c>
      <c r="G16" s="25">
        <v>27</v>
      </c>
      <c r="H16" s="26">
        <v>32.5</v>
      </c>
      <c r="I16" s="16" t="s">
        <v>219</v>
      </c>
      <c r="J16" s="1" t="str">
        <f t="shared" si="1"/>
        <v>3.3.90.30.16.01.0084.000145-01 - 301 - RIACHO F 2 RA XXI</v>
      </c>
      <c r="K16" s="1" t="str">
        <f t="shared" si="2"/>
        <v>3.3.90.30.16.01.0084.000145-01 - 301</v>
      </c>
      <c r="L16" s="1">
        <f t="shared" si="3"/>
        <v>41</v>
      </c>
    </row>
    <row r="17" spans="1:12" ht="31.5" x14ac:dyDescent="0.25">
      <c r="A17" s="7" t="s">
        <v>239</v>
      </c>
      <c r="B17" s="3" t="s">
        <v>240</v>
      </c>
      <c r="C17" s="3" t="s">
        <v>241</v>
      </c>
      <c r="D17" s="3" t="s">
        <v>242</v>
      </c>
      <c r="E17" s="4">
        <v>151</v>
      </c>
      <c r="F17" s="2" t="s">
        <v>217</v>
      </c>
      <c r="G17" s="25">
        <v>0</v>
      </c>
      <c r="H17" s="26">
        <v>10</v>
      </c>
      <c r="I17" s="16" t="s">
        <v>219</v>
      </c>
      <c r="J17" s="1" t="str">
        <f t="shared" si="1"/>
        <v>3.3.90.30.16.01.0084.000145-01 - 151 - ARQUIVO PUBLICO</v>
      </c>
      <c r="K17" s="1" t="str">
        <f t="shared" si="2"/>
        <v>3.3.90.30.16.01.0084.000145-01 - 151</v>
      </c>
      <c r="L17" s="1">
        <f t="shared" si="3"/>
        <v>13</v>
      </c>
    </row>
    <row r="18" spans="1:12" ht="42" x14ac:dyDescent="0.25">
      <c r="A18" s="7" t="s">
        <v>253</v>
      </c>
      <c r="B18" s="3" t="s">
        <v>243</v>
      </c>
      <c r="C18" s="3" t="s">
        <v>252</v>
      </c>
      <c r="D18" s="3" t="s">
        <v>164</v>
      </c>
      <c r="E18" s="4">
        <v>80</v>
      </c>
      <c r="F18" s="2" t="s">
        <v>166</v>
      </c>
      <c r="G18" s="25">
        <v>0</v>
      </c>
      <c r="H18" s="26">
        <v>0</v>
      </c>
      <c r="I18" s="16" t="s">
        <v>219</v>
      </c>
      <c r="J18" s="1" t="str">
        <f t="shared" si="1"/>
        <v>3.3.90.30.16.01.0084.000150-01 - 80 - SEE</v>
      </c>
      <c r="K18" s="1" t="str">
        <f t="shared" si="2"/>
        <v>3.3.90.30.16.01.0084.000150-01 - 80</v>
      </c>
      <c r="L18" s="1">
        <f t="shared" si="3"/>
        <v>0</v>
      </c>
    </row>
    <row r="19" spans="1:12" ht="42" x14ac:dyDescent="0.25">
      <c r="A19" s="7" t="s">
        <v>253</v>
      </c>
      <c r="B19" s="3" t="s">
        <v>243</v>
      </c>
      <c r="C19" s="3" t="s">
        <v>252</v>
      </c>
      <c r="D19" s="3" t="s">
        <v>164</v>
      </c>
      <c r="E19" s="4">
        <v>197</v>
      </c>
      <c r="F19" s="2" t="s">
        <v>179</v>
      </c>
      <c r="G19" s="25">
        <v>0</v>
      </c>
      <c r="H19" s="26">
        <v>18</v>
      </c>
      <c r="I19" s="16" t="s">
        <v>219</v>
      </c>
      <c r="J19" s="1" t="str">
        <f t="shared" si="1"/>
        <v>3.3.90.30.16.01.0084.000150-01 - 197 - ADASA</v>
      </c>
      <c r="K19" s="1" t="str">
        <f t="shared" si="2"/>
        <v>3.3.90.30.16.01.0084.000150-01 - 197</v>
      </c>
      <c r="L19" s="1">
        <f t="shared" si="3"/>
        <v>23</v>
      </c>
    </row>
    <row r="20" spans="1:12" ht="42" x14ac:dyDescent="0.25">
      <c r="A20" s="7" t="s">
        <v>253</v>
      </c>
      <c r="B20" s="3" t="s">
        <v>243</v>
      </c>
      <c r="C20" s="3" t="s">
        <v>252</v>
      </c>
      <c r="D20" s="3" t="s">
        <v>164</v>
      </c>
      <c r="E20" s="4">
        <v>72</v>
      </c>
      <c r="F20" s="2" t="s">
        <v>186</v>
      </c>
      <c r="G20" s="25">
        <v>0</v>
      </c>
      <c r="H20" s="26">
        <v>0</v>
      </c>
      <c r="I20" s="16" t="s">
        <v>219</v>
      </c>
      <c r="J20" s="1" t="str">
        <f t="shared" si="1"/>
        <v>3.3.90.30.16.01.0084.000150-01 - 72 - EMATER</v>
      </c>
      <c r="K20" s="1" t="str">
        <f t="shared" si="2"/>
        <v>3.3.90.30.16.01.0084.000150-01 - 72</v>
      </c>
      <c r="L20" s="1">
        <f t="shared" si="3"/>
        <v>0</v>
      </c>
    </row>
    <row r="21" spans="1:12" ht="42" x14ac:dyDescent="0.25">
      <c r="A21" s="7" t="s">
        <v>253</v>
      </c>
      <c r="B21" s="3" t="s">
        <v>243</v>
      </c>
      <c r="C21" s="3" t="s">
        <v>252</v>
      </c>
      <c r="D21" s="3" t="s">
        <v>164</v>
      </c>
      <c r="E21" s="4">
        <v>2</v>
      </c>
      <c r="F21" s="2" t="s">
        <v>171</v>
      </c>
      <c r="G21" s="25">
        <v>0</v>
      </c>
      <c r="H21" s="26">
        <v>1.5</v>
      </c>
      <c r="I21" s="16" t="s">
        <v>219</v>
      </c>
      <c r="J21" s="1" t="str">
        <f t="shared" si="1"/>
        <v>3.3.90.30.16.01.0084.000150-01 - 2 - CASA CIVIL</v>
      </c>
      <c r="K21" s="1" t="str">
        <f t="shared" si="2"/>
        <v>3.3.90.30.16.01.0084.000150-01 - 2</v>
      </c>
      <c r="L21" s="1">
        <f t="shared" si="3"/>
        <v>2</v>
      </c>
    </row>
    <row r="22" spans="1:12" ht="42" x14ac:dyDescent="0.25">
      <c r="A22" s="7" t="s">
        <v>253</v>
      </c>
      <c r="B22" s="3" t="s">
        <v>243</v>
      </c>
      <c r="C22" s="3" t="s">
        <v>252</v>
      </c>
      <c r="D22" s="3" t="s">
        <v>164</v>
      </c>
      <c r="E22" s="4">
        <v>392</v>
      </c>
      <c r="F22" s="2" t="s">
        <v>174</v>
      </c>
      <c r="G22" s="25">
        <v>0</v>
      </c>
      <c r="H22" s="26">
        <v>1.5</v>
      </c>
      <c r="I22" s="16" t="s">
        <v>219</v>
      </c>
      <c r="J22" s="1" t="str">
        <f t="shared" si="1"/>
        <v>3.3.90.30.16.01.0084.000150-01 - 392 - CODHAB/DF</v>
      </c>
      <c r="K22" s="1" t="str">
        <f t="shared" si="2"/>
        <v>3.3.90.30.16.01.0084.000150-01 - 392</v>
      </c>
      <c r="L22" s="1">
        <f t="shared" si="3"/>
        <v>2</v>
      </c>
    </row>
    <row r="23" spans="1:12" ht="42" x14ac:dyDescent="0.25">
      <c r="A23" s="7" t="s">
        <v>253</v>
      </c>
      <c r="B23" s="3" t="s">
        <v>243</v>
      </c>
      <c r="C23" s="3" t="s">
        <v>252</v>
      </c>
      <c r="D23" s="3" t="s">
        <v>164</v>
      </c>
      <c r="E23" s="4">
        <v>40</v>
      </c>
      <c r="F23" s="2" t="s">
        <v>165</v>
      </c>
      <c r="G23" s="25">
        <v>0</v>
      </c>
      <c r="H23" s="26">
        <v>0</v>
      </c>
      <c r="I23" s="16" t="s">
        <v>219</v>
      </c>
      <c r="J23" s="1" t="str">
        <f t="shared" si="1"/>
        <v>3.3.90.30.16.01.0084.000150-01 - 40 - SEF</v>
      </c>
      <c r="K23" s="1" t="str">
        <f t="shared" si="2"/>
        <v>3.3.90.30.16.01.0084.000150-01 - 40</v>
      </c>
      <c r="L23" s="1">
        <f t="shared" si="3"/>
        <v>0</v>
      </c>
    </row>
    <row r="24" spans="1:12" ht="42" x14ac:dyDescent="0.25">
      <c r="A24" s="7" t="s">
        <v>253</v>
      </c>
      <c r="B24" s="3" t="s">
        <v>243</v>
      </c>
      <c r="C24" s="3" t="s">
        <v>252</v>
      </c>
      <c r="D24" s="3" t="s">
        <v>164</v>
      </c>
      <c r="E24" s="4">
        <v>94</v>
      </c>
      <c r="F24" s="2" t="s">
        <v>192</v>
      </c>
      <c r="G24" s="25">
        <v>0</v>
      </c>
      <c r="H24" s="26">
        <v>1</v>
      </c>
      <c r="I24" s="16" t="s">
        <v>219</v>
      </c>
      <c r="J24" s="1" t="str">
        <f t="shared" si="1"/>
        <v>3.3.90.30.16.01.0084.000150-01 - 94 - SLU</v>
      </c>
      <c r="K24" s="1" t="str">
        <f t="shared" si="2"/>
        <v>3.3.90.30.16.01.0084.000150-01 - 94</v>
      </c>
      <c r="L24" s="1">
        <f t="shared" si="3"/>
        <v>1</v>
      </c>
    </row>
    <row r="25" spans="1:12" ht="42" x14ac:dyDescent="0.25">
      <c r="A25" s="7" t="s">
        <v>257</v>
      </c>
      <c r="B25" s="3" t="s">
        <v>243</v>
      </c>
      <c r="C25" s="3" t="s">
        <v>256</v>
      </c>
      <c r="D25" s="3" t="s">
        <v>164</v>
      </c>
      <c r="E25" s="4">
        <v>401</v>
      </c>
      <c r="F25" s="2" t="s">
        <v>184</v>
      </c>
      <c r="G25" s="25">
        <v>0</v>
      </c>
      <c r="H25" s="26">
        <v>10.5</v>
      </c>
      <c r="I25" s="16" t="s">
        <v>219</v>
      </c>
      <c r="J25" s="1" t="str">
        <f t="shared" si="1"/>
        <v>3.3.90.30.16.01.0084.000147-01 - 401 - DPDF</v>
      </c>
      <c r="K25" s="1" t="str">
        <f t="shared" si="2"/>
        <v>3.3.90.30.16.01.0084.000147-01 - 401</v>
      </c>
      <c r="L25" s="1">
        <f t="shared" si="3"/>
        <v>13</v>
      </c>
    </row>
    <row r="26" spans="1:12" ht="42" x14ac:dyDescent="0.25">
      <c r="A26" s="7" t="s">
        <v>255</v>
      </c>
      <c r="B26" s="3" t="s">
        <v>243</v>
      </c>
      <c r="C26" s="3" t="s">
        <v>254</v>
      </c>
      <c r="D26" s="3" t="s">
        <v>164</v>
      </c>
      <c r="E26" s="4">
        <v>417</v>
      </c>
      <c r="F26" s="2" t="s">
        <v>169</v>
      </c>
      <c r="G26" s="25">
        <v>0</v>
      </c>
      <c r="H26" s="26">
        <v>71</v>
      </c>
      <c r="I26" s="16" t="s">
        <v>219</v>
      </c>
      <c r="J26" s="1" t="str">
        <f t="shared" si="1"/>
        <v>3.3.90.30.16.01.0084.000148-01 - 417 - SECRIANCA</v>
      </c>
      <c r="K26" s="1" t="str">
        <f t="shared" si="2"/>
        <v>3.3.90.30.16.01.0084.000148-01 - 417</v>
      </c>
      <c r="L26" s="1">
        <f t="shared" si="3"/>
        <v>89</v>
      </c>
    </row>
    <row r="27" spans="1:12" ht="42" x14ac:dyDescent="0.25">
      <c r="A27" s="7" t="s">
        <v>255</v>
      </c>
      <c r="B27" s="3" t="s">
        <v>243</v>
      </c>
      <c r="C27" s="3" t="s">
        <v>254</v>
      </c>
      <c r="D27" s="3" t="s">
        <v>164</v>
      </c>
      <c r="E27" s="4">
        <v>2</v>
      </c>
      <c r="F27" s="2" t="s">
        <v>171</v>
      </c>
      <c r="G27" s="25">
        <v>0</v>
      </c>
      <c r="H27" s="26">
        <v>91.5</v>
      </c>
      <c r="I27" s="16" t="s">
        <v>219</v>
      </c>
      <c r="J27" s="1" t="str">
        <f t="shared" si="1"/>
        <v>3.3.90.30.16.01.0084.000148-01 - 2 - CASA CIVIL</v>
      </c>
      <c r="K27" s="1" t="str">
        <f t="shared" si="2"/>
        <v>3.3.90.30.16.01.0084.000148-01 - 2</v>
      </c>
      <c r="L27" s="1">
        <f t="shared" si="3"/>
        <v>114</v>
      </c>
    </row>
    <row r="28" spans="1:12" ht="42" x14ac:dyDescent="0.25">
      <c r="A28" s="7" t="s">
        <v>255</v>
      </c>
      <c r="B28" s="3" t="s">
        <v>243</v>
      </c>
      <c r="C28" s="3" t="s">
        <v>254</v>
      </c>
      <c r="D28" s="3" t="s">
        <v>164</v>
      </c>
      <c r="E28" s="4">
        <v>220</v>
      </c>
      <c r="F28" s="2" t="s">
        <v>183</v>
      </c>
      <c r="G28" s="25">
        <v>0</v>
      </c>
      <c r="H28" s="26">
        <v>130</v>
      </c>
      <c r="I28" s="16" t="s">
        <v>219</v>
      </c>
      <c r="J28" s="1" t="str">
        <f t="shared" si="1"/>
        <v>3.3.90.30.16.01.0084.000148-01 - 220 - SETUL</v>
      </c>
      <c r="K28" s="1" t="str">
        <f t="shared" si="2"/>
        <v>3.3.90.30.16.01.0084.000148-01 - 220</v>
      </c>
      <c r="L28" s="1">
        <f t="shared" si="3"/>
        <v>163</v>
      </c>
    </row>
    <row r="29" spans="1:12" ht="42" x14ac:dyDescent="0.25">
      <c r="A29" s="7" t="s">
        <v>255</v>
      </c>
      <c r="B29" s="3" t="s">
        <v>243</v>
      </c>
      <c r="C29" s="3" t="s">
        <v>254</v>
      </c>
      <c r="D29" s="3" t="s">
        <v>164</v>
      </c>
      <c r="E29" s="4">
        <v>90</v>
      </c>
      <c r="F29" s="2" t="s">
        <v>177</v>
      </c>
      <c r="G29" s="25">
        <v>0</v>
      </c>
      <c r="H29" s="26">
        <v>101</v>
      </c>
      <c r="I29" s="16" t="s">
        <v>219</v>
      </c>
      <c r="J29" s="1" t="str">
        <f t="shared" si="1"/>
        <v>3.3.90.30.16.01.0084.000148-01 - 90 - SEMOB</v>
      </c>
      <c r="K29" s="1" t="str">
        <f t="shared" si="2"/>
        <v>3.3.90.30.16.01.0084.000148-01 - 90</v>
      </c>
      <c r="L29" s="1">
        <f t="shared" si="3"/>
        <v>126</v>
      </c>
    </row>
    <row r="30" spans="1:12" ht="42" x14ac:dyDescent="0.25">
      <c r="A30" s="7" t="s">
        <v>255</v>
      </c>
      <c r="B30" s="3" t="s">
        <v>243</v>
      </c>
      <c r="C30" s="3" t="s">
        <v>254</v>
      </c>
      <c r="D30" s="3" t="s">
        <v>164</v>
      </c>
      <c r="E30" s="4">
        <v>50</v>
      </c>
      <c r="F30" s="2" t="s">
        <v>172</v>
      </c>
      <c r="G30" s="25">
        <v>0</v>
      </c>
      <c r="H30" s="26">
        <v>60</v>
      </c>
      <c r="I30" s="16" t="s">
        <v>219</v>
      </c>
      <c r="J30" s="1" t="str">
        <f t="shared" si="1"/>
        <v>3.3.90.30.16.01.0084.000148-01 - 50 - SSP</v>
      </c>
      <c r="K30" s="1" t="str">
        <f t="shared" si="2"/>
        <v>3.3.90.30.16.01.0084.000148-01 - 50</v>
      </c>
      <c r="L30" s="1">
        <f t="shared" si="3"/>
        <v>75</v>
      </c>
    </row>
    <row r="31" spans="1:12" ht="42" x14ac:dyDescent="0.25">
      <c r="A31" s="7" t="s">
        <v>255</v>
      </c>
      <c r="B31" s="3" t="s">
        <v>243</v>
      </c>
      <c r="C31" s="3" t="s">
        <v>254</v>
      </c>
      <c r="D31" s="3" t="s">
        <v>164</v>
      </c>
      <c r="E31" s="4">
        <v>431</v>
      </c>
      <c r="F31" s="2" t="s">
        <v>170</v>
      </c>
      <c r="G31" s="25">
        <v>0</v>
      </c>
      <c r="H31" s="26">
        <v>0</v>
      </c>
      <c r="I31" s="16" t="s">
        <v>219</v>
      </c>
      <c r="J31" s="1" t="str">
        <f t="shared" si="1"/>
        <v>3.3.90.30.16.01.0084.000148-01 - 431 - SEDESTMIDH</v>
      </c>
      <c r="K31" s="1" t="str">
        <f t="shared" si="2"/>
        <v>3.3.90.30.16.01.0084.000148-01 - 431</v>
      </c>
      <c r="L31" s="1">
        <f t="shared" si="3"/>
        <v>0</v>
      </c>
    </row>
    <row r="32" spans="1:12" ht="42" x14ac:dyDescent="0.25">
      <c r="A32" s="7" t="s">
        <v>255</v>
      </c>
      <c r="B32" s="3" t="s">
        <v>243</v>
      </c>
      <c r="C32" s="3" t="s">
        <v>254</v>
      </c>
      <c r="D32" s="3" t="s">
        <v>164</v>
      </c>
      <c r="E32" s="4">
        <v>391</v>
      </c>
      <c r="F32" s="2" t="s">
        <v>178</v>
      </c>
      <c r="G32" s="25">
        <v>0</v>
      </c>
      <c r="H32" s="26">
        <v>59.5</v>
      </c>
      <c r="I32" s="16" t="s">
        <v>219</v>
      </c>
      <c r="J32" s="1" t="str">
        <f t="shared" si="1"/>
        <v>3.3.90.30.16.01.0084.000148-01 - 391 - IBRAM</v>
      </c>
      <c r="K32" s="1" t="str">
        <f t="shared" si="2"/>
        <v>3.3.90.30.16.01.0084.000148-01 - 391</v>
      </c>
      <c r="L32" s="1">
        <f t="shared" si="3"/>
        <v>74</v>
      </c>
    </row>
    <row r="33" spans="1:12" ht="42" x14ac:dyDescent="0.25">
      <c r="A33" s="7" t="s">
        <v>255</v>
      </c>
      <c r="B33" s="3" t="s">
        <v>243</v>
      </c>
      <c r="C33" s="3" t="s">
        <v>254</v>
      </c>
      <c r="D33" s="3" t="s">
        <v>164</v>
      </c>
      <c r="E33" s="4">
        <v>390</v>
      </c>
      <c r="F33" s="2" t="s">
        <v>176</v>
      </c>
      <c r="G33" s="25">
        <v>0</v>
      </c>
      <c r="H33" s="26">
        <v>36</v>
      </c>
      <c r="I33" s="16" t="s">
        <v>219</v>
      </c>
      <c r="J33" s="1" t="str">
        <f t="shared" si="1"/>
        <v>3.3.90.30.16.01.0084.000148-01 - 390 - SEGETH</v>
      </c>
      <c r="K33" s="1" t="str">
        <f t="shared" si="2"/>
        <v>3.3.90.30.16.01.0084.000148-01 - 390</v>
      </c>
      <c r="L33" s="1">
        <f t="shared" si="3"/>
        <v>45</v>
      </c>
    </row>
    <row r="34" spans="1:12" ht="42" x14ac:dyDescent="0.25">
      <c r="A34" s="7" t="s">
        <v>255</v>
      </c>
      <c r="B34" s="3" t="s">
        <v>243</v>
      </c>
      <c r="C34" s="3" t="s">
        <v>254</v>
      </c>
      <c r="D34" s="3" t="s">
        <v>164</v>
      </c>
      <c r="E34" s="4">
        <v>370</v>
      </c>
      <c r="F34" s="2" t="s">
        <v>196</v>
      </c>
      <c r="G34" s="25">
        <v>0</v>
      </c>
      <c r="H34" s="26">
        <v>34.5</v>
      </c>
      <c r="I34" s="16" t="s">
        <v>219</v>
      </c>
      <c r="J34" s="1" t="str">
        <f t="shared" si="1"/>
        <v>3.3.90.30.16.01.0084.000148-01 - 370 - SEDES</v>
      </c>
      <c r="K34" s="1" t="str">
        <f t="shared" si="2"/>
        <v>3.3.90.30.16.01.0084.000148-01 - 370</v>
      </c>
      <c r="L34" s="1">
        <f t="shared" si="3"/>
        <v>43</v>
      </c>
    </row>
    <row r="35" spans="1:12" ht="42" x14ac:dyDescent="0.25">
      <c r="A35" s="7" t="s">
        <v>255</v>
      </c>
      <c r="B35" s="3" t="s">
        <v>243</v>
      </c>
      <c r="C35" s="3" t="s">
        <v>254</v>
      </c>
      <c r="D35" s="3" t="s">
        <v>164</v>
      </c>
      <c r="E35" s="4">
        <v>480</v>
      </c>
      <c r="F35" s="2" t="s">
        <v>191</v>
      </c>
      <c r="G35" s="25">
        <v>0</v>
      </c>
      <c r="H35" s="26">
        <v>30.5</v>
      </c>
      <c r="I35" s="16" t="s">
        <v>219</v>
      </c>
      <c r="J35" s="1" t="str">
        <f t="shared" ref="J35:J98" si="4">A35&amp;" - "&amp;E35&amp;" - "&amp;F35</f>
        <v>3.3.90.30.16.01.0084.000148-01 - 480 - CGDF</v>
      </c>
      <c r="K35" s="1" t="str">
        <f t="shared" ref="K35:K98" si="5">A35&amp;" - "&amp;E35</f>
        <v>3.3.90.30.16.01.0084.000148-01 - 480</v>
      </c>
      <c r="L35" s="1">
        <f t="shared" si="3"/>
        <v>38</v>
      </c>
    </row>
    <row r="36" spans="1:12" ht="42" x14ac:dyDescent="0.25">
      <c r="A36" s="7" t="s">
        <v>255</v>
      </c>
      <c r="B36" s="3" t="s">
        <v>243</v>
      </c>
      <c r="C36" s="3" t="s">
        <v>254</v>
      </c>
      <c r="D36" s="3" t="s">
        <v>164</v>
      </c>
      <c r="E36" s="4">
        <v>300</v>
      </c>
      <c r="F36" s="2" t="s">
        <v>200</v>
      </c>
      <c r="G36" s="25">
        <v>0</v>
      </c>
      <c r="H36" s="26">
        <v>38.5</v>
      </c>
      <c r="I36" s="16" t="s">
        <v>219</v>
      </c>
      <c r="J36" s="1" t="str">
        <f t="shared" si="4"/>
        <v>3.3.90.30.16.01.0084.000148-01 - 300 - AGUAS CLARAS RA XX</v>
      </c>
      <c r="K36" s="1" t="str">
        <f t="shared" si="5"/>
        <v>3.3.90.30.16.01.0084.000148-01 - 300</v>
      </c>
      <c r="L36" s="1">
        <f t="shared" si="3"/>
        <v>48</v>
      </c>
    </row>
    <row r="37" spans="1:12" ht="42" x14ac:dyDescent="0.25">
      <c r="A37" s="7" t="s">
        <v>255</v>
      </c>
      <c r="B37" s="3" t="s">
        <v>243</v>
      </c>
      <c r="C37" s="3" t="s">
        <v>254</v>
      </c>
      <c r="D37" s="3" t="s">
        <v>164</v>
      </c>
      <c r="E37" s="4">
        <v>110</v>
      </c>
      <c r="F37" s="2" t="s">
        <v>194</v>
      </c>
      <c r="G37" s="25">
        <v>0</v>
      </c>
      <c r="H37" s="26">
        <v>31</v>
      </c>
      <c r="I37" s="16" t="s">
        <v>219</v>
      </c>
      <c r="J37" s="1" t="str">
        <f t="shared" si="4"/>
        <v>3.3.90.30.16.01.0084.000148-01 - 110 - SINESP</v>
      </c>
      <c r="K37" s="1" t="str">
        <f t="shared" si="5"/>
        <v>3.3.90.30.16.01.0084.000148-01 - 110</v>
      </c>
      <c r="L37" s="1">
        <f t="shared" si="3"/>
        <v>39</v>
      </c>
    </row>
    <row r="38" spans="1:12" ht="42" x14ac:dyDescent="0.25">
      <c r="A38" s="7" t="s">
        <v>255</v>
      </c>
      <c r="B38" s="3" t="s">
        <v>243</v>
      </c>
      <c r="C38" s="3" t="s">
        <v>254</v>
      </c>
      <c r="D38" s="3" t="s">
        <v>164</v>
      </c>
      <c r="E38" s="4">
        <v>410</v>
      </c>
      <c r="F38" s="2" t="s">
        <v>173</v>
      </c>
      <c r="G38" s="25">
        <v>0</v>
      </c>
      <c r="H38" s="26">
        <v>0</v>
      </c>
      <c r="I38" s="16" t="s">
        <v>219</v>
      </c>
      <c r="J38" s="1" t="str">
        <f t="shared" si="4"/>
        <v>3.3.90.30.16.01.0084.000148-01 - 410 - SEPLAG</v>
      </c>
      <c r="K38" s="1" t="str">
        <f t="shared" si="5"/>
        <v>3.3.90.30.16.01.0084.000148-01 - 410</v>
      </c>
      <c r="L38" s="1">
        <f t="shared" si="3"/>
        <v>0</v>
      </c>
    </row>
    <row r="39" spans="1:12" ht="42" x14ac:dyDescent="0.25">
      <c r="A39" s="7" t="s">
        <v>255</v>
      </c>
      <c r="B39" s="3" t="s">
        <v>243</v>
      </c>
      <c r="C39" s="3" t="s">
        <v>254</v>
      </c>
      <c r="D39" s="3" t="s">
        <v>164</v>
      </c>
      <c r="E39" s="4">
        <v>150</v>
      </c>
      <c r="F39" s="2" t="s">
        <v>190</v>
      </c>
      <c r="G39" s="25">
        <v>0</v>
      </c>
      <c r="H39" s="26">
        <v>50</v>
      </c>
      <c r="I39" s="16" t="s">
        <v>219</v>
      </c>
      <c r="J39" s="1" t="str">
        <f t="shared" si="4"/>
        <v>3.3.90.30.16.01.0084.000148-01 - 150 - SEC</v>
      </c>
      <c r="K39" s="1" t="str">
        <f t="shared" si="5"/>
        <v>3.3.90.30.16.01.0084.000148-01 - 150</v>
      </c>
      <c r="L39" s="1">
        <f t="shared" si="3"/>
        <v>63</v>
      </c>
    </row>
    <row r="40" spans="1:12" ht="42" x14ac:dyDescent="0.25">
      <c r="A40" s="7" t="s">
        <v>255</v>
      </c>
      <c r="B40" s="3" t="s">
        <v>243</v>
      </c>
      <c r="C40" s="3" t="s">
        <v>254</v>
      </c>
      <c r="D40" s="3" t="s">
        <v>164</v>
      </c>
      <c r="E40" s="4">
        <v>410</v>
      </c>
      <c r="F40" s="2" t="s">
        <v>173</v>
      </c>
      <c r="G40" s="25">
        <v>0</v>
      </c>
      <c r="H40" s="26">
        <v>0</v>
      </c>
      <c r="I40" s="16" t="s">
        <v>219</v>
      </c>
      <c r="J40" s="1" t="str">
        <f t="shared" si="4"/>
        <v>3.3.90.30.16.01.0084.000148-01 - 410 - SEPLAG</v>
      </c>
      <c r="K40" s="1" t="str">
        <f t="shared" si="5"/>
        <v>3.3.90.30.16.01.0084.000148-01 - 410</v>
      </c>
      <c r="L40" s="1">
        <f t="shared" si="3"/>
        <v>0</v>
      </c>
    </row>
    <row r="41" spans="1:12" ht="42" x14ac:dyDescent="0.25">
      <c r="A41" s="7" t="s">
        <v>255</v>
      </c>
      <c r="B41" s="3" t="s">
        <v>243</v>
      </c>
      <c r="C41" s="3" t="s">
        <v>254</v>
      </c>
      <c r="D41" s="3" t="s">
        <v>164</v>
      </c>
      <c r="E41" s="4">
        <v>40</v>
      </c>
      <c r="F41" s="2" t="s">
        <v>165</v>
      </c>
      <c r="G41" s="25">
        <v>0</v>
      </c>
      <c r="H41" s="26">
        <v>22.5</v>
      </c>
      <c r="I41" s="16" t="s">
        <v>219</v>
      </c>
      <c r="J41" s="1" t="str">
        <f t="shared" si="4"/>
        <v>3.3.90.30.16.01.0084.000148-01 - 40 - SEF</v>
      </c>
      <c r="K41" s="1" t="str">
        <f t="shared" si="5"/>
        <v>3.3.90.30.16.01.0084.000148-01 - 40</v>
      </c>
      <c r="L41" s="1">
        <f t="shared" si="3"/>
        <v>28</v>
      </c>
    </row>
    <row r="42" spans="1:12" ht="42" x14ac:dyDescent="0.25">
      <c r="A42" s="7" t="s">
        <v>255</v>
      </c>
      <c r="B42" s="3" t="s">
        <v>243</v>
      </c>
      <c r="C42" s="3" t="s">
        <v>254</v>
      </c>
      <c r="D42" s="3" t="s">
        <v>164</v>
      </c>
      <c r="E42" s="4">
        <v>144</v>
      </c>
      <c r="F42" s="2" t="s">
        <v>199</v>
      </c>
      <c r="G42" s="25">
        <v>0</v>
      </c>
      <c r="H42" s="26">
        <v>0</v>
      </c>
      <c r="I42" s="16" t="s">
        <v>219</v>
      </c>
      <c r="J42" s="1" t="str">
        <f t="shared" si="4"/>
        <v>3.3.90.30.16.01.0084.000148-01 - 144 - SAO SEBT RA XIV</v>
      </c>
      <c r="K42" s="1" t="str">
        <f t="shared" si="5"/>
        <v>3.3.90.30.16.01.0084.000148-01 - 144</v>
      </c>
      <c r="L42" s="1">
        <f t="shared" si="3"/>
        <v>0</v>
      </c>
    </row>
    <row r="43" spans="1:12" ht="42" x14ac:dyDescent="0.25">
      <c r="A43" s="7" t="s">
        <v>255</v>
      </c>
      <c r="B43" s="3" t="s">
        <v>243</v>
      </c>
      <c r="C43" s="3" t="s">
        <v>254</v>
      </c>
      <c r="D43" s="3" t="s">
        <v>164</v>
      </c>
      <c r="E43" s="4">
        <v>133</v>
      </c>
      <c r="F43" s="2" t="s">
        <v>206</v>
      </c>
      <c r="G43" s="25">
        <v>0</v>
      </c>
      <c r="H43" s="26">
        <v>0</v>
      </c>
      <c r="I43" s="16" t="s">
        <v>219</v>
      </c>
      <c r="J43" s="1" t="str">
        <f t="shared" si="4"/>
        <v>3.3.90.30.16.01.0084.000148-01 - 133 - BRAZLAND RA IV</v>
      </c>
      <c r="K43" s="1" t="str">
        <f t="shared" si="5"/>
        <v>3.3.90.30.16.01.0084.000148-01 - 133</v>
      </c>
      <c r="L43" s="1">
        <f t="shared" si="3"/>
        <v>0</v>
      </c>
    </row>
    <row r="44" spans="1:12" ht="42" x14ac:dyDescent="0.25">
      <c r="A44" s="7" t="s">
        <v>255</v>
      </c>
      <c r="B44" s="3" t="s">
        <v>243</v>
      </c>
      <c r="C44" s="3" t="s">
        <v>254</v>
      </c>
      <c r="D44" s="3" t="s">
        <v>164</v>
      </c>
      <c r="E44" s="4">
        <v>20</v>
      </c>
      <c r="F44" s="2" t="s">
        <v>168</v>
      </c>
      <c r="G44" s="25">
        <v>0</v>
      </c>
      <c r="H44" s="26">
        <v>0</v>
      </c>
      <c r="I44" s="16" t="s">
        <v>219</v>
      </c>
      <c r="J44" s="1" t="str">
        <f t="shared" si="4"/>
        <v>3.3.90.30.16.01.0084.000148-01 - 20 - PGDF</v>
      </c>
      <c r="K44" s="1" t="str">
        <f t="shared" si="5"/>
        <v>3.3.90.30.16.01.0084.000148-01 - 20</v>
      </c>
      <c r="L44" s="1">
        <f t="shared" si="3"/>
        <v>0</v>
      </c>
    </row>
    <row r="45" spans="1:12" ht="42" x14ac:dyDescent="0.25">
      <c r="A45" s="7" t="s">
        <v>255</v>
      </c>
      <c r="B45" s="3" t="s">
        <v>243</v>
      </c>
      <c r="C45" s="3" t="s">
        <v>254</v>
      </c>
      <c r="D45" s="3" t="s">
        <v>164</v>
      </c>
      <c r="E45" s="4">
        <v>142</v>
      </c>
      <c r="F45" s="2" t="s">
        <v>205</v>
      </c>
      <c r="G45" s="25">
        <v>0</v>
      </c>
      <c r="H45" s="26">
        <v>0</v>
      </c>
      <c r="I45" s="16" t="s">
        <v>219</v>
      </c>
      <c r="J45" s="1" t="str">
        <f t="shared" si="4"/>
        <v>3.3.90.30.16.01.0084.000148-01 - 142 - SAMAMB RA XII</v>
      </c>
      <c r="K45" s="1" t="str">
        <f t="shared" si="5"/>
        <v>3.3.90.30.16.01.0084.000148-01 - 142</v>
      </c>
      <c r="L45" s="1">
        <f t="shared" si="3"/>
        <v>0</v>
      </c>
    </row>
    <row r="46" spans="1:12" ht="42" x14ac:dyDescent="0.25">
      <c r="A46" s="7" t="s">
        <v>255</v>
      </c>
      <c r="B46" s="3" t="s">
        <v>243</v>
      </c>
      <c r="C46" s="3" t="s">
        <v>254</v>
      </c>
      <c r="D46" s="3" t="s">
        <v>164</v>
      </c>
      <c r="E46" s="4">
        <v>146</v>
      </c>
      <c r="F46" s="2" t="s">
        <v>195</v>
      </c>
      <c r="G46" s="25">
        <v>0</v>
      </c>
      <c r="H46" s="26">
        <v>0</v>
      </c>
      <c r="I46" s="16" t="s">
        <v>219</v>
      </c>
      <c r="J46" s="1" t="str">
        <f t="shared" si="4"/>
        <v>3.3.90.30.16.01.0084.000148-01 - 146 - LAGO SUL RA XVI</v>
      </c>
      <c r="K46" s="1" t="str">
        <f t="shared" si="5"/>
        <v>3.3.90.30.16.01.0084.000148-01 - 146</v>
      </c>
      <c r="L46" s="1">
        <f t="shared" si="3"/>
        <v>0</v>
      </c>
    </row>
    <row r="47" spans="1:12" ht="42" x14ac:dyDescent="0.25">
      <c r="A47" s="7" t="s">
        <v>255</v>
      </c>
      <c r="B47" s="3" t="s">
        <v>243</v>
      </c>
      <c r="C47" s="3" t="s">
        <v>254</v>
      </c>
      <c r="D47" s="3" t="s">
        <v>164</v>
      </c>
      <c r="E47" s="4">
        <v>121</v>
      </c>
      <c r="F47" s="2" t="s">
        <v>204</v>
      </c>
      <c r="G47" s="25">
        <v>0</v>
      </c>
      <c r="H47" s="26">
        <v>6.5</v>
      </c>
      <c r="I47" s="16" t="s">
        <v>219</v>
      </c>
      <c r="J47" s="1" t="str">
        <f t="shared" si="4"/>
        <v>3.3.90.30.16.01.0084.000148-01 - 121 - CODEPLAN</v>
      </c>
      <c r="K47" s="1" t="str">
        <f t="shared" si="5"/>
        <v>3.3.90.30.16.01.0084.000148-01 - 121</v>
      </c>
      <c r="L47" s="1">
        <f t="shared" si="3"/>
        <v>8</v>
      </c>
    </row>
    <row r="48" spans="1:12" ht="42" x14ac:dyDescent="0.25">
      <c r="A48" s="7" t="s">
        <v>255</v>
      </c>
      <c r="B48" s="3" t="s">
        <v>243</v>
      </c>
      <c r="C48" s="3" t="s">
        <v>254</v>
      </c>
      <c r="D48" s="3" t="s">
        <v>164</v>
      </c>
      <c r="E48" s="4">
        <v>400</v>
      </c>
      <c r="F48" s="2" t="s">
        <v>175</v>
      </c>
      <c r="G48" s="25">
        <v>0</v>
      </c>
      <c r="H48" s="26">
        <v>2.5</v>
      </c>
      <c r="I48" s="16" t="s">
        <v>219</v>
      </c>
      <c r="J48" s="1" t="str">
        <f t="shared" si="4"/>
        <v>3.3.90.30.16.01.0084.000148-01 - 400 - SEJUS</v>
      </c>
      <c r="K48" s="1" t="str">
        <f t="shared" si="5"/>
        <v>3.3.90.30.16.01.0084.000148-01 - 400</v>
      </c>
      <c r="L48" s="1">
        <f t="shared" si="3"/>
        <v>3</v>
      </c>
    </row>
    <row r="49" spans="1:12" ht="42" x14ac:dyDescent="0.25">
      <c r="A49" s="7" t="s">
        <v>255</v>
      </c>
      <c r="B49" s="3" t="s">
        <v>243</v>
      </c>
      <c r="C49" s="3" t="s">
        <v>254</v>
      </c>
      <c r="D49" s="3" t="s">
        <v>164</v>
      </c>
      <c r="E49" s="4">
        <v>56</v>
      </c>
      <c r="F49" s="2" t="s">
        <v>188</v>
      </c>
      <c r="G49" s="25">
        <v>0</v>
      </c>
      <c r="H49" s="26">
        <v>10.5</v>
      </c>
      <c r="I49" s="16" t="s">
        <v>219</v>
      </c>
      <c r="J49" s="1" t="str">
        <f t="shared" si="4"/>
        <v>3.3.90.30.16.01.0084.000148-01 - 56 - FUNAP</v>
      </c>
      <c r="K49" s="1" t="str">
        <f t="shared" si="5"/>
        <v>3.3.90.30.16.01.0084.000148-01 - 56</v>
      </c>
      <c r="L49" s="1">
        <f t="shared" si="3"/>
        <v>13</v>
      </c>
    </row>
    <row r="50" spans="1:12" ht="42" x14ac:dyDescent="0.25">
      <c r="A50" s="7" t="s">
        <v>255</v>
      </c>
      <c r="B50" s="3" t="s">
        <v>243</v>
      </c>
      <c r="C50" s="3" t="s">
        <v>254</v>
      </c>
      <c r="D50" s="3" t="s">
        <v>164</v>
      </c>
      <c r="E50" s="4">
        <v>132</v>
      </c>
      <c r="F50" s="2" t="s">
        <v>189</v>
      </c>
      <c r="G50" s="25">
        <v>0</v>
      </c>
      <c r="H50" s="26">
        <v>10</v>
      </c>
      <c r="I50" s="16" t="s">
        <v>219</v>
      </c>
      <c r="J50" s="1" t="str">
        <f t="shared" si="4"/>
        <v>3.3.90.30.16.01.0084.000148-01 - 132 - TAGUA RA III</v>
      </c>
      <c r="K50" s="1" t="str">
        <f t="shared" si="5"/>
        <v>3.3.90.30.16.01.0084.000148-01 - 132</v>
      </c>
      <c r="L50" s="1">
        <f t="shared" si="3"/>
        <v>13</v>
      </c>
    </row>
    <row r="51" spans="1:12" ht="42" x14ac:dyDescent="0.25">
      <c r="A51" s="7" t="s">
        <v>255</v>
      </c>
      <c r="B51" s="3" t="s">
        <v>243</v>
      </c>
      <c r="C51" s="3" t="s">
        <v>254</v>
      </c>
      <c r="D51" s="3" t="s">
        <v>164</v>
      </c>
      <c r="E51" s="4">
        <v>366</v>
      </c>
      <c r="F51" s="2" t="s">
        <v>216</v>
      </c>
      <c r="G51" s="25">
        <v>0</v>
      </c>
      <c r="H51" s="26">
        <v>0</v>
      </c>
      <c r="I51" s="16" t="s">
        <v>219</v>
      </c>
      <c r="J51" s="1" t="str">
        <f t="shared" si="4"/>
        <v>3.3.90.30.16.01.0084.000148-01 - 366 - VICENTE PIRES RA XXX</v>
      </c>
      <c r="K51" s="1" t="str">
        <f t="shared" si="5"/>
        <v>3.3.90.30.16.01.0084.000148-01 - 366</v>
      </c>
      <c r="L51" s="1">
        <f t="shared" si="3"/>
        <v>0</v>
      </c>
    </row>
    <row r="52" spans="1:12" ht="42" x14ac:dyDescent="0.25">
      <c r="A52" s="7" t="s">
        <v>255</v>
      </c>
      <c r="B52" s="3" t="s">
        <v>243</v>
      </c>
      <c r="C52" s="3" t="s">
        <v>254</v>
      </c>
      <c r="D52" s="3" t="s">
        <v>164</v>
      </c>
      <c r="E52" s="4">
        <v>14</v>
      </c>
      <c r="F52" s="2" t="s">
        <v>198</v>
      </c>
      <c r="G52" s="25">
        <v>0</v>
      </c>
      <c r="H52" s="26">
        <v>3</v>
      </c>
      <c r="I52" s="16" t="s">
        <v>219</v>
      </c>
      <c r="J52" s="1" t="str">
        <f t="shared" si="4"/>
        <v>3.3.90.30.16.01.0084.000148-01 - 14 - GVG</v>
      </c>
      <c r="K52" s="1" t="str">
        <f t="shared" si="5"/>
        <v>3.3.90.30.16.01.0084.000148-01 - 14</v>
      </c>
      <c r="L52" s="1">
        <f t="shared" si="3"/>
        <v>4</v>
      </c>
    </row>
    <row r="53" spans="1:12" ht="42" x14ac:dyDescent="0.25">
      <c r="A53" s="7" t="s">
        <v>255</v>
      </c>
      <c r="B53" s="3" t="s">
        <v>243</v>
      </c>
      <c r="C53" s="3" t="s">
        <v>254</v>
      </c>
      <c r="D53" s="3" t="s">
        <v>164</v>
      </c>
      <c r="E53" s="4">
        <v>220</v>
      </c>
      <c r="F53" s="2" t="s">
        <v>183</v>
      </c>
      <c r="G53" s="25">
        <v>0</v>
      </c>
      <c r="H53" s="26">
        <v>0</v>
      </c>
      <c r="I53" s="16" t="s">
        <v>219</v>
      </c>
      <c r="J53" s="1" t="str">
        <f t="shared" si="4"/>
        <v>3.3.90.30.16.01.0084.000148-01 - 220 - SETUL</v>
      </c>
      <c r="K53" s="1" t="str">
        <f t="shared" si="5"/>
        <v>3.3.90.30.16.01.0084.000148-01 - 220</v>
      </c>
      <c r="L53" s="1">
        <f t="shared" si="3"/>
        <v>0</v>
      </c>
    </row>
    <row r="54" spans="1:12" ht="42" x14ac:dyDescent="0.25">
      <c r="A54" s="7" t="s">
        <v>255</v>
      </c>
      <c r="B54" s="3" t="s">
        <v>243</v>
      </c>
      <c r="C54" s="3" t="s">
        <v>254</v>
      </c>
      <c r="D54" s="3" t="s">
        <v>164</v>
      </c>
      <c r="E54" s="4">
        <v>80</v>
      </c>
      <c r="F54" s="2" t="s">
        <v>166</v>
      </c>
      <c r="G54" s="25">
        <v>0</v>
      </c>
      <c r="H54" s="26">
        <v>0</v>
      </c>
      <c r="I54" s="16" t="s">
        <v>219</v>
      </c>
      <c r="J54" s="1" t="str">
        <f t="shared" si="4"/>
        <v>3.3.90.30.16.01.0084.000148-01 - 80 - SEE</v>
      </c>
      <c r="K54" s="1" t="str">
        <f t="shared" si="5"/>
        <v>3.3.90.30.16.01.0084.000148-01 - 80</v>
      </c>
      <c r="L54" s="1">
        <f t="shared" si="3"/>
        <v>0</v>
      </c>
    </row>
    <row r="55" spans="1:12" ht="42" x14ac:dyDescent="0.25">
      <c r="A55" s="7" t="s">
        <v>255</v>
      </c>
      <c r="B55" s="3" t="s">
        <v>243</v>
      </c>
      <c r="C55" s="3" t="s">
        <v>254</v>
      </c>
      <c r="D55" s="3" t="s">
        <v>164</v>
      </c>
      <c r="E55" s="4">
        <v>151</v>
      </c>
      <c r="F55" s="2" t="s">
        <v>217</v>
      </c>
      <c r="G55" s="25">
        <v>0</v>
      </c>
      <c r="H55" s="26">
        <v>0</v>
      </c>
      <c r="I55" s="16" t="s">
        <v>219</v>
      </c>
      <c r="J55" s="1" t="str">
        <f t="shared" si="4"/>
        <v>3.3.90.30.16.01.0084.000148-01 - 151 - ARQUIVO PUBLICO</v>
      </c>
      <c r="K55" s="1" t="str">
        <f t="shared" si="5"/>
        <v>3.3.90.30.16.01.0084.000148-01 - 151</v>
      </c>
      <c r="L55" s="1">
        <f t="shared" si="3"/>
        <v>0</v>
      </c>
    </row>
    <row r="56" spans="1:12" ht="42" x14ac:dyDescent="0.25">
      <c r="A56" s="7" t="s">
        <v>255</v>
      </c>
      <c r="B56" s="3" t="s">
        <v>243</v>
      </c>
      <c r="C56" s="3" t="s">
        <v>254</v>
      </c>
      <c r="D56" s="3" t="s">
        <v>164</v>
      </c>
      <c r="E56" s="4">
        <v>392</v>
      </c>
      <c r="F56" s="2" t="s">
        <v>174</v>
      </c>
      <c r="G56" s="25">
        <v>1</v>
      </c>
      <c r="H56" s="26">
        <v>2.5</v>
      </c>
      <c r="I56" s="16" t="s">
        <v>219</v>
      </c>
      <c r="J56" s="1" t="str">
        <f t="shared" si="4"/>
        <v>3.3.90.30.16.01.0084.000148-01 - 392 - CODHAB/DF</v>
      </c>
      <c r="K56" s="1" t="str">
        <f t="shared" si="5"/>
        <v>3.3.90.30.16.01.0084.000148-01 - 392</v>
      </c>
      <c r="L56" s="1">
        <f t="shared" si="3"/>
        <v>3</v>
      </c>
    </row>
    <row r="57" spans="1:12" ht="42" x14ac:dyDescent="0.25">
      <c r="A57" s="7" t="s">
        <v>255</v>
      </c>
      <c r="B57" s="3" t="s">
        <v>243</v>
      </c>
      <c r="C57" s="3" t="s">
        <v>254</v>
      </c>
      <c r="D57" s="3" t="s">
        <v>164</v>
      </c>
      <c r="E57" s="4">
        <v>94</v>
      </c>
      <c r="F57" s="2" t="s">
        <v>192</v>
      </c>
      <c r="G57" s="25">
        <v>4</v>
      </c>
      <c r="H57" s="26">
        <v>1.5</v>
      </c>
      <c r="I57" s="16" t="s">
        <v>219</v>
      </c>
      <c r="J57" s="1" t="str">
        <f t="shared" si="4"/>
        <v>3.3.90.30.16.01.0084.000148-01 - 94 - SLU</v>
      </c>
      <c r="K57" s="1" t="str">
        <f t="shared" si="5"/>
        <v>3.3.90.30.16.01.0084.000148-01 - 94</v>
      </c>
      <c r="L57" s="1">
        <f t="shared" si="3"/>
        <v>2</v>
      </c>
    </row>
    <row r="58" spans="1:12" ht="42" x14ac:dyDescent="0.25">
      <c r="A58" s="7" t="s">
        <v>255</v>
      </c>
      <c r="B58" s="3" t="s">
        <v>243</v>
      </c>
      <c r="C58" s="3" t="s">
        <v>254</v>
      </c>
      <c r="D58" s="3" t="s">
        <v>164</v>
      </c>
      <c r="E58" s="4">
        <v>197</v>
      </c>
      <c r="F58" s="2" t="s">
        <v>179</v>
      </c>
      <c r="G58" s="25">
        <v>0</v>
      </c>
      <c r="H58" s="26">
        <v>4.5</v>
      </c>
      <c r="I58" s="16" t="s">
        <v>219</v>
      </c>
      <c r="J58" s="1" t="str">
        <f t="shared" si="4"/>
        <v>3.3.90.30.16.01.0084.000148-01 - 197 - ADASA</v>
      </c>
      <c r="K58" s="1" t="str">
        <f t="shared" si="5"/>
        <v>3.3.90.30.16.01.0084.000148-01 - 197</v>
      </c>
      <c r="L58" s="1">
        <f t="shared" si="3"/>
        <v>6</v>
      </c>
    </row>
    <row r="59" spans="1:12" ht="42" x14ac:dyDescent="0.25">
      <c r="A59" s="7" t="s">
        <v>255</v>
      </c>
      <c r="B59" s="3" t="s">
        <v>243</v>
      </c>
      <c r="C59" s="3" t="s">
        <v>254</v>
      </c>
      <c r="D59" s="3" t="s">
        <v>164</v>
      </c>
      <c r="E59" s="4">
        <v>301</v>
      </c>
      <c r="F59" s="2" t="s">
        <v>210</v>
      </c>
      <c r="G59" s="25">
        <v>0</v>
      </c>
      <c r="H59" s="26">
        <v>0</v>
      </c>
      <c r="I59" s="16" t="s">
        <v>219</v>
      </c>
      <c r="J59" s="1" t="str">
        <f t="shared" si="4"/>
        <v>3.3.90.30.16.01.0084.000148-01 - 301 - RIACHO F 2 RA XXI</v>
      </c>
      <c r="K59" s="1" t="str">
        <f t="shared" si="5"/>
        <v>3.3.90.30.16.01.0084.000148-01 - 301</v>
      </c>
      <c r="L59" s="1">
        <f t="shared" si="3"/>
        <v>0</v>
      </c>
    </row>
    <row r="60" spans="1:12" ht="42" x14ac:dyDescent="0.25">
      <c r="A60" s="7" t="s">
        <v>255</v>
      </c>
      <c r="B60" s="3" t="s">
        <v>243</v>
      </c>
      <c r="C60" s="3" t="s">
        <v>254</v>
      </c>
      <c r="D60" s="3" t="s">
        <v>164</v>
      </c>
      <c r="E60" s="4">
        <v>417</v>
      </c>
      <c r="F60" s="2" t="s">
        <v>169</v>
      </c>
      <c r="G60" s="25">
        <v>0</v>
      </c>
      <c r="H60" s="26">
        <v>207.5</v>
      </c>
      <c r="I60" s="16" t="s">
        <v>219</v>
      </c>
      <c r="J60" s="1" t="str">
        <f t="shared" si="4"/>
        <v>3.3.90.30.16.01.0084.000148-01 - 417 - SECRIANCA</v>
      </c>
      <c r="K60" s="1" t="str">
        <f t="shared" si="5"/>
        <v>3.3.90.30.16.01.0084.000148-01 - 417</v>
      </c>
      <c r="L60" s="1">
        <f t="shared" si="3"/>
        <v>259</v>
      </c>
    </row>
    <row r="61" spans="1:12" ht="42" x14ac:dyDescent="0.25">
      <c r="A61" s="7" t="s">
        <v>255</v>
      </c>
      <c r="B61" s="3" t="s">
        <v>243</v>
      </c>
      <c r="C61" s="3" t="s">
        <v>254</v>
      </c>
      <c r="D61" s="3" t="s">
        <v>164</v>
      </c>
      <c r="E61" s="4">
        <v>431</v>
      </c>
      <c r="F61" s="2" t="s">
        <v>170</v>
      </c>
      <c r="G61" s="25">
        <v>0</v>
      </c>
      <c r="H61" s="26">
        <v>150</v>
      </c>
      <c r="I61" s="16" t="s">
        <v>219</v>
      </c>
      <c r="J61" s="1" t="str">
        <f t="shared" si="4"/>
        <v>3.3.90.30.16.01.0084.000148-01 - 431 - SEDESTMIDH</v>
      </c>
      <c r="K61" s="1" t="str">
        <f t="shared" si="5"/>
        <v>3.3.90.30.16.01.0084.000148-01 - 431</v>
      </c>
      <c r="L61" s="1">
        <f t="shared" si="3"/>
        <v>188</v>
      </c>
    </row>
    <row r="62" spans="1:12" ht="42" x14ac:dyDescent="0.25">
      <c r="A62" s="7" t="s">
        <v>255</v>
      </c>
      <c r="B62" s="3" t="s">
        <v>243</v>
      </c>
      <c r="C62" s="3" t="s">
        <v>254</v>
      </c>
      <c r="D62" s="3" t="s">
        <v>164</v>
      </c>
      <c r="E62" s="4">
        <v>70</v>
      </c>
      <c r="F62" s="2" t="s">
        <v>187</v>
      </c>
      <c r="G62" s="25">
        <v>0</v>
      </c>
      <c r="H62" s="26">
        <v>128</v>
      </c>
      <c r="I62" s="16" t="s">
        <v>219</v>
      </c>
      <c r="J62" s="1" t="str">
        <f t="shared" si="4"/>
        <v>3.3.90.30.16.01.0084.000148-01 - 70 - SEAGRI</v>
      </c>
      <c r="K62" s="1" t="str">
        <f t="shared" si="5"/>
        <v>3.3.90.30.16.01.0084.000148-01 - 70</v>
      </c>
      <c r="L62" s="1">
        <f t="shared" si="3"/>
        <v>160</v>
      </c>
    </row>
    <row r="63" spans="1:12" ht="42" x14ac:dyDescent="0.25">
      <c r="A63" s="7" t="s">
        <v>255</v>
      </c>
      <c r="B63" s="3" t="s">
        <v>243</v>
      </c>
      <c r="C63" s="3" t="s">
        <v>254</v>
      </c>
      <c r="D63" s="3" t="s">
        <v>164</v>
      </c>
      <c r="E63" s="4">
        <v>410</v>
      </c>
      <c r="F63" s="2" t="s">
        <v>173</v>
      </c>
      <c r="G63" s="25">
        <v>0</v>
      </c>
      <c r="H63" s="26">
        <v>128.5</v>
      </c>
      <c r="I63" s="16" t="s">
        <v>219</v>
      </c>
      <c r="J63" s="1" t="str">
        <f t="shared" si="4"/>
        <v>3.3.90.30.16.01.0084.000148-01 - 410 - SEPLAG</v>
      </c>
      <c r="K63" s="1" t="str">
        <f t="shared" si="5"/>
        <v>3.3.90.30.16.01.0084.000148-01 - 410</v>
      </c>
      <c r="L63" s="1">
        <f t="shared" si="3"/>
        <v>161</v>
      </c>
    </row>
    <row r="64" spans="1:12" ht="42" x14ac:dyDescent="0.25">
      <c r="A64" s="7" t="s">
        <v>255</v>
      </c>
      <c r="B64" s="3" t="s">
        <v>243</v>
      </c>
      <c r="C64" s="3" t="s">
        <v>254</v>
      </c>
      <c r="D64" s="3" t="s">
        <v>164</v>
      </c>
      <c r="E64" s="4">
        <v>150</v>
      </c>
      <c r="F64" s="2" t="s">
        <v>190</v>
      </c>
      <c r="G64" s="25">
        <v>0</v>
      </c>
      <c r="H64" s="26">
        <v>54.5</v>
      </c>
      <c r="I64" s="16" t="s">
        <v>219</v>
      </c>
      <c r="J64" s="1" t="str">
        <f t="shared" si="4"/>
        <v>3.3.90.30.16.01.0084.000148-01 - 150 - SEC</v>
      </c>
      <c r="K64" s="1" t="str">
        <f t="shared" si="5"/>
        <v>3.3.90.30.16.01.0084.000148-01 - 150</v>
      </c>
      <c r="L64" s="1">
        <f t="shared" si="3"/>
        <v>68</v>
      </c>
    </row>
    <row r="65" spans="1:12" ht="42" x14ac:dyDescent="0.25">
      <c r="A65" s="7" t="s">
        <v>255</v>
      </c>
      <c r="B65" s="3" t="s">
        <v>243</v>
      </c>
      <c r="C65" s="3" t="s">
        <v>254</v>
      </c>
      <c r="D65" s="3" t="s">
        <v>164</v>
      </c>
      <c r="E65" s="4">
        <v>72</v>
      </c>
      <c r="F65" s="2" t="s">
        <v>186</v>
      </c>
      <c r="G65" s="25">
        <v>0</v>
      </c>
      <c r="H65" s="26">
        <v>50</v>
      </c>
      <c r="I65" s="16" t="s">
        <v>219</v>
      </c>
      <c r="J65" s="1" t="str">
        <f t="shared" si="4"/>
        <v>3.3.90.30.16.01.0084.000148-01 - 72 - EMATER</v>
      </c>
      <c r="K65" s="1" t="str">
        <f t="shared" si="5"/>
        <v>3.3.90.30.16.01.0084.000148-01 - 72</v>
      </c>
      <c r="L65" s="1">
        <f t="shared" si="3"/>
        <v>63</v>
      </c>
    </row>
    <row r="66" spans="1:12" ht="42" x14ac:dyDescent="0.25">
      <c r="A66" s="7" t="s">
        <v>255</v>
      </c>
      <c r="B66" s="3" t="s">
        <v>243</v>
      </c>
      <c r="C66" s="3" t="s">
        <v>254</v>
      </c>
      <c r="D66" s="3" t="s">
        <v>164</v>
      </c>
      <c r="E66" s="4">
        <v>193</v>
      </c>
      <c r="F66" s="2" t="s">
        <v>181</v>
      </c>
      <c r="G66" s="25">
        <v>0</v>
      </c>
      <c r="H66" s="26">
        <v>31.5</v>
      </c>
      <c r="I66" s="16" t="s">
        <v>219</v>
      </c>
      <c r="J66" s="1" t="str">
        <f t="shared" si="4"/>
        <v>3.3.90.30.16.01.0084.000148-01 - 193 - FAP</v>
      </c>
      <c r="K66" s="1" t="str">
        <f t="shared" si="5"/>
        <v>3.3.90.30.16.01.0084.000148-01 - 193</v>
      </c>
      <c r="L66" s="1">
        <f t="shared" si="3"/>
        <v>39</v>
      </c>
    </row>
    <row r="67" spans="1:12" ht="42" x14ac:dyDescent="0.25">
      <c r="A67" s="7" t="s">
        <v>255</v>
      </c>
      <c r="B67" s="3" t="s">
        <v>243</v>
      </c>
      <c r="C67" s="3" t="s">
        <v>254</v>
      </c>
      <c r="D67" s="3" t="s">
        <v>164</v>
      </c>
      <c r="E67" s="4">
        <v>366</v>
      </c>
      <c r="F67" s="2" t="s">
        <v>216</v>
      </c>
      <c r="G67" s="25">
        <v>0</v>
      </c>
      <c r="H67" s="26">
        <v>30</v>
      </c>
      <c r="I67" s="16" t="s">
        <v>219</v>
      </c>
      <c r="J67" s="1" t="str">
        <f t="shared" si="4"/>
        <v>3.3.90.30.16.01.0084.000148-01 - 366 - VICENTE PIRES RA XXX</v>
      </c>
      <c r="K67" s="1" t="str">
        <f t="shared" si="5"/>
        <v>3.3.90.30.16.01.0084.000148-01 - 366</v>
      </c>
      <c r="L67" s="1">
        <f t="shared" si="3"/>
        <v>38</v>
      </c>
    </row>
    <row r="68" spans="1:12" ht="42" x14ac:dyDescent="0.25">
      <c r="A68" s="7" t="s">
        <v>255</v>
      </c>
      <c r="B68" s="3" t="s">
        <v>243</v>
      </c>
      <c r="C68" s="3" t="s">
        <v>254</v>
      </c>
      <c r="D68" s="3" t="s">
        <v>164</v>
      </c>
      <c r="E68" s="4">
        <v>90</v>
      </c>
      <c r="F68" s="2" t="s">
        <v>177</v>
      </c>
      <c r="G68" s="25">
        <v>0</v>
      </c>
      <c r="H68" s="26">
        <v>28.5</v>
      </c>
      <c r="I68" s="16" t="s">
        <v>219</v>
      </c>
      <c r="J68" s="1" t="str">
        <f t="shared" si="4"/>
        <v>3.3.90.30.16.01.0084.000148-01 - 90 - SEMOB</v>
      </c>
      <c r="K68" s="1" t="str">
        <f t="shared" si="5"/>
        <v>3.3.90.30.16.01.0084.000148-01 - 90</v>
      </c>
      <c r="L68" s="1">
        <f t="shared" si="3"/>
        <v>36</v>
      </c>
    </row>
    <row r="69" spans="1:12" ht="42" x14ac:dyDescent="0.25">
      <c r="A69" s="7" t="s">
        <v>255</v>
      </c>
      <c r="B69" s="3" t="s">
        <v>243</v>
      </c>
      <c r="C69" s="3" t="s">
        <v>254</v>
      </c>
      <c r="D69" s="3" t="s">
        <v>164</v>
      </c>
      <c r="E69" s="4">
        <v>393</v>
      </c>
      <c r="F69" s="2" t="s">
        <v>215</v>
      </c>
      <c r="G69" s="25">
        <v>0</v>
      </c>
      <c r="H69" s="26">
        <v>25</v>
      </c>
      <c r="I69" s="16" t="s">
        <v>219</v>
      </c>
      <c r="J69" s="1" t="str">
        <f t="shared" si="4"/>
        <v>3.3.90.30.16.01.0084.000148-01 - 393 - SEMA</v>
      </c>
      <c r="K69" s="1" t="str">
        <f t="shared" si="5"/>
        <v>3.3.90.30.16.01.0084.000148-01 - 393</v>
      </c>
      <c r="L69" s="1">
        <f t="shared" si="3"/>
        <v>31</v>
      </c>
    </row>
    <row r="70" spans="1:12" ht="42" x14ac:dyDescent="0.25">
      <c r="A70" s="7" t="s">
        <v>255</v>
      </c>
      <c r="B70" s="3" t="s">
        <v>243</v>
      </c>
      <c r="C70" s="3" t="s">
        <v>254</v>
      </c>
      <c r="D70" s="3" t="s">
        <v>164</v>
      </c>
      <c r="E70" s="4">
        <v>138</v>
      </c>
      <c r="F70" s="2" t="s">
        <v>201</v>
      </c>
      <c r="G70" s="25">
        <v>0</v>
      </c>
      <c r="H70" s="26">
        <v>25</v>
      </c>
      <c r="I70" s="16" t="s">
        <v>219</v>
      </c>
      <c r="J70" s="1" t="str">
        <f t="shared" si="4"/>
        <v>3.3.90.30.16.01.0084.000148-01 - 138 - CEILANDIA RA IX</v>
      </c>
      <c r="K70" s="1" t="str">
        <f t="shared" si="5"/>
        <v>3.3.90.30.16.01.0084.000148-01 - 138</v>
      </c>
      <c r="L70" s="1">
        <f t="shared" si="3"/>
        <v>31</v>
      </c>
    </row>
    <row r="71" spans="1:12" ht="42" x14ac:dyDescent="0.25">
      <c r="A71" s="7" t="s">
        <v>255</v>
      </c>
      <c r="B71" s="3" t="s">
        <v>243</v>
      </c>
      <c r="C71" s="3" t="s">
        <v>254</v>
      </c>
      <c r="D71" s="3" t="s">
        <v>164</v>
      </c>
      <c r="E71" s="4">
        <v>391</v>
      </c>
      <c r="F71" s="2" t="s">
        <v>178</v>
      </c>
      <c r="G71" s="25">
        <v>0</v>
      </c>
      <c r="H71" s="26">
        <v>24</v>
      </c>
      <c r="I71" s="16" t="s">
        <v>219</v>
      </c>
      <c r="J71" s="1" t="str">
        <f t="shared" si="4"/>
        <v>3.3.90.30.16.01.0084.000148-01 - 391 - IBRAM</v>
      </c>
      <c r="K71" s="1" t="str">
        <f t="shared" si="5"/>
        <v>3.3.90.30.16.01.0084.000148-01 - 391</v>
      </c>
      <c r="L71" s="1">
        <f t="shared" si="3"/>
        <v>30</v>
      </c>
    </row>
    <row r="72" spans="1:12" ht="42" x14ac:dyDescent="0.25">
      <c r="A72" s="7" t="s">
        <v>255</v>
      </c>
      <c r="B72" s="3" t="s">
        <v>243</v>
      </c>
      <c r="C72" s="3" t="s">
        <v>254</v>
      </c>
      <c r="D72" s="3" t="s">
        <v>164</v>
      </c>
      <c r="E72" s="4">
        <v>14</v>
      </c>
      <c r="F72" s="2" t="s">
        <v>198</v>
      </c>
      <c r="G72" s="25">
        <v>0</v>
      </c>
      <c r="H72" s="26">
        <v>16</v>
      </c>
      <c r="I72" s="16" t="s">
        <v>219</v>
      </c>
      <c r="J72" s="1" t="str">
        <f t="shared" si="4"/>
        <v>3.3.90.30.16.01.0084.000148-01 - 14 - GVG</v>
      </c>
      <c r="K72" s="1" t="str">
        <f t="shared" si="5"/>
        <v>3.3.90.30.16.01.0084.000148-01 - 14</v>
      </c>
      <c r="L72" s="1">
        <f t="shared" ref="L72:L135" si="6">ROUND((H72/12)*15,0)</f>
        <v>20</v>
      </c>
    </row>
    <row r="73" spans="1:12" ht="42" x14ac:dyDescent="0.25">
      <c r="A73" s="7" t="s">
        <v>255</v>
      </c>
      <c r="B73" s="3" t="s">
        <v>243</v>
      </c>
      <c r="C73" s="3" t="s">
        <v>254</v>
      </c>
      <c r="D73" s="3" t="s">
        <v>164</v>
      </c>
      <c r="E73" s="4">
        <v>480</v>
      </c>
      <c r="F73" s="2" t="s">
        <v>191</v>
      </c>
      <c r="G73" s="25">
        <v>0</v>
      </c>
      <c r="H73" s="26">
        <v>16.5</v>
      </c>
      <c r="I73" s="16" t="s">
        <v>219</v>
      </c>
      <c r="J73" s="1" t="str">
        <f t="shared" si="4"/>
        <v>3.3.90.30.16.01.0084.000148-01 - 480 - CGDF</v>
      </c>
      <c r="K73" s="1" t="str">
        <f t="shared" si="5"/>
        <v>3.3.90.30.16.01.0084.000148-01 - 480</v>
      </c>
      <c r="L73" s="1">
        <f t="shared" si="6"/>
        <v>21</v>
      </c>
    </row>
    <row r="74" spans="1:12" ht="42" x14ac:dyDescent="0.25">
      <c r="A74" s="7" t="s">
        <v>255</v>
      </c>
      <c r="B74" s="3" t="s">
        <v>243</v>
      </c>
      <c r="C74" s="3" t="s">
        <v>254</v>
      </c>
      <c r="D74" s="3" t="s">
        <v>164</v>
      </c>
      <c r="E74" s="4">
        <v>2</v>
      </c>
      <c r="F74" s="2" t="s">
        <v>171</v>
      </c>
      <c r="G74" s="25">
        <v>0</v>
      </c>
      <c r="H74" s="26">
        <v>11.5</v>
      </c>
      <c r="I74" s="16" t="s">
        <v>219</v>
      </c>
      <c r="J74" s="1" t="str">
        <f t="shared" si="4"/>
        <v>3.3.90.30.16.01.0084.000148-01 - 2 - CASA CIVIL</v>
      </c>
      <c r="K74" s="1" t="str">
        <f t="shared" si="5"/>
        <v>3.3.90.30.16.01.0084.000148-01 - 2</v>
      </c>
      <c r="L74" s="1">
        <f t="shared" si="6"/>
        <v>14</v>
      </c>
    </row>
    <row r="75" spans="1:12" ht="42" x14ac:dyDescent="0.25">
      <c r="A75" s="7" t="s">
        <v>255</v>
      </c>
      <c r="B75" s="3" t="s">
        <v>243</v>
      </c>
      <c r="C75" s="3" t="s">
        <v>254</v>
      </c>
      <c r="D75" s="3" t="s">
        <v>164</v>
      </c>
      <c r="E75" s="4">
        <v>140</v>
      </c>
      <c r="F75" s="2" t="s">
        <v>211</v>
      </c>
      <c r="G75" s="25">
        <v>0</v>
      </c>
      <c r="H75" s="26">
        <v>11.5</v>
      </c>
      <c r="I75" s="16" t="s">
        <v>219</v>
      </c>
      <c r="J75" s="1" t="str">
        <f t="shared" si="4"/>
        <v>3.3.90.30.16.01.0084.000148-01 - 140 - PARANOA RA VII</v>
      </c>
      <c r="K75" s="1" t="str">
        <f t="shared" si="5"/>
        <v>3.3.90.30.16.01.0084.000148-01 - 140</v>
      </c>
      <c r="L75" s="1">
        <f t="shared" si="6"/>
        <v>14</v>
      </c>
    </row>
    <row r="76" spans="1:12" ht="42" x14ac:dyDescent="0.25">
      <c r="A76" s="7" t="s">
        <v>255</v>
      </c>
      <c r="B76" s="3" t="s">
        <v>243</v>
      </c>
      <c r="C76" s="3" t="s">
        <v>254</v>
      </c>
      <c r="D76" s="3" t="s">
        <v>164</v>
      </c>
      <c r="E76" s="4">
        <v>142</v>
      </c>
      <c r="F76" s="2" t="s">
        <v>205</v>
      </c>
      <c r="G76" s="25">
        <v>0</v>
      </c>
      <c r="H76" s="26">
        <v>11.5</v>
      </c>
      <c r="I76" s="16" t="s">
        <v>219</v>
      </c>
      <c r="J76" s="1" t="str">
        <f t="shared" si="4"/>
        <v>3.3.90.30.16.01.0084.000148-01 - 142 - SAMAMB RA XII</v>
      </c>
      <c r="K76" s="1" t="str">
        <f t="shared" si="5"/>
        <v>3.3.90.30.16.01.0084.000148-01 - 142</v>
      </c>
      <c r="L76" s="1">
        <f t="shared" si="6"/>
        <v>14</v>
      </c>
    </row>
    <row r="77" spans="1:12" ht="42" x14ac:dyDescent="0.25">
      <c r="A77" s="7" t="s">
        <v>255</v>
      </c>
      <c r="B77" s="3" t="s">
        <v>243</v>
      </c>
      <c r="C77" s="3" t="s">
        <v>254</v>
      </c>
      <c r="D77" s="3" t="s">
        <v>164</v>
      </c>
      <c r="E77" s="4">
        <v>370</v>
      </c>
      <c r="F77" s="2" t="s">
        <v>196</v>
      </c>
      <c r="G77" s="25">
        <v>0</v>
      </c>
      <c r="H77" s="26">
        <v>10.5</v>
      </c>
      <c r="I77" s="16" t="s">
        <v>219</v>
      </c>
      <c r="J77" s="1" t="str">
        <f t="shared" si="4"/>
        <v>3.3.90.30.16.01.0084.000148-01 - 370 - SEDES</v>
      </c>
      <c r="K77" s="1" t="str">
        <f t="shared" si="5"/>
        <v>3.3.90.30.16.01.0084.000148-01 - 370</v>
      </c>
      <c r="L77" s="1">
        <f t="shared" si="6"/>
        <v>13</v>
      </c>
    </row>
    <row r="78" spans="1:12" ht="42" x14ac:dyDescent="0.25">
      <c r="A78" s="7" t="s">
        <v>255</v>
      </c>
      <c r="B78" s="3" t="s">
        <v>243</v>
      </c>
      <c r="C78" s="3" t="s">
        <v>254</v>
      </c>
      <c r="D78" s="3" t="s">
        <v>164</v>
      </c>
      <c r="E78" s="4">
        <v>413</v>
      </c>
      <c r="F78" s="2" t="s">
        <v>212</v>
      </c>
      <c r="G78" s="25">
        <v>0</v>
      </c>
      <c r="H78" s="26">
        <v>10</v>
      </c>
      <c r="I78" s="16" t="s">
        <v>219</v>
      </c>
      <c r="J78" s="1" t="str">
        <f t="shared" si="4"/>
        <v>3.3.90.30.16.01.0084.000148-01 - 413 - IPREV-DF</v>
      </c>
      <c r="K78" s="1" t="str">
        <f t="shared" si="5"/>
        <v>3.3.90.30.16.01.0084.000148-01 - 413</v>
      </c>
      <c r="L78" s="1">
        <f t="shared" si="6"/>
        <v>13</v>
      </c>
    </row>
    <row r="79" spans="1:12" ht="42" x14ac:dyDescent="0.25">
      <c r="A79" s="7" t="s">
        <v>255</v>
      </c>
      <c r="B79" s="3" t="s">
        <v>243</v>
      </c>
      <c r="C79" s="3" t="s">
        <v>254</v>
      </c>
      <c r="D79" s="3" t="s">
        <v>164</v>
      </c>
      <c r="E79" s="4">
        <v>309</v>
      </c>
      <c r="F79" s="2" t="s">
        <v>202</v>
      </c>
      <c r="G79" s="25">
        <v>0</v>
      </c>
      <c r="H79" s="26">
        <v>10</v>
      </c>
      <c r="I79" s="16" t="s">
        <v>219</v>
      </c>
      <c r="J79" s="1" t="str">
        <f t="shared" si="4"/>
        <v>3.3.90.30.16.01.0084.000148-01 - 309 - SIA RA XXIX</v>
      </c>
      <c r="K79" s="1" t="str">
        <f t="shared" si="5"/>
        <v>3.3.90.30.16.01.0084.000148-01 - 309</v>
      </c>
      <c r="L79" s="1">
        <f t="shared" si="6"/>
        <v>13</v>
      </c>
    </row>
    <row r="80" spans="1:12" ht="42" x14ac:dyDescent="0.25">
      <c r="A80" s="7" t="s">
        <v>255</v>
      </c>
      <c r="B80" s="3" t="s">
        <v>243</v>
      </c>
      <c r="C80" s="3" t="s">
        <v>254</v>
      </c>
      <c r="D80" s="3" t="s">
        <v>164</v>
      </c>
      <c r="E80" s="4">
        <v>20</v>
      </c>
      <c r="F80" s="2" t="s">
        <v>168</v>
      </c>
      <c r="G80" s="25">
        <v>0</v>
      </c>
      <c r="H80" s="26">
        <v>8.5</v>
      </c>
      <c r="I80" s="16" t="s">
        <v>219</v>
      </c>
      <c r="J80" s="1" t="str">
        <f t="shared" si="4"/>
        <v>3.3.90.30.16.01.0084.000148-01 - 20 - PGDF</v>
      </c>
      <c r="K80" s="1" t="str">
        <f t="shared" si="5"/>
        <v>3.3.90.30.16.01.0084.000148-01 - 20</v>
      </c>
      <c r="L80" s="1">
        <f t="shared" si="6"/>
        <v>11</v>
      </c>
    </row>
    <row r="81" spans="1:12" ht="42" x14ac:dyDescent="0.25">
      <c r="A81" s="7" t="s">
        <v>255</v>
      </c>
      <c r="B81" s="3" t="s">
        <v>243</v>
      </c>
      <c r="C81" s="3" t="s">
        <v>254</v>
      </c>
      <c r="D81" s="3" t="s">
        <v>164</v>
      </c>
      <c r="E81" s="4">
        <v>220</v>
      </c>
      <c r="F81" s="2" t="s">
        <v>183</v>
      </c>
      <c r="G81" s="25">
        <v>0</v>
      </c>
      <c r="H81" s="26">
        <v>8</v>
      </c>
      <c r="I81" s="16" t="s">
        <v>219</v>
      </c>
      <c r="J81" s="1" t="str">
        <f t="shared" si="4"/>
        <v>3.3.90.30.16.01.0084.000148-01 - 220 - SETUL</v>
      </c>
      <c r="K81" s="1" t="str">
        <f t="shared" si="5"/>
        <v>3.3.90.30.16.01.0084.000148-01 - 220</v>
      </c>
      <c r="L81" s="1">
        <f t="shared" si="6"/>
        <v>10</v>
      </c>
    </row>
    <row r="82" spans="1:12" ht="42" x14ac:dyDescent="0.25">
      <c r="A82" s="7" t="s">
        <v>255</v>
      </c>
      <c r="B82" s="3" t="s">
        <v>243</v>
      </c>
      <c r="C82" s="3" t="s">
        <v>254</v>
      </c>
      <c r="D82" s="3" t="s">
        <v>164</v>
      </c>
      <c r="E82" s="4">
        <v>151</v>
      </c>
      <c r="F82" s="2" t="s">
        <v>217</v>
      </c>
      <c r="G82" s="25">
        <v>0</v>
      </c>
      <c r="H82" s="26">
        <v>7.5</v>
      </c>
      <c r="I82" s="16" t="s">
        <v>219</v>
      </c>
      <c r="J82" s="1" t="str">
        <f t="shared" si="4"/>
        <v>3.3.90.30.16.01.0084.000148-01 - 151 - ARQUIVO PUBLICO</v>
      </c>
      <c r="K82" s="1" t="str">
        <f t="shared" si="5"/>
        <v>3.3.90.30.16.01.0084.000148-01 - 151</v>
      </c>
      <c r="L82" s="1">
        <f t="shared" si="6"/>
        <v>9</v>
      </c>
    </row>
    <row r="83" spans="1:12" ht="42" x14ac:dyDescent="0.25">
      <c r="A83" s="7" t="s">
        <v>255</v>
      </c>
      <c r="B83" s="3" t="s">
        <v>243</v>
      </c>
      <c r="C83" s="3" t="s">
        <v>254</v>
      </c>
      <c r="D83" s="3" t="s">
        <v>164</v>
      </c>
      <c r="E83" s="4">
        <v>392</v>
      </c>
      <c r="F83" s="2" t="s">
        <v>174</v>
      </c>
      <c r="G83" s="25">
        <v>0</v>
      </c>
      <c r="H83" s="26">
        <v>5</v>
      </c>
      <c r="I83" s="16" t="s">
        <v>219</v>
      </c>
      <c r="J83" s="1" t="str">
        <f t="shared" si="4"/>
        <v>3.3.90.30.16.01.0084.000148-01 - 392 - CODHAB/DF</v>
      </c>
      <c r="K83" s="1" t="str">
        <f t="shared" si="5"/>
        <v>3.3.90.30.16.01.0084.000148-01 - 392</v>
      </c>
      <c r="L83" s="1">
        <f t="shared" si="6"/>
        <v>6</v>
      </c>
    </row>
    <row r="84" spans="1:12" ht="42" x14ac:dyDescent="0.25">
      <c r="A84" s="7" t="s">
        <v>255</v>
      </c>
      <c r="B84" s="3" t="s">
        <v>243</v>
      </c>
      <c r="C84" s="3" t="s">
        <v>254</v>
      </c>
      <c r="D84" s="3" t="s">
        <v>164</v>
      </c>
      <c r="E84" s="4">
        <v>98</v>
      </c>
      <c r="F84" s="2" t="s">
        <v>193</v>
      </c>
      <c r="G84" s="25">
        <v>0</v>
      </c>
      <c r="H84" s="26">
        <v>5.5</v>
      </c>
      <c r="I84" s="16" t="s">
        <v>219</v>
      </c>
      <c r="J84" s="1" t="str">
        <f t="shared" si="4"/>
        <v>3.3.90.30.16.01.0084.000148-01 - 98 - DFTRANS</v>
      </c>
      <c r="K84" s="1" t="str">
        <f t="shared" si="5"/>
        <v>3.3.90.30.16.01.0084.000148-01 - 98</v>
      </c>
      <c r="L84" s="1">
        <f t="shared" si="6"/>
        <v>7</v>
      </c>
    </row>
    <row r="85" spans="1:12" ht="42" x14ac:dyDescent="0.25">
      <c r="A85" s="7" t="s">
        <v>255</v>
      </c>
      <c r="B85" s="3" t="s">
        <v>243</v>
      </c>
      <c r="C85" s="3" t="s">
        <v>254</v>
      </c>
      <c r="D85" s="3" t="s">
        <v>164</v>
      </c>
      <c r="E85" s="4">
        <v>148</v>
      </c>
      <c r="F85" s="2" t="s">
        <v>213</v>
      </c>
      <c r="G85" s="25">
        <v>0</v>
      </c>
      <c r="H85" s="26">
        <v>5</v>
      </c>
      <c r="I85" s="16" t="s">
        <v>219</v>
      </c>
      <c r="J85" s="1" t="str">
        <f t="shared" si="4"/>
        <v>3.3.90.30.16.01.0084.000148-01 - 148 - RIACHO F 1 RA XVII</v>
      </c>
      <c r="K85" s="1" t="str">
        <f t="shared" si="5"/>
        <v>3.3.90.30.16.01.0084.000148-01 - 148</v>
      </c>
      <c r="L85" s="1">
        <f t="shared" si="6"/>
        <v>6</v>
      </c>
    </row>
    <row r="86" spans="1:12" ht="42" x14ac:dyDescent="0.25">
      <c r="A86" s="7" t="s">
        <v>255</v>
      </c>
      <c r="B86" s="3" t="s">
        <v>243</v>
      </c>
      <c r="C86" s="3" t="s">
        <v>254</v>
      </c>
      <c r="D86" s="3" t="s">
        <v>164</v>
      </c>
      <c r="E86" s="4">
        <v>301</v>
      </c>
      <c r="F86" s="2" t="s">
        <v>210</v>
      </c>
      <c r="G86" s="25">
        <v>23</v>
      </c>
      <c r="H86" s="26">
        <v>5.5</v>
      </c>
      <c r="I86" s="16" t="s">
        <v>219</v>
      </c>
      <c r="J86" s="1" t="str">
        <f t="shared" si="4"/>
        <v>3.3.90.30.16.01.0084.000148-01 - 301 - RIACHO F 2 RA XXI</v>
      </c>
      <c r="K86" s="1" t="str">
        <f t="shared" si="5"/>
        <v>3.3.90.30.16.01.0084.000148-01 - 301</v>
      </c>
      <c r="L86" s="1">
        <f t="shared" si="6"/>
        <v>7</v>
      </c>
    </row>
    <row r="87" spans="1:12" ht="42" x14ac:dyDescent="0.25">
      <c r="A87" s="7" t="s">
        <v>255</v>
      </c>
      <c r="B87" s="3" t="s">
        <v>243</v>
      </c>
      <c r="C87" s="3" t="s">
        <v>254</v>
      </c>
      <c r="D87" s="3" t="s">
        <v>164</v>
      </c>
      <c r="E87" s="4">
        <v>94</v>
      </c>
      <c r="F87" s="2" t="s">
        <v>192</v>
      </c>
      <c r="G87" s="25">
        <v>0</v>
      </c>
      <c r="H87" s="26">
        <v>2</v>
      </c>
      <c r="I87" s="16" t="s">
        <v>219</v>
      </c>
      <c r="J87" s="1" t="str">
        <f t="shared" si="4"/>
        <v>3.3.90.30.16.01.0084.000148-01 - 94 - SLU</v>
      </c>
      <c r="K87" s="1" t="str">
        <f t="shared" si="5"/>
        <v>3.3.90.30.16.01.0084.000148-01 - 94</v>
      </c>
      <c r="L87" s="1">
        <f t="shared" si="6"/>
        <v>3</v>
      </c>
    </row>
    <row r="88" spans="1:12" ht="42" x14ac:dyDescent="0.25">
      <c r="A88" s="7" t="s">
        <v>255</v>
      </c>
      <c r="B88" s="3" t="s">
        <v>243</v>
      </c>
      <c r="C88" s="3" t="s">
        <v>254</v>
      </c>
      <c r="D88" s="3" t="s">
        <v>164</v>
      </c>
      <c r="E88" s="4">
        <v>110</v>
      </c>
      <c r="F88" s="2" t="s">
        <v>194</v>
      </c>
      <c r="G88" s="25">
        <v>3</v>
      </c>
      <c r="H88" s="26">
        <v>2</v>
      </c>
      <c r="I88" s="16" t="s">
        <v>219</v>
      </c>
      <c r="J88" s="1" t="str">
        <f t="shared" si="4"/>
        <v>3.3.90.30.16.01.0084.000148-01 - 110 - SINESP</v>
      </c>
      <c r="K88" s="1" t="str">
        <f t="shared" si="5"/>
        <v>3.3.90.30.16.01.0084.000148-01 - 110</v>
      </c>
      <c r="L88" s="1">
        <f t="shared" si="6"/>
        <v>3</v>
      </c>
    </row>
    <row r="89" spans="1:12" ht="42" x14ac:dyDescent="0.25">
      <c r="A89" s="7" t="s">
        <v>255</v>
      </c>
      <c r="B89" s="3" t="s">
        <v>243</v>
      </c>
      <c r="C89" s="3" t="s">
        <v>254</v>
      </c>
      <c r="D89" s="3" t="s">
        <v>164</v>
      </c>
      <c r="E89" s="4">
        <v>131</v>
      </c>
      <c r="F89" s="2" t="s">
        <v>209</v>
      </c>
      <c r="G89" s="25">
        <v>0</v>
      </c>
      <c r="H89" s="26">
        <v>2.5</v>
      </c>
      <c r="I89" s="16" t="s">
        <v>219</v>
      </c>
      <c r="J89" s="1" t="str">
        <f t="shared" si="4"/>
        <v>3.3.90.30.16.01.0084.000148-01 - 131 - GAMA RA II</v>
      </c>
      <c r="K89" s="1" t="str">
        <f t="shared" si="5"/>
        <v>3.3.90.30.16.01.0084.000148-01 - 131</v>
      </c>
      <c r="L89" s="1">
        <f t="shared" si="6"/>
        <v>3</v>
      </c>
    </row>
    <row r="90" spans="1:12" ht="42" x14ac:dyDescent="0.25">
      <c r="A90" s="7" t="s">
        <v>255</v>
      </c>
      <c r="B90" s="3" t="s">
        <v>243</v>
      </c>
      <c r="C90" s="3" t="s">
        <v>254</v>
      </c>
      <c r="D90" s="3" t="s">
        <v>164</v>
      </c>
      <c r="E90" s="4">
        <v>132</v>
      </c>
      <c r="F90" s="2" t="s">
        <v>189</v>
      </c>
      <c r="G90" s="25">
        <v>0</v>
      </c>
      <c r="H90" s="26">
        <v>3</v>
      </c>
      <c r="I90" s="16" t="s">
        <v>219</v>
      </c>
      <c r="J90" s="1" t="str">
        <f t="shared" si="4"/>
        <v>3.3.90.30.16.01.0084.000148-01 - 132 - TAGUA RA III</v>
      </c>
      <c r="K90" s="1" t="str">
        <f t="shared" si="5"/>
        <v>3.3.90.30.16.01.0084.000148-01 - 132</v>
      </c>
      <c r="L90" s="1">
        <f t="shared" si="6"/>
        <v>4</v>
      </c>
    </row>
    <row r="91" spans="1:12" ht="42" x14ac:dyDescent="0.25">
      <c r="A91" s="7" t="s">
        <v>255</v>
      </c>
      <c r="B91" s="3" t="s">
        <v>243</v>
      </c>
      <c r="C91" s="3" t="s">
        <v>254</v>
      </c>
      <c r="D91" s="3" t="s">
        <v>164</v>
      </c>
      <c r="E91" s="4">
        <v>401</v>
      </c>
      <c r="F91" s="2" t="s">
        <v>184</v>
      </c>
      <c r="G91" s="25">
        <v>0</v>
      </c>
      <c r="H91" s="26">
        <v>11</v>
      </c>
      <c r="I91" s="16" t="s">
        <v>219</v>
      </c>
      <c r="J91" s="1" t="str">
        <f t="shared" si="4"/>
        <v>3.3.90.30.16.01.0084.000148-01 - 401 - DPDF</v>
      </c>
      <c r="K91" s="1" t="str">
        <f t="shared" si="5"/>
        <v>3.3.90.30.16.01.0084.000148-01 - 401</v>
      </c>
      <c r="L91" s="1">
        <f t="shared" si="6"/>
        <v>14</v>
      </c>
    </row>
    <row r="92" spans="1:12" ht="42" x14ac:dyDescent="0.25">
      <c r="A92" s="7" t="s">
        <v>257</v>
      </c>
      <c r="B92" s="3" t="s">
        <v>243</v>
      </c>
      <c r="C92" s="3" t="s">
        <v>256</v>
      </c>
      <c r="D92" s="3" t="s">
        <v>164</v>
      </c>
      <c r="E92" s="4">
        <v>197</v>
      </c>
      <c r="F92" s="2" t="s">
        <v>179</v>
      </c>
      <c r="G92" s="25">
        <v>0</v>
      </c>
      <c r="H92" s="26">
        <v>0</v>
      </c>
      <c r="I92" s="16" t="s">
        <v>219</v>
      </c>
      <c r="J92" s="1" t="str">
        <f t="shared" si="4"/>
        <v>3.3.90.30.16.01.0084.000147-01 - 197 - ADASA</v>
      </c>
      <c r="K92" s="1" t="str">
        <f t="shared" si="5"/>
        <v>3.3.90.30.16.01.0084.000147-01 - 197</v>
      </c>
      <c r="L92" s="1">
        <f t="shared" si="6"/>
        <v>0</v>
      </c>
    </row>
    <row r="93" spans="1:12" ht="42" x14ac:dyDescent="0.25">
      <c r="A93" s="7" t="s">
        <v>253</v>
      </c>
      <c r="B93" s="3" t="s">
        <v>243</v>
      </c>
      <c r="C93" s="3" t="s">
        <v>252</v>
      </c>
      <c r="D93" s="3" t="s">
        <v>164</v>
      </c>
      <c r="E93" s="4">
        <v>121</v>
      </c>
      <c r="F93" s="2" t="s">
        <v>204</v>
      </c>
      <c r="G93" s="25">
        <v>0</v>
      </c>
      <c r="H93" s="26">
        <v>2</v>
      </c>
      <c r="I93" s="16" t="s">
        <v>219</v>
      </c>
      <c r="J93" s="1" t="str">
        <f t="shared" si="4"/>
        <v>3.3.90.30.16.01.0084.000150-01 - 121 - CODEPLAN</v>
      </c>
      <c r="K93" s="1" t="str">
        <f t="shared" si="5"/>
        <v>3.3.90.30.16.01.0084.000150-01 - 121</v>
      </c>
      <c r="L93" s="1">
        <f t="shared" si="6"/>
        <v>3</v>
      </c>
    </row>
    <row r="94" spans="1:12" ht="42" x14ac:dyDescent="0.25">
      <c r="A94" s="7" t="s">
        <v>253</v>
      </c>
      <c r="B94" s="3" t="s">
        <v>243</v>
      </c>
      <c r="C94" s="3" t="s">
        <v>252</v>
      </c>
      <c r="D94" s="3" t="s">
        <v>164</v>
      </c>
      <c r="E94" s="4">
        <v>94</v>
      </c>
      <c r="F94" s="2" t="s">
        <v>192</v>
      </c>
      <c r="G94" s="25">
        <v>0</v>
      </c>
      <c r="H94" s="26">
        <v>1</v>
      </c>
      <c r="I94" s="16" t="s">
        <v>219</v>
      </c>
      <c r="J94" s="1" t="str">
        <f t="shared" si="4"/>
        <v>3.3.90.30.16.01.0084.000150-01 - 94 - SLU</v>
      </c>
      <c r="K94" s="1" t="str">
        <f t="shared" si="5"/>
        <v>3.3.90.30.16.01.0084.000150-01 - 94</v>
      </c>
      <c r="L94" s="1">
        <f t="shared" si="6"/>
        <v>1</v>
      </c>
    </row>
    <row r="95" spans="1:12" ht="42" x14ac:dyDescent="0.25">
      <c r="A95" s="7" t="s">
        <v>253</v>
      </c>
      <c r="B95" s="3" t="s">
        <v>243</v>
      </c>
      <c r="C95" s="3" t="s">
        <v>252</v>
      </c>
      <c r="D95" s="3" t="s">
        <v>164</v>
      </c>
      <c r="E95" s="4">
        <v>197</v>
      </c>
      <c r="F95" s="2" t="s">
        <v>179</v>
      </c>
      <c r="G95" s="25">
        <v>0</v>
      </c>
      <c r="H95" s="26">
        <v>0.5</v>
      </c>
      <c r="I95" s="16" t="s">
        <v>219</v>
      </c>
      <c r="J95" s="1" t="str">
        <f t="shared" si="4"/>
        <v>3.3.90.30.16.01.0084.000150-01 - 197 - ADASA</v>
      </c>
      <c r="K95" s="1" t="str">
        <f t="shared" si="5"/>
        <v>3.3.90.30.16.01.0084.000150-01 - 197</v>
      </c>
      <c r="L95" s="1">
        <f t="shared" si="6"/>
        <v>1</v>
      </c>
    </row>
    <row r="96" spans="1:12" ht="42" x14ac:dyDescent="0.25">
      <c r="A96" s="7" t="s">
        <v>251</v>
      </c>
      <c r="B96" s="3" t="s">
        <v>243</v>
      </c>
      <c r="C96" s="3" t="s">
        <v>250</v>
      </c>
      <c r="D96" s="3" t="s">
        <v>164</v>
      </c>
      <c r="E96" s="4">
        <v>390</v>
      </c>
      <c r="F96" s="2" t="s">
        <v>176</v>
      </c>
      <c r="G96" s="25">
        <v>0</v>
      </c>
      <c r="H96" s="26">
        <v>0</v>
      </c>
      <c r="I96" s="16" t="s">
        <v>219</v>
      </c>
      <c r="J96" s="1" t="str">
        <f t="shared" si="4"/>
        <v>3.3.90.30.16.01.0084.000149-01 - 390 - SEGETH</v>
      </c>
      <c r="K96" s="1" t="str">
        <f t="shared" si="5"/>
        <v>3.3.90.30.16.01.0084.000149-01 - 390</v>
      </c>
      <c r="L96" s="1">
        <f t="shared" si="6"/>
        <v>0</v>
      </c>
    </row>
    <row r="97" spans="1:12" ht="42" x14ac:dyDescent="0.25">
      <c r="A97" s="7" t="s">
        <v>249</v>
      </c>
      <c r="B97" s="3" t="s">
        <v>269</v>
      </c>
      <c r="C97" s="3" t="s">
        <v>248</v>
      </c>
      <c r="D97" s="3" t="s">
        <v>164</v>
      </c>
      <c r="E97" s="4">
        <v>361</v>
      </c>
      <c r="F97" s="2" t="s">
        <v>208</v>
      </c>
      <c r="G97" s="25">
        <v>0</v>
      </c>
      <c r="H97" s="26">
        <v>7</v>
      </c>
      <c r="I97" s="16" t="s">
        <v>219</v>
      </c>
      <c r="J97" s="1" t="str">
        <f t="shared" si="4"/>
        <v>3.3.90.30.16.01.0084.000151-01 - 361 - AGEFIS</v>
      </c>
      <c r="K97" s="1" t="str">
        <f t="shared" si="5"/>
        <v>3.3.90.30.16.01.0084.000151-01 - 361</v>
      </c>
      <c r="L97" s="1">
        <f t="shared" si="6"/>
        <v>9</v>
      </c>
    </row>
    <row r="98" spans="1:12" ht="42" x14ac:dyDescent="0.25">
      <c r="A98" s="7" t="s">
        <v>249</v>
      </c>
      <c r="B98" s="3" t="s">
        <v>269</v>
      </c>
      <c r="C98" s="3" t="s">
        <v>248</v>
      </c>
      <c r="D98" s="3" t="s">
        <v>164</v>
      </c>
      <c r="E98" s="4">
        <v>480</v>
      </c>
      <c r="F98" s="2" t="s">
        <v>191</v>
      </c>
      <c r="G98" s="25">
        <v>0</v>
      </c>
      <c r="H98" s="26">
        <v>0</v>
      </c>
      <c r="I98" s="16" t="s">
        <v>219</v>
      </c>
      <c r="J98" s="1" t="str">
        <f t="shared" si="4"/>
        <v>3.3.90.30.16.01.0084.000151-01 - 480 - CGDF</v>
      </c>
      <c r="K98" s="1" t="str">
        <f t="shared" si="5"/>
        <v>3.3.90.30.16.01.0084.000151-01 - 480</v>
      </c>
      <c r="L98" s="1">
        <f t="shared" si="6"/>
        <v>0</v>
      </c>
    </row>
    <row r="99" spans="1:12" ht="42" x14ac:dyDescent="0.25">
      <c r="A99" s="7" t="s">
        <v>249</v>
      </c>
      <c r="B99" s="3" t="s">
        <v>269</v>
      </c>
      <c r="C99" s="3" t="s">
        <v>248</v>
      </c>
      <c r="D99" s="3" t="s">
        <v>164</v>
      </c>
      <c r="E99" s="4">
        <v>392</v>
      </c>
      <c r="F99" s="2" t="s">
        <v>174</v>
      </c>
      <c r="G99" s="25">
        <v>0</v>
      </c>
      <c r="H99" s="26">
        <v>0</v>
      </c>
      <c r="I99" s="16" t="s">
        <v>219</v>
      </c>
      <c r="J99" s="1" t="str">
        <f t="shared" ref="J99:J107" si="7">A99&amp;" - "&amp;E99&amp;" - "&amp;F99</f>
        <v>3.3.90.30.16.01.0084.000151-01 - 392 - CODHAB/DF</v>
      </c>
      <c r="K99" s="1" t="str">
        <f t="shared" ref="K99:K107" si="8">A99&amp;" - "&amp;E99</f>
        <v>3.3.90.30.16.01.0084.000151-01 - 392</v>
      </c>
      <c r="L99" s="1">
        <f t="shared" si="6"/>
        <v>0</v>
      </c>
    </row>
    <row r="100" spans="1:12" ht="42" x14ac:dyDescent="0.25">
      <c r="A100" s="7" t="s">
        <v>251</v>
      </c>
      <c r="B100" s="3" t="s">
        <v>243</v>
      </c>
      <c r="C100" s="3" t="s">
        <v>250</v>
      </c>
      <c r="D100" s="3" t="s">
        <v>164</v>
      </c>
      <c r="E100" s="4">
        <v>40</v>
      </c>
      <c r="F100" s="2" t="s">
        <v>165</v>
      </c>
      <c r="G100" s="25">
        <v>0</v>
      </c>
      <c r="H100" s="26">
        <v>118</v>
      </c>
      <c r="I100" s="16" t="s">
        <v>219</v>
      </c>
      <c r="J100" s="1" t="str">
        <f t="shared" si="7"/>
        <v>3.3.90.30.16.01.0084.000149-01 - 40 - SEF</v>
      </c>
      <c r="K100" s="1" t="str">
        <f t="shared" si="8"/>
        <v>3.3.90.30.16.01.0084.000149-01 - 40</v>
      </c>
      <c r="L100" s="1">
        <f t="shared" si="6"/>
        <v>148</v>
      </c>
    </row>
    <row r="101" spans="1:12" ht="42" x14ac:dyDescent="0.25">
      <c r="A101" s="7" t="s">
        <v>251</v>
      </c>
      <c r="B101" s="3" t="s">
        <v>243</v>
      </c>
      <c r="C101" s="3" t="s">
        <v>250</v>
      </c>
      <c r="D101" s="3" t="s">
        <v>164</v>
      </c>
      <c r="E101" s="4">
        <v>392</v>
      </c>
      <c r="F101" s="2" t="s">
        <v>174</v>
      </c>
      <c r="G101" s="25">
        <v>38</v>
      </c>
      <c r="H101" s="26">
        <v>75.5</v>
      </c>
      <c r="I101" s="16" t="s">
        <v>219</v>
      </c>
      <c r="J101" s="1" t="str">
        <f t="shared" si="7"/>
        <v>3.3.90.30.16.01.0084.000149-01 - 392 - CODHAB/DF</v>
      </c>
      <c r="K101" s="1" t="str">
        <f t="shared" si="8"/>
        <v>3.3.90.30.16.01.0084.000149-01 - 392</v>
      </c>
      <c r="L101" s="1">
        <f t="shared" si="6"/>
        <v>94</v>
      </c>
    </row>
    <row r="102" spans="1:12" ht="42" x14ac:dyDescent="0.25">
      <c r="A102" s="7" t="s">
        <v>251</v>
      </c>
      <c r="B102" s="3" t="s">
        <v>243</v>
      </c>
      <c r="C102" s="3" t="s">
        <v>250</v>
      </c>
      <c r="D102" s="3" t="s">
        <v>164</v>
      </c>
      <c r="E102" s="4">
        <v>431</v>
      </c>
      <c r="F102" s="2" t="s">
        <v>170</v>
      </c>
      <c r="G102" s="25">
        <v>0</v>
      </c>
      <c r="H102" s="26">
        <v>0</v>
      </c>
      <c r="I102" s="16" t="s">
        <v>219</v>
      </c>
      <c r="J102" s="1" t="str">
        <f t="shared" si="7"/>
        <v>3.3.90.30.16.01.0084.000149-01 - 431 - SEDESTMIDH</v>
      </c>
      <c r="K102" s="1" t="str">
        <f t="shared" si="8"/>
        <v>3.3.90.30.16.01.0084.000149-01 - 431</v>
      </c>
      <c r="L102" s="1">
        <f t="shared" si="6"/>
        <v>0</v>
      </c>
    </row>
    <row r="103" spans="1:12" ht="42" x14ac:dyDescent="0.25">
      <c r="A103" s="7" t="s">
        <v>251</v>
      </c>
      <c r="B103" s="3" t="s">
        <v>243</v>
      </c>
      <c r="C103" s="3" t="s">
        <v>250</v>
      </c>
      <c r="D103" s="3" t="s">
        <v>164</v>
      </c>
      <c r="E103" s="4">
        <v>361</v>
      </c>
      <c r="F103" s="2" t="s">
        <v>208</v>
      </c>
      <c r="G103" s="25">
        <v>0</v>
      </c>
      <c r="H103" s="26">
        <v>100</v>
      </c>
      <c r="I103" s="16" t="s">
        <v>219</v>
      </c>
      <c r="J103" s="1" t="str">
        <f t="shared" si="7"/>
        <v>3.3.90.30.16.01.0084.000149-01 - 361 - AGEFIS</v>
      </c>
      <c r="K103" s="1" t="str">
        <f t="shared" si="8"/>
        <v>3.3.90.30.16.01.0084.000149-01 - 361</v>
      </c>
      <c r="L103" s="1">
        <f t="shared" si="6"/>
        <v>125</v>
      </c>
    </row>
    <row r="104" spans="1:12" ht="42" x14ac:dyDescent="0.25">
      <c r="A104" s="7" t="s">
        <v>251</v>
      </c>
      <c r="B104" s="3" t="s">
        <v>243</v>
      </c>
      <c r="C104" s="3" t="s">
        <v>250</v>
      </c>
      <c r="D104" s="3" t="s">
        <v>164</v>
      </c>
      <c r="E104" s="4">
        <v>401</v>
      </c>
      <c r="F104" s="2" t="s">
        <v>184</v>
      </c>
      <c r="G104" s="25">
        <v>0</v>
      </c>
      <c r="H104" s="26">
        <v>26</v>
      </c>
      <c r="I104" s="16" t="s">
        <v>219</v>
      </c>
      <c r="J104" s="1" t="str">
        <f t="shared" si="7"/>
        <v>3.3.90.30.16.01.0084.000149-01 - 401 - DPDF</v>
      </c>
      <c r="K104" s="1" t="str">
        <f t="shared" si="8"/>
        <v>3.3.90.30.16.01.0084.000149-01 - 401</v>
      </c>
      <c r="L104" s="1">
        <f t="shared" si="6"/>
        <v>33</v>
      </c>
    </row>
    <row r="105" spans="1:12" ht="42" x14ac:dyDescent="0.25">
      <c r="A105" s="7" t="s">
        <v>251</v>
      </c>
      <c r="B105" s="3" t="s">
        <v>243</v>
      </c>
      <c r="C105" s="3" t="s">
        <v>250</v>
      </c>
      <c r="D105" s="3" t="s">
        <v>164</v>
      </c>
      <c r="E105" s="4">
        <v>141</v>
      </c>
      <c r="F105" s="2" t="s">
        <v>182</v>
      </c>
      <c r="G105" s="25">
        <v>0</v>
      </c>
      <c r="H105" s="26">
        <v>14</v>
      </c>
      <c r="I105" s="16" t="s">
        <v>219</v>
      </c>
      <c r="J105" s="1" t="str">
        <f t="shared" si="7"/>
        <v>3.3.90.30.16.01.0084.000149-01 - 141 - PLANO PILOTO RA I</v>
      </c>
      <c r="K105" s="1" t="str">
        <f t="shared" si="8"/>
        <v>3.3.90.30.16.01.0084.000149-01 - 141</v>
      </c>
      <c r="L105" s="1">
        <f t="shared" si="6"/>
        <v>18</v>
      </c>
    </row>
    <row r="106" spans="1:12" ht="42" x14ac:dyDescent="0.25">
      <c r="A106" s="7" t="s">
        <v>251</v>
      </c>
      <c r="B106" s="3" t="s">
        <v>243</v>
      </c>
      <c r="C106" s="3" t="s">
        <v>250</v>
      </c>
      <c r="D106" s="3" t="s">
        <v>164</v>
      </c>
      <c r="E106" s="4">
        <v>94</v>
      </c>
      <c r="F106" s="2" t="s">
        <v>192</v>
      </c>
      <c r="G106" s="25">
        <v>0</v>
      </c>
      <c r="H106" s="26">
        <v>12.5</v>
      </c>
      <c r="I106" s="16" t="s">
        <v>219</v>
      </c>
      <c r="J106" s="1" t="str">
        <f t="shared" si="7"/>
        <v>3.3.90.30.16.01.0084.000149-01 - 94 - SLU</v>
      </c>
      <c r="K106" s="1" t="str">
        <f t="shared" si="8"/>
        <v>3.3.90.30.16.01.0084.000149-01 - 94</v>
      </c>
      <c r="L106" s="1">
        <f t="shared" si="6"/>
        <v>16</v>
      </c>
    </row>
    <row r="107" spans="1:12" ht="42" x14ac:dyDescent="0.25">
      <c r="A107" s="7" t="s">
        <v>251</v>
      </c>
      <c r="B107" s="3" t="s">
        <v>243</v>
      </c>
      <c r="C107" s="3" t="s">
        <v>250</v>
      </c>
      <c r="D107" s="3" t="s">
        <v>164</v>
      </c>
      <c r="E107" s="4">
        <v>366</v>
      </c>
      <c r="F107" s="2" t="s">
        <v>216</v>
      </c>
      <c r="G107" s="25">
        <v>0</v>
      </c>
      <c r="H107" s="26">
        <v>0</v>
      </c>
      <c r="I107" s="16" t="s">
        <v>219</v>
      </c>
      <c r="J107" s="1" t="str">
        <f t="shared" si="7"/>
        <v>3.3.90.30.16.01.0084.000149-01 - 366 - VICENTE PIRES RA XXX</v>
      </c>
      <c r="K107" s="1" t="str">
        <f t="shared" si="8"/>
        <v>3.3.90.30.16.01.0084.000149-01 - 366</v>
      </c>
      <c r="L107" s="1">
        <f t="shared" si="6"/>
        <v>0</v>
      </c>
    </row>
    <row r="108" spans="1:12" ht="27" customHeight="1" x14ac:dyDescent="0.25">
      <c r="A108" s="7" t="s">
        <v>251</v>
      </c>
      <c r="B108" s="3" t="s">
        <v>243</v>
      </c>
      <c r="C108" s="3" t="s">
        <v>250</v>
      </c>
      <c r="D108" s="3" t="s">
        <v>164</v>
      </c>
      <c r="E108" s="4">
        <v>301</v>
      </c>
      <c r="F108" s="2" t="s">
        <v>210</v>
      </c>
      <c r="G108" s="25">
        <v>0</v>
      </c>
      <c r="H108" s="26">
        <v>0</v>
      </c>
      <c r="I108" s="16" t="s">
        <v>219</v>
      </c>
      <c r="J108" s="1" t="str">
        <f t="shared" ref="J108:J171" si="9">A108&amp;" - "&amp;E108&amp;" - "&amp;F108</f>
        <v>3.3.90.30.16.01.0084.000149-01 - 301 - RIACHO F 2 RA XXI</v>
      </c>
      <c r="K108" s="1" t="str">
        <f t="shared" ref="K108:K171" si="10">A108&amp;" - "&amp;E108</f>
        <v>3.3.90.30.16.01.0084.000149-01 - 301</v>
      </c>
      <c r="L108" s="1">
        <f t="shared" si="6"/>
        <v>0</v>
      </c>
    </row>
    <row r="109" spans="1:12" ht="42" x14ac:dyDescent="0.25">
      <c r="A109" s="7" t="s">
        <v>251</v>
      </c>
      <c r="B109" s="3" t="s">
        <v>243</v>
      </c>
      <c r="C109" s="3" t="s">
        <v>250</v>
      </c>
      <c r="D109" s="3" t="s">
        <v>164</v>
      </c>
      <c r="E109" s="4">
        <v>132</v>
      </c>
      <c r="F109" s="2" t="s">
        <v>189</v>
      </c>
      <c r="G109" s="25">
        <v>0</v>
      </c>
      <c r="H109" s="26">
        <v>0</v>
      </c>
      <c r="I109" s="16" t="s">
        <v>219</v>
      </c>
      <c r="J109" s="1" t="str">
        <f t="shared" si="9"/>
        <v>3.3.90.30.16.01.0084.000149-01 - 132 - TAGUA RA III</v>
      </c>
      <c r="K109" s="1" t="str">
        <f t="shared" si="10"/>
        <v>3.3.90.30.16.01.0084.000149-01 - 132</v>
      </c>
      <c r="L109" s="1">
        <f t="shared" si="6"/>
        <v>0</v>
      </c>
    </row>
    <row r="110" spans="1:12" ht="42" x14ac:dyDescent="0.25">
      <c r="A110" s="7" t="s">
        <v>251</v>
      </c>
      <c r="B110" s="3" t="s">
        <v>243</v>
      </c>
      <c r="C110" s="3" t="s">
        <v>250</v>
      </c>
      <c r="D110" s="3" t="s">
        <v>164</v>
      </c>
      <c r="E110" s="4">
        <v>63</v>
      </c>
      <c r="F110" s="2" t="s">
        <v>185</v>
      </c>
      <c r="G110" s="25">
        <v>0</v>
      </c>
      <c r="H110" s="26">
        <v>1.5</v>
      </c>
      <c r="I110" s="16" t="s">
        <v>219</v>
      </c>
      <c r="J110" s="1" t="str">
        <f t="shared" si="9"/>
        <v>3.3.90.30.16.01.0084.000149-01 - 63 - FHB</v>
      </c>
      <c r="K110" s="1" t="str">
        <f t="shared" si="10"/>
        <v>3.3.90.30.16.01.0084.000149-01 - 63</v>
      </c>
      <c r="L110" s="1">
        <f t="shared" si="6"/>
        <v>2</v>
      </c>
    </row>
    <row r="111" spans="1:12" ht="42" x14ac:dyDescent="0.25">
      <c r="A111" s="7" t="s">
        <v>251</v>
      </c>
      <c r="B111" s="3" t="s">
        <v>243</v>
      </c>
      <c r="C111" s="3" t="s">
        <v>250</v>
      </c>
      <c r="D111" s="3" t="s">
        <v>164</v>
      </c>
      <c r="E111" s="4">
        <v>197</v>
      </c>
      <c r="F111" s="2" t="s">
        <v>179</v>
      </c>
      <c r="G111" s="25">
        <v>0</v>
      </c>
      <c r="H111" s="26">
        <v>4.5</v>
      </c>
      <c r="I111" s="16" t="s">
        <v>219</v>
      </c>
      <c r="J111" s="1" t="str">
        <f t="shared" si="9"/>
        <v>3.3.90.30.16.01.0084.000149-01 - 197 - ADASA</v>
      </c>
      <c r="K111" s="1" t="str">
        <f t="shared" si="10"/>
        <v>3.3.90.30.16.01.0084.000149-01 - 197</v>
      </c>
      <c r="L111" s="1">
        <f t="shared" si="6"/>
        <v>6</v>
      </c>
    </row>
    <row r="112" spans="1:12" ht="42" x14ac:dyDescent="0.25">
      <c r="A112" s="7" t="s">
        <v>251</v>
      </c>
      <c r="B112" s="3" t="s">
        <v>243</v>
      </c>
      <c r="C112" s="3" t="s">
        <v>250</v>
      </c>
      <c r="D112" s="3" t="s">
        <v>164</v>
      </c>
      <c r="E112" s="4">
        <v>391</v>
      </c>
      <c r="F112" s="2" t="s">
        <v>178</v>
      </c>
      <c r="G112" s="25">
        <v>0</v>
      </c>
      <c r="H112" s="26">
        <v>0</v>
      </c>
      <c r="I112" s="16" t="s">
        <v>219</v>
      </c>
      <c r="J112" s="1" t="str">
        <f t="shared" si="9"/>
        <v>3.3.90.30.16.01.0084.000149-01 - 391 - IBRAM</v>
      </c>
      <c r="K112" s="1" t="str">
        <f t="shared" si="10"/>
        <v>3.3.90.30.16.01.0084.000149-01 - 391</v>
      </c>
      <c r="L112" s="1">
        <f t="shared" si="6"/>
        <v>0</v>
      </c>
    </row>
    <row r="113" spans="1:12" ht="42" x14ac:dyDescent="0.25">
      <c r="A113" s="7" t="s">
        <v>251</v>
      </c>
      <c r="B113" s="3" t="s">
        <v>243</v>
      </c>
      <c r="C113" s="3" t="s">
        <v>250</v>
      </c>
      <c r="D113" s="3" t="s">
        <v>164</v>
      </c>
      <c r="E113" s="4">
        <v>390</v>
      </c>
      <c r="F113" s="2" t="s">
        <v>176</v>
      </c>
      <c r="G113" s="25">
        <v>0</v>
      </c>
      <c r="H113" s="26">
        <v>0</v>
      </c>
      <c r="I113" s="16" t="s">
        <v>219</v>
      </c>
      <c r="J113" s="1" t="str">
        <f t="shared" si="9"/>
        <v>3.3.90.30.16.01.0084.000149-01 - 390 - SEGETH</v>
      </c>
      <c r="K113" s="1" t="str">
        <f t="shared" si="10"/>
        <v>3.3.90.30.16.01.0084.000149-01 - 390</v>
      </c>
      <c r="L113" s="1">
        <f t="shared" si="6"/>
        <v>0</v>
      </c>
    </row>
    <row r="114" spans="1:12" ht="42" x14ac:dyDescent="0.25">
      <c r="A114" s="7" t="s">
        <v>251</v>
      </c>
      <c r="B114" s="3" t="s">
        <v>243</v>
      </c>
      <c r="C114" s="3" t="s">
        <v>250</v>
      </c>
      <c r="D114" s="3" t="s">
        <v>164</v>
      </c>
      <c r="E114" s="4">
        <v>148</v>
      </c>
      <c r="F114" s="2" t="s">
        <v>213</v>
      </c>
      <c r="G114" s="25">
        <v>0</v>
      </c>
      <c r="H114" s="26">
        <v>1</v>
      </c>
      <c r="I114" s="16" t="s">
        <v>219</v>
      </c>
      <c r="J114" s="1" t="str">
        <f t="shared" si="9"/>
        <v>3.3.90.30.16.01.0084.000149-01 - 148 - RIACHO F 1 RA XVII</v>
      </c>
      <c r="K114" s="1" t="str">
        <f t="shared" si="10"/>
        <v>3.3.90.30.16.01.0084.000149-01 - 148</v>
      </c>
      <c r="L114" s="1">
        <f t="shared" si="6"/>
        <v>1</v>
      </c>
    </row>
    <row r="115" spans="1:12" ht="31.5" x14ac:dyDescent="0.25">
      <c r="A115" s="7" t="s">
        <v>239</v>
      </c>
      <c r="B115" s="3" t="s">
        <v>240</v>
      </c>
      <c r="C115" s="3" t="s">
        <v>241</v>
      </c>
      <c r="D115" s="3" t="s">
        <v>242</v>
      </c>
      <c r="E115" s="4">
        <v>140</v>
      </c>
      <c r="F115" s="2" t="s">
        <v>211</v>
      </c>
      <c r="G115" s="25">
        <v>0</v>
      </c>
      <c r="H115" s="26">
        <v>500</v>
      </c>
      <c r="I115" s="16" t="s">
        <v>219</v>
      </c>
      <c r="J115" s="1" t="str">
        <f t="shared" si="9"/>
        <v>3.3.90.30.16.01.0084.000145-01 - 140 - PARANOA RA VII</v>
      </c>
      <c r="K115" s="1" t="str">
        <f t="shared" si="10"/>
        <v>3.3.90.30.16.01.0084.000145-01 - 140</v>
      </c>
      <c r="L115" s="1">
        <f t="shared" si="6"/>
        <v>625</v>
      </c>
    </row>
    <row r="116" spans="1:12" ht="31.5" x14ac:dyDescent="0.25">
      <c r="A116" s="7" t="s">
        <v>239</v>
      </c>
      <c r="B116" s="3" t="s">
        <v>240</v>
      </c>
      <c r="C116" s="3" t="s">
        <v>241</v>
      </c>
      <c r="D116" s="3" t="s">
        <v>242</v>
      </c>
      <c r="E116" s="4">
        <v>40</v>
      </c>
      <c r="F116" s="2" t="s">
        <v>165</v>
      </c>
      <c r="G116" s="25">
        <v>0</v>
      </c>
      <c r="H116" s="26">
        <v>127</v>
      </c>
      <c r="I116" s="16" t="s">
        <v>219</v>
      </c>
      <c r="J116" s="1" t="str">
        <f t="shared" si="9"/>
        <v>3.3.90.30.16.01.0084.000145-01 - 40 - SEF</v>
      </c>
      <c r="K116" s="1" t="str">
        <f t="shared" si="10"/>
        <v>3.3.90.30.16.01.0084.000145-01 - 40</v>
      </c>
      <c r="L116" s="1">
        <f t="shared" si="6"/>
        <v>159</v>
      </c>
    </row>
    <row r="117" spans="1:12" ht="31.5" x14ac:dyDescent="0.25">
      <c r="A117" s="7" t="s">
        <v>239</v>
      </c>
      <c r="B117" s="3" t="s">
        <v>240</v>
      </c>
      <c r="C117" s="3" t="s">
        <v>241</v>
      </c>
      <c r="D117" s="3" t="s">
        <v>242</v>
      </c>
      <c r="E117" s="4">
        <v>390</v>
      </c>
      <c r="F117" s="2" t="s">
        <v>176</v>
      </c>
      <c r="G117" s="25">
        <v>0</v>
      </c>
      <c r="H117" s="26">
        <v>0</v>
      </c>
      <c r="I117" s="16" t="s">
        <v>219</v>
      </c>
      <c r="J117" s="1" t="str">
        <f t="shared" si="9"/>
        <v>3.3.90.30.16.01.0084.000145-01 - 390 - SEGETH</v>
      </c>
      <c r="K117" s="1" t="str">
        <f t="shared" si="10"/>
        <v>3.3.90.30.16.01.0084.000145-01 - 390</v>
      </c>
      <c r="L117" s="1">
        <f t="shared" si="6"/>
        <v>0</v>
      </c>
    </row>
    <row r="118" spans="1:12" ht="31.5" x14ac:dyDescent="0.25">
      <c r="A118" s="7" t="s">
        <v>239</v>
      </c>
      <c r="B118" s="3" t="s">
        <v>240</v>
      </c>
      <c r="C118" s="3" t="s">
        <v>241</v>
      </c>
      <c r="D118" s="3" t="s">
        <v>242</v>
      </c>
      <c r="E118" s="4">
        <v>2</v>
      </c>
      <c r="F118" s="2" t="s">
        <v>171</v>
      </c>
      <c r="G118" s="25">
        <v>0</v>
      </c>
      <c r="H118" s="26">
        <v>0</v>
      </c>
      <c r="I118" s="16" t="s">
        <v>219</v>
      </c>
      <c r="J118" s="1" t="str">
        <f t="shared" si="9"/>
        <v>3.3.90.30.16.01.0084.000145-01 - 2 - CASA CIVIL</v>
      </c>
      <c r="K118" s="1" t="str">
        <f t="shared" si="10"/>
        <v>3.3.90.30.16.01.0084.000145-01 - 2</v>
      </c>
      <c r="L118" s="1">
        <f t="shared" si="6"/>
        <v>0</v>
      </c>
    </row>
    <row r="119" spans="1:12" ht="31.5" x14ac:dyDescent="0.25">
      <c r="A119" s="7" t="s">
        <v>239</v>
      </c>
      <c r="B119" s="3" t="s">
        <v>240</v>
      </c>
      <c r="C119" s="3" t="s">
        <v>241</v>
      </c>
      <c r="D119" s="3" t="s">
        <v>242</v>
      </c>
      <c r="E119" s="4">
        <v>392</v>
      </c>
      <c r="F119" s="2" t="s">
        <v>174</v>
      </c>
      <c r="G119" s="25">
        <v>1</v>
      </c>
      <c r="H119" s="26">
        <v>18</v>
      </c>
      <c r="I119" s="16" t="s">
        <v>219</v>
      </c>
      <c r="J119" s="1" t="str">
        <f t="shared" si="9"/>
        <v>3.3.90.30.16.01.0084.000145-01 - 392 - CODHAB/DF</v>
      </c>
      <c r="K119" s="1" t="str">
        <f t="shared" si="10"/>
        <v>3.3.90.30.16.01.0084.000145-01 - 392</v>
      </c>
      <c r="L119" s="1">
        <f t="shared" si="6"/>
        <v>23</v>
      </c>
    </row>
    <row r="120" spans="1:12" ht="31.5" x14ac:dyDescent="0.25">
      <c r="A120" s="7" t="s">
        <v>239</v>
      </c>
      <c r="B120" s="3" t="s">
        <v>240</v>
      </c>
      <c r="C120" s="3" t="s">
        <v>241</v>
      </c>
      <c r="D120" s="3" t="s">
        <v>242</v>
      </c>
      <c r="E120" s="4">
        <v>401</v>
      </c>
      <c r="F120" s="2" t="s">
        <v>184</v>
      </c>
      <c r="G120" s="25">
        <v>0</v>
      </c>
      <c r="H120" s="26">
        <v>0</v>
      </c>
      <c r="I120" s="16" t="s">
        <v>219</v>
      </c>
      <c r="J120" s="1" t="str">
        <f t="shared" si="9"/>
        <v>3.3.90.30.16.01.0084.000145-01 - 401 - DPDF</v>
      </c>
      <c r="K120" s="1" t="str">
        <f t="shared" si="10"/>
        <v>3.3.90.30.16.01.0084.000145-01 - 401</v>
      </c>
      <c r="L120" s="1">
        <f t="shared" si="6"/>
        <v>0</v>
      </c>
    </row>
    <row r="121" spans="1:12" ht="31.5" x14ac:dyDescent="0.25">
      <c r="A121" s="7" t="s">
        <v>239</v>
      </c>
      <c r="B121" s="3" t="s">
        <v>240</v>
      </c>
      <c r="C121" s="3" t="s">
        <v>241</v>
      </c>
      <c r="D121" s="3" t="s">
        <v>242</v>
      </c>
      <c r="E121" s="4">
        <v>431</v>
      </c>
      <c r="F121" s="2" t="s">
        <v>170</v>
      </c>
      <c r="G121" s="25">
        <v>0</v>
      </c>
      <c r="H121" s="26">
        <v>0</v>
      </c>
      <c r="I121" s="16" t="s">
        <v>219</v>
      </c>
      <c r="J121" s="1" t="str">
        <f t="shared" si="9"/>
        <v>3.3.90.30.16.01.0084.000145-01 - 431 - SEDESTMIDH</v>
      </c>
      <c r="K121" s="1" t="str">
        <f t="shared" si="10"/>
        <v>3.3.90.30.16.01.0084.000145-01 - 431</v>
      </c>
      <c r="L121" s="1">
        <f t="shared" si="6"/>
        <v>0</v>
      </c>
    </row>
    <row r="122" spans="1:12" ht="31.5" x14ac:dyDescent="0.25">
      <c r="A122" s="7" t="s">
        <v>239</v>
      </c>
      <c r="B122" s="3" t="s">
        <v>240</v>
      </c>
      <c r="C122" s="3" t="s">
        <v>241</v>
      </c>
      <c r="D122" s="3" t="s">
        <v>242</v>
      </c>
      <c r="E122" s="4">
        <v>143</v>
      </c>
      <c r="F122" s="2" t="s">
        <v>207</v>
      </c>
      <c r="G122" s="25">
        <v>0</v>
      </c>
      <c r="H122" s="26">
        <v>0</v>
      </c>
      <c r="I122" s="16" t="s">
        <v>219</v>
      </c>
      <c r="J122" s="1" t="str">
        <f t="shared" si="9"/>
        <v>3.3.90.30.16.01.0084.000145-01 - 143 - STA MA RA XIII</v>
      </c>
      <c r="K122" s="1" t="str">
        <f t="shared" si="10"/>
        <v>3.3.90.30.16.01.0084.000145-01 - 143</v>
      </c>
      <c r="L122" s="1">
        <f t="shared" si="6"/>
        <v>0</v>
      </c>
    </row>
    <row r="123" spans="1:12" ht="31.5" x14ac:dyDescent="0.25">
      <c r="A123" s="7" t="s">
        <v>239</v>
      </c>
      <c r="B123" s="3" t="s">
        <v>240</v>
      </c>
      <c r="C123" s="3" t="s">
        <v>241</v>
      </c>
      <c r="D123" s="3" t="s">
        <v>242</v>
      </c>
      <c r="E123" s="4">
        <v>197</v>
      </c>
      <c r="F123" s="2" t="s">
        <v>179</v>
      </c>
      <c r="G123" s="25">
        <v>0</v>
      </c>
      <c r="H123" s="26">
        <v>3.5</v>
      </c>
      <c r="I123" s="16" t="s">
        <v>219</v>
      </c>
      <c r="J123" s="1" t="str">
        <f t="shared" si="9"/>
        <v>3.3.90.30.16.01.0084.000145-01 - 197 - ADASA</v>
      </c>
      <c r="K123" s="1" t="str">
        <f t="shared" si="10"/>
        <v>3.3.90.30.16.01.0084.000145-01 - 197</v>
      </c>
      <c r="L123" s="1">
        <f t="shared" si="6"/>
        <v>4</v>
      </c>
    </row>
    <row r="124" spans="1:12" ht="31.5" x14ac:dyDescent="0.25">
      <c r="A124" s="7" t="s">
        <v>239</v>
      </c>
      <c r="B124" s="3" t="s">
        <v>240</v>
      </c>
      <c r="C124" s="3" t="s">
        <v>241</v>
      </c>
      <c r="D124" s="3" t="s">
        <v>242</v>
      </c>
      <c r="E124" s="4">
        <v>141</v>
      </c>
      <c r="F124" s="2" t="s">
        <v>182</v>
      </c>
      <c r="G124" s="25">
        <v>0</v>
      </c>
      <c r="H124" s="26">
        <v>1</v>
      </c>
      <c r="I124" s="16" t="s">
        <v>219</v>
      </c>
      <c r="J124" s="1" t="str">
        <f t="shared" si="9"/>
        <v>3.3.90.30.16.01.0084.000145-01 - 141 - PLANO PILOTO RA I</v>
      </c>
      <c r="K124" s="1" t="str">
        <f t="shared" si="10"/>
        <v>3.3.90.30.16.01.0084.000145-01 - 141</v>
      </c>
      <c r="L124" s="1">
        <f t="shared" si="6"/>
        <v>1</v>
      </c>
    </row>
    <row r="125" spans="1:12" ht="31.5" x14ac:dyDescent="0.25">
      <c r="A125" s="7" t="s">
        <v>239</v>
      </c>
      <c r="B125" s="3" t="s">
        <v>240</v>
      </c>
      <c r="C125" s="3" t="s">
        <v>241</v>
      </c>
      <c r="D125" s="3" t="s">
        <v>242</v>
      </c>
      <c r="E125" s="4">
        <v>53</v>
      </c>
      <c r="F125" s="2" t="s">
        <v>180</v>
      </c>
      <c r="G125" s="25">
        <v>0</v>
      </c>
      <c r="H125" s="26">
        <v>0</v>
      </c>
      <c r="I125" s="16" t="s">
        <v>219</v>
      </c>
      <c r="J125" s="1" t="str">
        <f t="shared" si="9"/>
        <v>3.3.90.30.16.01.0084.000145-01 - 53 - CBMDF</v>
      </c>
      <c r="K125" s="1" t="str">
        <f t="shared" si="10"/>
        <v>3.3.90.30.16.01.0084.000145-01 - 53</v>
      </c>
      <c r="L125" s="1">
        <f t="shared" si="6"/>
        <v>0</v>
      </c>
    </row>
    <row r="126" spans="1:12" ht="31.5" x14ac:dyDescent="0.25">
      <c r="A126" s="7" t="s">
        <v>239</v>
      </c>
      <c r="B126" s="3" t="s">
        <v>240</v>
      </c>
      <c r="C126" s="3" t="s">
        <v>241</v>
      </c>
      <c r="D126" s="3" t="s">
        <v>242</v>
      </c>
      <c r="E126" s="4">
        <v>94</v>
      </c>
      <c r="F126" s="2" t="s">
        <v>192</v>
      </c>
      <c r="G126" s="25">
        <v>0</v>
      </c>
      <c r="H126" s="26">
        <v>3.5</v>
      </c>
      <c r="I126" s="16" t="s">
        <v>219</v>
      </c>
      <c r="J126" s="1" t="str">
        <f t="shared" si="9"/>
        <v>3.3.90.30.16.01.0084.000145-01 - 94 - SLU</v>
      </c>
      <c r="K126" s="1" t="str">
        <f t="shared" si="10"/>
        <v>3.3.90.30.16.01.0084.000145-01 - 94</v>
      </c>
      <c r="L126" s="1">
        <f t="shared" si="6"/>
        <v>4</v>
      </c>
    </row>
    <row r="127" spans="1:12" ht="31.5" x14ac:dyDescent="0.25">
      <c r="A127" s="7" t="s">
        <v>239</v>
      </c>
      <c r="B127" s="3" t="s">
        <v>240</v>
      </c>
      <c r="C127" s="3" t="s">
        <v>241</v>
      </c>
      <c r="D127" s="3" t="s">
        <v>242</v>
      </c>
      <c r="E127" s="4">
        <v>63</v>
      </c>
      <c r="F127" s="2" t="s">
        <v>185</v>
      </c>
      <c r="G127" s="25">
        <v>0</v>
      </c>
      <c r="H127" s="26">
        <v>5.5</v>
      </c>
      <c r="I127" s="16" t="s">
        <v>219</v>
      </c>
      <c r="J127" s="1" t="str">
        <f t="shared" si="9"/>
        <v>3.3.90.30.16.01.0084.000145-01 - 63 - FHB</v>
      </c>
      <c r="K127" s="1" t="str">
        <f t="shared" si="10"/>
        <v>3.3.90.30.16.01.0084.000145-01 - 63</v>
      </c>
      <c r="L127" s="1">
        <f t="shared" si="6"/>
        <v>7</v>
      </c>
    </row>
    <row r="128" spans="1:12" ht="31.5" x14ac:dyDescent="0.25">
      <c r="A128" s="7" t="s">
        <v>239</v>
      </c>
      <c r="B128" s="3" t="s">
        <v>240</v>
      </c>
      <c r="C128" s="3" t="s">
        <v>241</v>
      </c>
      <c r="D128" s="3" t="s">
        <v>242</v>
      </c>
      <c r="E128" s="4">
        <v>480</v>
      </c>
      <c r="F128" s="2" t="s">
        <v>191</v>
      </c>
      <c r="G128" s="25">
        <v>0</v>
      </c>
      <c r="H128" s="26">
        <v>0</v>
      </c>
      <c r="I128" s="16" t="s">
        <v>219</v>
      </c>
      <c r="J128" s="1" t="str">
        <f t="shared" si="9"/>
        <v>3.3.90.30.16.01.0084.000145-01 - 480 - CGDF</v>
      </c>
      <c r="K128" s="1" t="str">
        <f t="shared" si="10"/>
        <v>3.3.90.30.16.01.0084.000145-01 - 480</v>
      </c>
      <c r="L128" s="1">
        <f t="shared" si="6"/>
        <v>0</v>
      </c>
    </row>
    <row r="129" spans="1:12" ht="31.5" x14ac:dyDescent="0.25">
      <c r="A129" s="7" t="s">
        <v>239</v>
      </c>
      <c r="B129" s="3" t="s">
        <v>240</v>
      </c>
      <c r="C129" s="3" t="s">
        <v>241</v>
      </c>
      <c r="D129" s="3" t="s">
        <v>242</v>
      </c>
      <c r="E129" s="4">
        <v>301</v>
      </c>
      <c r="F129" s="2" t="s">
        <v>210</v>
      </c>
      <c r="G129" s="25">
        <v>0</v>
      </c>
      <c r="H129" s="26">
        <v>0</v>
      </c>
      <c r="I129" s="16" t="s">
        <v>219</v>
      </c>
      <c r="J129" s="1" t="str">
        <f t="shared" si="9"/>
        <v>3.3.90.30.16.01.0084.000145-01 - 301 - RIACHO F 2 RA XXI</v>
      </c>
      <c r="K129" s="1" t="str">
        <f t="shared" si="10"/>
        <v>3.3.90.30.16.01.0084.000145-01 - 301</v>
      </c>
      <c r="L129" s="1">
        <f t="shared" si="6"/>
        <v>0</v>
      </c>
    </row>
    <row r="130" spans="1:12" ht="31.5" x14ac:dyDescent="0.25">
      <c r="A130" s="7" t="s">
        <v>239</v>
      </c>
      <c r="B130" s="3" t="s">
        <v>240</v>
      </c>
      <c r="C130" s="3" t="s">
        <v>241</v>
      </c>
      <c r="D130" s="3" t="s">
        <v>242</v>
      </c>
      <c r="E130" s="4">
        <v>110</v>
      </c>
      <c r="F130" s="2" t="s">
        <v>194</v>
      </c>
      <c r="G130" s="25">
        <v>0</v>
      </c>
      <c r="H130" s="26">
        <v>0</v>
      </c>
      <c r="I130" s="16" t="s">
        <v>219</v>
      </c>
      <c r="J130" s="1" t="str">
        <f t="shared" si="9"/>
        <v>3.3.90.30.16.01.0084.000145-01 - 110 - SINESP</v>
      </c>
      <c r="K130" s="1" t="str">
        <f t="shared" si="10"/>
        <v>3.3.90.30.16.01.0084.000145-01 - 110</v>
      </c>
      <c r="L130" s="1">
        <f t="shared" si="6"/>
        <v>0</v>
      </c>
    </row>
    <row r="131" spans="1:12" ht="31.5" x14ac:dyDescent="0.25">
      <c r="A131" s="7" t="s">
        <v>239</v>
      </c>
      <c r="B131" s="3" t="s">
        <v>240</v>
      </c>
      <c r="C131" s="3" t="s">
        <v>241</v>
      </c>
      <c r="D131" s="3" t="s">
        <v>242</v>
      </c>
      <c r="E131" s="4">
        <v>121</v>
      </c>
      <c r="F131" s="2" t="s">
        <v>204</v>
      </c>
      <c r="G131" s="25">
        <v>0</v>
      </c>
      <c r="H131" s="26">
        <v>0.5</v>
      </c>
      <c r="I131" s="16" t="s">
        <v>219</v>
      </c>
      <c r="J131" s="1" t="str">
        <f t="shared" si="9"/>
        <v>3.3.90.30.16.01.0084.000145-01 - 121 - CODEPLAN</v>
      </c>
      <c r="K131" s="1" t="str">
        <f t="shared" si="10"/>
        <v>3.3.90.30.16.01.0084.000145-01 - 121</v>
      </c>
      <c r="L131" s="1">
        <f t="shared" si="6"/>
        <v>1</v>
      </c>
    </row>
    <row r="132" spans="1:12" ht="31.5" x14ac:dyDescent="0.25">
      <c r="A132" s="7" t="s">
        <v>239</v>
      </c>
      <c r="B132" s="3" t="s">
        <v>240</v>
      </c>
      <c r="C132" s="3" t="s">
        <v>241</v>
      </c>
      <c r="D132" s="3" t="s">
        <v>242</v>
      </c>
      <c r="E132" s="4">
        <v>366</v>
      </c>
      <c r="F132" s="2" t="s">
        <v>216</v>
      </c>
      <c r="G132" s="25">
        <v>0</v>
      </c>
      <c r="H132" s="26">
        <v>0</v>
      </c>
      <c r="I132" s="16" t="s">
        <v>219</v>
      </c>
      <c r="J132" s="1" t="str">
        <f t="shared" si="9"/>
        <v>3.3.90.30.16.01.0084.000145-01 - 366 - VICENTE PIRES RA XXX</v>
      </c>
      <c r="K132" s="1" t="str">
        <f t="shared" si="10"/>
        <v>3.3.90.30.16.01.0084.000145-01 - 366</v>
      </c>
      <c r="L132" s="1">
        <f t="shared" si="6"/>
        <v>0</v>
      </c>
    </row>
    <row r="133" spans="1:12" ht="31.5" x14ac:dyDescent="0.25">
      <c r="A133" s="7" t="s">
        <v>239</v>
      </c>
      <c r="B133" s="3" t="s">
        <v>240</v>
      </c>
      <c r="C133" s="3" t="s">
        <v>241</v>
      </c>
      <c r="D133" s="3" t="s">
        <v>242</v>
      </c>
      <c r="E133" s="4">
        <v>132</v>
      </c>
      <c r="F133" s="2" t="s">
        <v>189</v>
      </c>
      <c r="G133" s="25">
        <v>0</v>
      </c>
      <c r="H133" s="26">
        <v>0</v>
      </c>
      <c r="I133" s="16" t="s">
        <v>219</v>
      </c>
      <c r="J133" s="1" t="str">
        <f t="shared" si="9"/>
        <v>3.3.90.30.16.01.0084.000145-01 - 132 - TAGUA RA III</v>
      </c>
      <c r="K133" s="1" t="str">
        <f t="shared" si="10"/>
        <v>3.3.90.30.16.01.0084.000145-01 - 132</v>
      </c>
      <c r="L133" s="1">
        <f t="shared" si="6"/>
        <v>0</v>
      </c>
    </row>
    <row r="134" spans="1:12" ht="31.5" x14ac:dyDescent="0.25">
      <c r="A134" s="7" t="s">
        <v>239</v>
      </c>
      <c r="B134" s="3" t="s">
        <v>240</v>
      </c>
      <c r="C134" s="3" t="s">
        <v>241</v>
      </c>
      <c r="D134" s="3" t="s">
        <v>242</v>
      </c>
      <c r="E134" s="4">
        <v>2</v>
      </c>
      <c r="F134" s="2" t="s">
        <v>171</v>
      </c>
      <c r="G134" s="25">
        <v>0</v>
      </c>
      <c r="H134" s="26">
        <v>0</v>
      </c>
      <c r="I134" s="16" t="s">
        <v>219</v>
      </c>
      <c r="J134" s="1" t="str">
        <f t="shared" si="9"/>
        <v>3.3.90.30.16.01.0084.000145-01 - 2 - CASA CIVIL</v>
      </c>
      <c r="K134" s="1" t="str">
        <f t="shared" si="10"/>
        <v>3.3.90.30.16.01.0084.000145-01 - 2</v>
      </c>
      <c r="L134" s="1">
        <f t="shared" si="6"/>
        <v>0</v>
      </c>
    </row>
    <row r="135" spans="1:12" ht="31.5" x14ac:dyDescent="0.25">
      <c r="A135" s="7" t="s">
        <v>239</v>
      </c>
      <c r="B135" s="3" t="s">
        <v>240</v>
      </c>
      <c r="C135" s="3" t="s">
        <v>241</v>
      </c>
      <c r="D135" s="3" t="s">
        <v>242</v>
      </c>
      <c r="E135" s="4">
        <v>150</v>
      </c>
      <c r="F135" s="2" t="s">
        <v>190</v>
      </c>
      <c r="G135" s="25">
        <v>0</v>
      </c>
      <c r="H135" s="26">
        <v>0</v>
      </c>
      <c r="I135" s="16" t="s">
        <v>219</v>
      </c>
      <c r="J135" s="1" t="str">
        <f t="shared" si="9"/>
        <v>3.3.90.30.16.01.0084.000145-01 - 150 - SEC</v>
      </c>
      <c r="K135" s="1" t="str">
        <f t="shared" si="10"/>
        <v>3.3.90.30.16.01.0084.000145-01 - 150</v>
      </c>
      <c r="L135" s="1">
        <f t="shared" si="6"/>
        <v>0</v>
      </c>
    </row>
    <row r="136" spans="1:12" ht="42" x14ac:dyDescent="0.25">
      <c r="A136" s="7" t="s">
        <v>255</v>
      </c>
      <c r="B136" s="3" t="s">
        <v>243</v>
      </c>
      <c r="C136" s="3" t="s">
        <v>254</v>
      </c>
      <c r="D136" s="3" t="s">
        <v>164</v>
      </c>
      <c r="E136" s="4">
        <v>80</v>
      </c>
      <c r="F136" s="2" t="s">
        <v>166</v>
      </c>
      <c r="G136" s="25">
        <v>0</v>
      </c>
      <c r="H136" s="26">
        <v>0</v>
      </c>
      <c r="I136" s="16" t="s">
        <v>219</v>
      </c>
      <c r="J136" s="1" t="str">
        <f t="shared" si="9"/>
        <v>3.3.90.30.16.01.0084.000148-01 - 80 - SEE</v>
      </c>
      <c r="K136" s="1" t="str">
        <f t="shared" si="10"/>
        <v>3.3.90.30.16.01.0084.000148-01 - 80</v>
      </c>
      <c r="L136" s="1">
        <f t="shared" ref="L136:L199" si="11">ROUND((H136/12)*15,0)</f>
        <v>0</v>
      </c>
    </row>
    <row r="137" spans="1:12" ht="42" x14ac:dyDescent="0.25">
      <c r="A137" s="7" t="s">
        <v>257</v>
      </c>
      <c r="B137" s="3" t="s">
        <v>243</v>
      </c>
      <c r="C137" s="3" t="s">
        <v>256</v>
      </c>
      <c r="D137" s="3" t="s">
        <v>164</v>
      </c>
      <c r="E137" s="4">
        <v>410</v>
      </c>
      <c r="F137" s="2" t="s">
        <v>173</v>
      </c>
      <c r="G137" s="25">
        <v>0</v>
      </c>
      <c r="H137" s="26">
        <v>18.5</v>
      </c>
      <c r="I137" s="16" t="s">
        <v>219</v>
      </c>
      <c r="J137" s="1" t="str">
        <f t="shared" si="9"/>
        <v>3.3.90.30.16.01.0084.000147-01 - 410 - SEPLAG</v>
      </c>
      <c r="K137" s="1" t="str">
        <f t="shared" si="10"/>
        <v>3.3.90.30.16.01.0084.000147-01 - 410</v>
      </c>
      <c r="L137" s="1">
        <f t="shared" si="11"/>
        <v>23</v>
      </c>
    </row>
    <row r="138" spans="1:12" ht="42" x14ac:dyDescent="0.25">
      <c r="A138" s="7" t="s">
        <v>257</v>
      </c>
      <c r="B138" s="3" t="s">
        <v>243</v>
      </c>
      <c r="C138" s="3" t="s">
        <v>256</v>
      </c>
      <c r="D138" s="3" t="s">
        <v>164</v>
      </c>
      <c r="E138" s="4">
        <v>148</v>
      </c>
      <c r="F138" s="2" t="s">
        <v>213</v>
      </c>
      <c r="G138" s="25">
        <v>0</v>
      </c>
      <c r="H138" s="26">
        <v>5</v>
      </c>
      <c r="I138" s="16" t="s">
        <v>219</v>
      </c>
      <c r="J138" s="1" t="str">
        <f t="shared" si="9"/>
        <v>3.3.90.30.16.01.0084.000147-01 - 148 - RIACHO F 1 RA XVII</v>
      </c>
      <c r="K138" s="1" t="str">
        <f t="shared" si="10"/>
        <v>3.3.90.30.16.01.0084.000147-01 - 148</v>
      </c>
      <c r="L138" s="1">
        <f t="shared" si="11"/>
        <v>6</v>
      </c>
    </row>
    <row r="139" spans="1:12" ht="42" x14ac:dyDescent="0.25">
      <c r="A139" s="7" t="s">
        <v>257</v>
      </c>
      <c r="B139" s="3" t="s">
        <v>243</v>
      </c>
      <c r="C139" s="3" t="s">
        <v>256</v>
      </c>
      <c r="D139" s="3" t="s">
        <v>164</v>
      </c>
      <c r="E139" s="4">
        <v>150</v>
      </c>
      <c r="F139" s="2" t="s">
        <v>190</v>
      </c>
      <c r="G139" s="25">
        <v>0</v>
      </c>
      <c r="H139" s="26">
        <v>0</v>
      </c>
      <c r="I139" s="16" t="s">
        <v>219</v>
      </c>
      <c r="J139" s="1" t="str">
        <f t="shared" si="9"/>
        <v>3.3.90.30.16.01.0084.000147-01 - 150 - SEC</v>
      </c>
      <c r="K139" s="1" t="str">
        <f t="shared" si="10"/>
        <v>3.3.90.30.16.01.0084.000147-01 - 150</v>
      </c>
      <c r="L139" s="1">
        <f t="shared" si="11"/>
        <v>0</v>
      </c>
    </row>
    <row r="140" spans="1:12" ht="42" x14ac:dyDescent="0.25">
      <c r="A140" s="7" t="s">
        <v>257</v>
      </c>
      <c r="B140" s="3" t="s">
        <v>243</v>
      </c>
      <c r="C140" s="3" t="s">
        <v>256</v>
      </c>
      <c r="D140" s="3" t="s">
        <v>164</v>
      </c>
      <c r="E140" s="4">
        <v>80</v>
      </c>
      <c r="F140" s="2" t="s">
        <v>166</v>
      </c>
      <c r="G140" s="25">
        <v>0</v>
      </c>
      <c r="H140" s="26">
        <v>0</v>
      </c>
      <c r="I140" s="16" t="s">
        <v>219</v>
      </c>
      <c r="J140" s="1" t="str">
        <f t="shared" si="9"/>
        <v>3.3.90.30.16.01.0084.000147-01 - 80 - SEE</v>
      </c>
      <c r="K140" s="1" t="str">
        <f t="shared" si="10"/>
        <v>3.3.90.30.16.01.0084.000147-01 - 80</v>
      </c>
      <c r="L140" s="1">
        <f t="shared" si="11"/>
        <v>0</v>
      </c>
    </row>
    <row r="141" spans="1:12" ht="42" x14ac:dyDescent="0.25">
      <c r="A141" s="7" t="s">
        <v>257</v>
      </c>
      <c r="B141" s="3" t="s">
        <v>243</v>
      </c>
      <c r="C141" s="3" t="s">
        <v>256</v>
      </c>
      <c r="D141" s="3" t="s">
        <v>164</v>
      </c>
      <c r="E141" s="4">
        <v>94</v>
      </c>
      <c r="F141" s="2" t="s">
        <v>192</v>
      </c>
      <c r="G141" s="25">
        <v>5</v>
      </c>
      <c r="H141" s="26">
        <v>1.5</v>
      </c>
      <c r="I141" s="16" t="s">
        <v>219</v>
      </c>
      <c r="J141" s="1" t="str">
        <f t="shared" si="9"/>
        <v>3.3.90.30.16.01.0084.000147-01 - 94 - SLU</v>
      </c>
      <c r="K141" s="1" t="str">
        <f t="shared" si="10"/>
        <v>3.3.90.30.16.01.0084.000147-01 - 94</v>
      </c>
      <c r="L141" s="1">
        <f t="shared" si="11"/>
        <v>2</v>
      </c>
    </row>
    <row r="142" spans="1:12" ht="42" x14ac:dyDescent="0.25">
      <c r="A142" s="7" t="s">
        <v>257</v>
      </c>
      <c r="B142" s="3" t="s">
        <v>243</v>
      </c>
      <c r="C142" s="3" t="s">
        <v>256</v>
      </c>
      <c r="D142" s="3" t="s">
        <v>164</v>
      </c>
      <c r="E142" s="4">
        <v>220</v>
      </c>
      <c r="F142" s="2" t="s">
        <v>183</v>
      </c>
      <c r="G142" s="25">
        <v>0</v>
      </c>
      <c r="H142" s="26">
        <v>1.5</v>
      </c>
      <c r="I142" s="16" t="s">
        <v>219</v>
      </c>
      <c r="J142" s="1" t="str">
        <f t="shared" si="9"/>
        <v>3.3.90.30.16.01.0084.000147-01 - 220 - SETUL</v>
      </c>
      <c r="K142" s="1" t="str">
        <f t="shared" si="10"/>
        <v>3.3.90.30.16.01.0084.000147-01 - 220</v>
      </c>
      <c r="L142" s="1">
        <f t="shared" si="11"/>
        <v>2</v>
      </c>
    </row>
    <row r="143" spans="1:12" ht="42" x14ac:dyDescent="0.25">
      <c r="A143" s="7" t="s">
        <v>257</v>
      </c>
      <c r="B143" s="3" t="s">
        <v>243</v>
      </c>
      <c r="C143" s="3" t="s">
        <v>256</v>
      </c>
      <c r="D143" s="3" t="s">
        <v>164</v>
      </c>
      <c r="E143" s="4">
        <v>480</v>
      </c>
      <c r="F143" s="2" t="s">
        <v>191</v>
      </c>
      <c r="G143" s="25">
        <v>0</v>
      </c>
      <c r="H143" s="26">
        <v>0.5</v>
      </c>
      <c r="I143" s="16" t="s">
        <v>219</v>
      </c>
      <c r="J143" s="1" t="str">
        <f t="shared" si="9"/>
        <v>3.3.90.30.16.01.0084.000147-01 - 480 - CGDF</v>
      </c>
      <c r="K143" s="1" t="str">
        <f t="shared" si="10"/>
        <v>3.3.90.30.16.01.0084.000147-01 - 480</v>
      </c>
      <c r="L143" s="1">
        <f t="shared" si="11"/>
        <v>1</v>
      </c>
    </row>
    <row r="144" spans="1:12" ht="31.5" x14ac:dyDescent="0.25">
      <c r="A144" s="7" t="s">
        <v>239</v>
      </c>
      <c r="B144" s="3" t="s">
        <v>240</v>
      </c>
      <c r="C144" s="3" t="s">
        <v>241</v>
      </c>
      <c r="D144" s="3" t="s">
        <v>242</v>
      </c>
      <c r="E144" s="4">
        <v>2</v>
      </c>
      <c r="F144" s="2" t="s">
        <v>171</v>
      </c>
      <c r="G144" s="25">
        <v>0</v>
      </c>
      <c r="H144" s="26">
        <v>0</v>
      </c>
      <c r="I144" s="16" t="s">
        <v>219</v>
      </c>
      <c r="J144" s="1" t="str">
        <f t="shared" si="9"/>
        <v>3.3.90.30.16.01.0084.000145-01 - 2 - CASA CIVIL</v>
      </c>
      <c r="K144" s="1" t="str">
        <f t="shared" si="10"/>
        <v>3.3.90.30.16.01.0084.000145-01 - 2</v>
      </c>
      <c r="L144" s="1">
        <f t="shared" si="11"/>
        <v>0</v>
      </c>
    </row>
    <row r="145" spans="1:12" ht="31.5" x14ac:dyDescent="0.25">
      <c r="A145" s="7" t="s">
        <v>239</v>
      </c>
      <c r="B145" s="3" t="s">
        <v>240</v>
      </c>
      <c r="C145" s="3" t="s">
        <v>241</v>
      </c>
      <c r="D145" s="3" t="s">
        <v>242</v>
      </c>
      <c r="E145" s="4">
        <v>197</v>
      </c>
      <c r="F145" s="2" t="s">
        <v>179</v>
      </c>
      <c r="G145" s="25">
        <v>0</v>
      </c>
      <c r="H145" s="26">
        <v>17.5</v>
      </c>
      <c r="I145" s="16" t="s">
        <v>219</v>
      </c>
      <c r="J145" s="1" t="str">
        <f t="shared" si="9"/>
        <v>3.3.90.30.16.01.0084.000145-01 - 197 - ADASA</v>
      </c>
      <c r="K145" s="1" t="str">
        <f t="shared" si="10"/>
        <v>3.3.90.30.16.01.0084.000145-01 - 197</v>
      </c>
      <c r="L145" s="1">
        <f t="shared" si="11"/>
        <v>22</v>
      </c>
    </row>
    <row r="146" spans="1:12" ht="31.5" x14ac:dyDescent="0.25">
      <c r="A146" s="7" t="s">
        <v>239</v>
      </c>
      <c r="B146" s="3" t="s">
        <v>240</v>
      </c>
      <c r="C146" s="3" t="s">
        <v>241</v>
      </c>
      <c r="D146" s="3" t="s">
        <v>242</v>
      </c>
      <c r="E146" s="4">
        <v>392</v>
      </c>
      <c r="F146" s="2" t="s">
        <v>174</v>
      </c>
      <c r="G146" s="25">
        <v>9</v>
      </c>
      <c r="H146" s="26">
        <v>8</v>
      </c>
      <c r="I146" s="16" t="s">
        <v>219</v>
      </c>
      <c r="J146" s="1" t="str">
        <f t="shared" si="9"/>
        <v>3.3.90.30.16.01.0084.000145-01 - 392 - CODHAB/DF</v>
      </c>
      <c r="K146" s="1" t="str">
        <f t="shared" si="10"/>
        <v>3.3.90.30.16.01.0084.000145-01 - 392</v>
      </c>
      <c r="L146" s="1">
        <f t="shared" si="11"/>
        <v>10</v>
      </c>
    </row>
    <row r="147" spans="1:12" ht="31.5" x14ac:dyDescent="0.25">
      <c r="A147" s="7" t="s">
        <v>239</v>
      </c>
      <c r="B147" s="3" t="s">
        <v>240</v>
      </c>
      <c r="C147" s="3" t="s">
        <v>241</v>
      </c>
      <c r="D147" s="3" t="s">
        <v>242</v>
      </c>
      <c r="E147" s="4">
        <v>431</v>
      </c>
      <c r="F147" s="2" t="s">
        <v>170</v>
      </c>
      <c r="G147" s="25">
        <v>0</v>
      </c>
      <c r="H147" s="26">
        <v>0</v>
      </c>
      <c r="I147" s="16" t="s">
        <v>219</v>
      </c>
      <c r="J147" s="1" t="str">
        <f t="shared" si="9"/>
        <v>3.3.90.30.16.01.0084.000145-01 - 431 - SEDESTMIDH</v>
      </c>
      <c r="K147" s="1" t="str">
        <f t="shared" si="10"/>
        <v>3.3.90.30.16.01.0084.000145-01 - 431</v>
      </c>
      <c r="L147" s="1">
        <f t="shared" si="11"/>
        <v>0</v>
      </c>
    </row>
    <row r="148" spans="1:12" ht="31.5" x14ac:dyDescent="0.25">
      <c r="A148" s="7" t="s">
        <v>239</v>
      </c>
      <c r="B148" s="3" t="s">
        <v>240</v>
      </c>
      <c r="C148" s="3" t="s">
        <v>241</v>
      </c>
      <c r="D148" s="3" t="s">
        <v>242</v>
      </c>
      <c r="E148" s="4">
        <v>390</v>
      </c>
      <c r="F148" s="2" t="s">
        <v>176</v>
      </c>
      <c r="G148" s="25">
        <v>0</v>
      </c>
      <c r="H148" s="26">
        <v>0.5</v>
      </c>
      <c r="I148" s="16" t="s">
        <v>219</v>
      </c>
      <c r="J148" s="1" t="str">
        <f t="shared" si="9"/>
        <v>3.3.90.30.16.01.0084.000145-01 - 390 - SEGETH</v>
      </c>
      <c r="K148" s="1" t="str">
        <f t="shared" si="10"/>
        <v>3.3.90.30.16.01.0084.000145-01 - 390</v>
      </c>
      <c r="L148" s="1">
        <f t="shared" si="11"/>
        <v>1</v>
      </c>
    </row>
    <row r="149" spans="1:12" ht="31.5" x14ac:dyDescent="0.25">
      <c r="A149" s="7" t="s">
        <v>239</v>
      </c>
      <c r="B149" s="3" t="s">
        <v>240</v>
      </c>
      <c r="C149" s="3" t="s">
        <v>241</v>
      </c>
      <c r="D149" s="3" t="s">
        <v>242</v>
      </c>
      <c r="E149" s="4">
        <v>401</v>
      </c>
      <c r="F149" s="2" t="s">
        <v>184</v>
      </c>
      <c r="G149" s="25">
        <v>0</v>
      </c>
      <c r="H149" s="26">
        <v>0</v>
      </c>
      <c r="I149" s="16" t="s">
        <v>219</v>
      </c>
      <c r="J149" s="1" t="str">
        <f t="shared" si="9"/>
        <v>3.3.90.30.16.01.0084.000145-01 - 401 - DPDF</v>
      </c>
      <c r="K149" s="1" t="str">
        <f t="shared" si="10"/>
        <v>3.3.90.30.16.01.0084.000145-01 - 401</v>
      </c>
      <c r="L149" s="1">
        <f t="shared" si="11"/>
        <v>0</v>
      </c>
    </row>
    <row r="150" spans="1:12" ht="31.5" x14ac:dyDescent="0.25">
      <c r="A150" s="7" t="s">
        <v>239</v>
      </c>
      <c r="B150" s="3" t="s">
        <v>240</v>
      </c>
      <c r="C150" s="3" t="s">
        <v>241</v>
      </c>
      <c r="D150" s="3" t="s">
        <v>242</v>
      </c>
      <c r="E150" s="4">
        <v>141</v>
      </c>
      <c r="F150" s="2" t="s">
        <v>182</v>
      </c>
      <c r="G150" s="25">
        <v>0</v>
      </c>
      <c r="H150" s="26">
        <v>7.5</v>
      </c>
      <c r="I150" s="16" t="s">
        <v>219</v>
      </c>
      <c r="J150" s="1" t="str">
        <f t="shared" si="9"/>
        <v>3.3.90.30.16.01.0084.000145-01 - 141 - PLANO PILOTO RA I</v>
      </c>
      <c r="K150" s="1" t="str">
        <f t="shared" si="10"/>
        <v>3.3.90.30.16.01.0084.000145-01 - 141</v>
      </c>
      <c r="L150" s="1">
        <f t="shared" si="11"/>
        <v>9</v>
      </c>
    </row>
    <row r="151" spans="1:12" ht="31.5" x14ac:dyDescent="0.25">
      <c r="A151" s="7" t="s">
        <v>239</v>
      </c>
      <c r="B151" s="3" t="s">
        <v>240</v>
      </c>
      <c r="C151" s="3" t="s">
        <v>241</v>
      </c>
      <c r="D151" s="3" t="s">
        <v>242</v>
      </c>
      <c r="E151" s="4">
        <v>53</v>
      </c>
      <c r="F151" s="2" t="s">
        <v>180</v>
      </c>
      <c r="G151" s="25">
        <v>0</v>
      </c>
      <c r="H151" s="26">
        <v>0</v>
      </c>
      <c r="I151" s="16" t="s">
        <v>219</v>
      </c>
      <c r="J151" s="1" t="str">
        <f t="shared" si="9"/>
        <v>3.3.90.30.16.01.0084.000145-01 - 53 - CBMDF</v>
      </c>
      <c r="K151" s="1" t="str">
        <f t="shared" si="10"/>
        <v>3.3.90.30.16.01.0084.000145-01 - 53</v>
      </c>
      <c r="L151" s="1">
        <f t="shared" si="11"/>
        <v>0</v>
      </c>
    </row>
    <row r="152" spans="1:12" ht="31.5" x14ac:dyDescent="0.25">
      <c r="A152" s="7" t="s">
        <v>239</v>
      </c>
      <c r="B152" s="3" t="s">
        <v>240</v>
      </c>
      <c r="C152" s="3" t="s">
        <v>241</v>
      </c>
      <c r="D152" s="3" t="s">
        <v>242</v>
      </c>
      <c r="E152" s="4">
        <v>480</v>
      </c>
      <c r="F152" s="2" t="s">
        <v>191</v>
      </c>
      <c r="G152" s="25">
        <v>0</v>
      </c>
      <c r="H152" s="26">
        <v>0</v>
      </c>
      <c r="I152" s="16" t="s">
        <v>219</v>
      </c>
      <c r="J152" s="1" t="str">
        <f t="shared" si="9"/>
        <v>3.3.90.30.16.01.0084.000145-01 - 480 - CGDF</v>
      </c>
      <c r="K152" s="1" t="str">
        <f t="shared" si="10"/>
        <v>3.3.90.30.16.01.0084.000145-01 - 480</v>
      </c>
      <c r="L152" s="1">
        <f t="shared" si="11"/>
        <v>0</v>
      </c>
    </row>
    <row r="153" spans="1:12" ht="31.5" x14ac:dyDescent="0.25">
      <c r="A153" s="7" t="s">
        <v>239</v>
      </c>
      <c r="B153" s="3" t="s">
        <v>240</v>
      </c>
      <c r="C153" s="3" t="s">
        <v>241</v>
      </c>
      <c r="D153" s="3" t="s">
        <v>242</v>
      </c>
      <c r="E153" s="4">
        <v>110</v>
      </c>
      <c r="F153" s="2" t="s">
        <v>194</v>
      </c>
      <c r="G153" s="25">
        <v>0</v>
      </c>
      <c r="H153" s="26">
        <v>0</v>
      </c>
      <c r="I153" s="16" t="s">
        <v>219</v>
      </c>
      <c r="J153" s="1" t="str">
        <f t="shared" si="9"/>
        <v>3.3.90.30.16.01.0084.000145-01 - 110 - SINESP</v>
      </c>
      <c r="K153" s="1" t="str">
        <f t="shared" si="10"/>
        <v>3.3.90.30.16.01.0084.000145-01 - 110</v>
      </c>
      <c r="L153" s="1">
        <f t="shared" si="11"/>
        <v>0</v>
      </c>
    </row>
    <row r="154" spans="1:12" ht="31.5" x14ac:dyDescent="0.25">
      <c r="A154" s="7" t="s">
        <v>239</v>
      </c>
      <c r="B154" s="3" t="s">
        <v>240</v>
      </c>
      <c r="C154" s="3" t="s">
        <v>241</v>
      </c>
      <c r="D154" s="3" t="s">
        <v>242</v>
      </c>
      <c r="E154" s="4">
        <v>63</v>
      </c>
      <c r="F154" s="2" t="s">
        <v>185</v>
      </c>
      <c r="G154" s="25">
        <v>0</v>
      </c>
      <c r="H154" s="26">
        <v>4</v>
      </c>
      <c r="I154" s="16" t="s">
        <v>219</v>
      </c>
      <c r="J154" s="1" t="str">
        <f t="shared" si="9"/>
        <v>3.3.90.30.16.01.0084.000145-01 - 63 - FHB</v>
      </c>
      <c r="K154" s="1" t="str">
        <f t="shared" si="10"/>
        <v>3.3.90.30.16.01.0084.000145-01 - 63</v>
      </c>
      <c r="L154" s="1">
        <f t="shared" si="11"/>
        <v>5</v>
      </c>
    </row>
    <row r="155" spans="1:12" ht="31.5" x14ac:dyDescent="0.25">
      <c r="A155" s="7" t="s">
        <v>239</v>
      </c>
      <c r="B155" s="3" t="s">
        <v>240</v>
      </c>
      <c r="C155" s="3" t="s">
        <v>241</v>
      </c>
      <c r="D155" s="3" t="s">
        <v>242</v>
      </c>
      <c r="E155" s="4">
        <v>132</v>
      </c>
      <c r="F155" s="2" t="s">
        <v>189</v>
      </c>
      <c r="G155" s="25">
        <v>0</v>
      </c>
      <c r="H155" s="26">
        <v>0</v>
      </c>
      <c r="I155" s="16" t="s">
        <v>219</v>
      </c>
      <c r="J155" s="1" t="str">
        <f t="shared" si="9"/>
        <v>3.3.90.30.16.01.0084.000145-01 - 132 - TAGUA RA III</v>
      </c>
      <c r="K155" s="1" t="str">
        <f t="shared" si="10"/>
        <v>3.3.90.30.16.01.0084.000145-01 - 132</v>
      </c>
      <c r="L155" s="1">
        <f t="shared" si="11"/>
        <v>0</v>
      </c>
    </row>
    <row r="156" spans="1:12" ht="31.5" x14ac:dyDescent="0.25">
      <c r="A156" s="7" t="s">
        <v>239</v>
      </c>
      <c r="B156" s="3" t="s">
        <v>240</v>
      </c>
      <c r="C156" s="3" t="s">
        <v>241</v>
      </c>
      <c r="D156" s="3" t="s">
        <v>242</v>
      </c>
      <c r="E156" s="4">
        <v>193</v>
      </c>
      <c r="F156" s="2" t="s">
        <v>181</v>
      </c>
      <c r="G156" s="25">
        <v>0</v>
      </c>
      <c r="H156" s="26">
        <v>0</v>
      </c>
      <c r="I156" s="16" t="s">
        <v>219</v>
      </c>
      <c r="J156" s="1" t="str">
        <f t="shared" si="9"/>
        <v>3.3.90.30.16.01.0084.000145-01 - 193 - FAP</v>
      </c>
      <c r="K156" s="1" t="str">
        <f t="shared" si="10"/>
        <v>3.3.90.30.16.01.0084.000145-01 - 193</v>
      </c>
      <c r="L156" s="1">
        <f t="shared" si="11"/>
        <v>0</v>
      </c>
    </row>
    <row r="157" spans="1:12" ht="31.5" x14ac:dyDescent="0.25">
      <c r="A157" s="7" t="s">
        <v>239</v>
      </c>
      <c r="B157" s="3" t="s">
        <v>240</v>
      </c>
      <c r="C157" s="3" t="s">
        <v>241</v>
      </c>
      <c r="D157" s="3" t="s">
        <v>242</v>
      </c>
      <c r="E157" s="4">
        <v>40</v>
      </c>
      <c r="F157" s="2" t="s">
        <v>165</v>
      </c>
      <c r="G157" s="25">
        <v>0</v>
      </c>
      <c r="H157" s="26">
        <v>0</v>
      </c>
      <c r="I157" s="16" t="s">
        <v>219</v>
      </c>
      <c r="J157" s="1" t="str">
        <f t="shared" si="9"/>
        <v>3.3.90.30.16.01.0084.000145-01 - 40 - SEF</v>
      </c>
      <c r="K157" s="1" t="str">
        <f t="shared" si="10"/>
        <v>3.3.90.30.16.01.0084.000145-01 - 40</v>
      </c>
      <c r="L157" s="1">
        <f t="shared" si="11"/>
        <v>0</v>
      </c>
    </row>
    <row r="158" spans="1:12" ht="31.5" x14ac:dyDescent="0.25">
      <c r="A158" s="7" t="s">
        <v>239</v>
      </c>
      <c r="B158" s="3" t="s">
        <v>240</v>
      </c>
      <c r="C158" s="3" t="s">
        <v>241</v>
      </c>
      <c r="D158" s="3" t="s">
        <v>242</v>
      </c>
      <c r="E158" s="4">
        <v>94</v>
      </c>
      <c r="F158" s="2" t="s">
        <v>192</v>
      </c>
      <c r="G158" s="25">
        <v>0</v>
      </c>
      <c r="H158" s="26">
        <v>0</v>
      </c>
      <c r="I158" s="16" t="s">
        <v>219</v>
      </c>
      <c r="J158" s="1" t="str">
        <f t="shared" si="9"/>
        <v>3.3.90.30.16.01.0084.000145-01 - 94 - SLU</v>
      </c>
      <c r="K158" s="1" t="str">
        <f t="shared" si="10"/>
        <v>3.3.90.30.16.01.0084.000145-01 - 94</v>
      </c>
      <c r="L158" s="1">
        <f t="shared" si="11"/>
        <v>0</v>
      </c>
    </row>
    <row r="159" spans="1:12" ht="31.5" x14ac:dyDescent="0.25">
      <c r="A159" s="7" t="s">
        <v>239</v>
      </c>
      <c r="B159" s="3" t="s">
        <v>240</v>
      </c>
      <c r="C159" s="3" t="s">
        <v>241</v>
      </c>
      <c r="D159" s="3" t="s">
        <v>242</v>
      </c>
      <c r="E159" s="4">
        <v>121</v>
      </c>
      <c r="F159" s="2" t="s">
        <v>204</v>
      </c>
      <c r="G159" s="25">
        <v>0</v>
      </c>
      <c r="H159" s="26">
        <v>1.5</v>
      </c>
      <c r="I159" s="16" t="s">
        <v>219</v>
      </c>
      <c r="J159" s="1" t="str">
        <f t="shared" si="9"/>
        <v>3.3.90.30.16.01.0084.000145-01 - 121 - CODEPLAN</v>
      </c>
      <c r="K159" s="1" t="str">
        <f t="shared" si="10"/>
        <v>3.3.90.30.16.01.0084.000145-01 - 121</v>
      </c>
      <c r="L159" s="1">
        <f t="shared" si="11"/>
        <v>2</v>
      </c>
    </row>
    <row r="160" spans="1:12" ht="31.5" x14ac:dyDescent="0.25">
      <c r="A160" s="7" t="s">
        <v>239</v>
      </c>
      <c r="B160" s="3" t="s">
        <v>240</v>
      </c>
      <c r="C160" s="3" t="s">
        <v>241</v>
      </c>
      <c r="D160" s="3" t="s">
        <v>242</v>
      </c>
      <c r="E160" s="4">
        <v>366</v>
      </c>
      <c r="F160" s="2" t="s">
        <v>216</v>
      </c>
      <c r="G160" s="25">
        <v>0</v>
      </c>
      <c r="H160" s="26">
        <v>0</v>
      </c>
      <c r="I160" s="16" t="s">
        <v>219</v>
      </c>
      <c r="J160" s="1" t="str">
        <f t="shared" si="9"/>
        <v>3.3.90.30.16.01.0084.000145-01 - 366 - VICENTE PIRES RA XXX</v>
      </c>
      <c r="K160" s="1" t="str">
        <f t="shared" si="10"/>
        <v>3.3.90.30.16.01.0084.000145-01 - 366</v>
      </c>
      <c r="L160" s="1">
        <f t="shared" si="11"/>
        <v>0</v>
      </c>
    </row>
    <row r="161" spans="1:12" ht="31.5" x14ac:dyDescent="0.25">
      <c r="A161" s="7" t="s">
        <v>239</v>
      </c>
      <c r="B161" s="3" t="s">
        <v>240</v>
      </c>
      <c r="C161" s="3" t="s">
        <v>241</v>
      </c>
      <c r="D161" s="3" t="s">
        <v>242</v>
      </c>
      <c r="E161" s="4">
        <v>417</v>
      </c>
      <c r="F161" s="2" t="s">
        <v>169</v>
      </c>
      <c r="G161" s="25">
        <v>0</v>
      </c>
      <c r="H161" s="26">
        <v>375</v>
      </c>
      <c r="I161" s="16" t="s">
        <v>219</v>
      </c>
      <c r="J161" s="1" t="str">
        <f t="shared" si="9"/>
        <v>3.3.90.30.16.01.0084.000145-01 - 417 - SECRIANCA</v>
      </c>
      <c r="K161" s="1" t="str">
        <f t="shared" si="10"/>
        <v>3.3.90.30.16.01.0084.000145-01 - 417</v>
      </c>
      <c r="L161" s="1">
        <f t="shared" si="11"/>
        <v>469</v>
      </c>
    </row>
    <row r="162" spans="1:12" ht="31.5" x14ac:dyDescent="0.25">
      <c r="A162" s="7" t="s">
        <v>239</v>
      </c>
      <c r="B162" s="3" t="s">
        <v>240</v>
      </c>
      <c r="C162" s="3" t="s">
        <v>241</v>
      </c>
      <c r="D162" s="3" t="s">
        <v>242</v>
      </c>
      <c r="E162" s="4">
        <v>54</v>
      </c>
      <c r="F162" s="2" t="s">
        <v>167</v>
      </c>
      <c r="G162" s="25">
        <v>10</v>
      </c>
      <c r="H162" s="26">
        <v>260</v>
      </c>
      <c r="I162" s="16" t="s">
        <v>219</v>
      </c>
      <c r="J162" s="1" t="str">
        <f t="shared" si="9"/>
        <v>3.3.90.30.16.01.0084.000145-01 - 54 - PMDF</v>
      </c>
      <c r="K162" s="1" t="str">
        <f t="shared" si="10"/>
        <v>3.3.90.30.16.01.0084.000145-01 - 54</v>
      </c>
      <c r="L162" s="1">
        <f t="shared" si="11"/>
        <v>325</v>
      </c>
    </row>
    <row r="163" spans="1:12" ht="31.5" x14ac:dyDescent="0.25">
      <c r="A163" s="7" t="s">
        <v>239</v>
      </c>
      <c r="B163" s="3" t="s">
        <v>240</v>
      </c>
      <c r="C163" s="3" t="s">
        <v>241</v>
      </c>
      <c r="D163" s="3" t="s">
        <v>242</v>
      </c>
      <c r="E163" s="4">
        <v>20</v>
      </c>
      <c r="F163" s="2" t="s">
        <v>168</v>
      </c>
      <c r="G163" s="25">
        <v>0</v>
      </c>
      <c r="H163" s="26">
        <v>137.5</v>
      </c>
      <c r="I163" s="16" t="s">
        <v>219</v>
      </c>
      <c r="J163" s="1" t="str">
        <f t="shared" si="9"/>
        <v>3.3.90.30.16.01.0084.000145-01 - 20 - PGDF</v>
      </c>
      <c r="K163" s="1" t="str">
        <f t="shared" si="10"/>
        <v>3.3.90.30.16.01.0084.000145-01 - 20</v>
      </c>
      <c r="L163" s="1">
        <f t="shared" si="11"/>
        <v>172</v>
      </c>
    </row>
    <row r="164" spans="1:12" ht="31.5" x14ac:dyDescent="0.25">
      <c r="A164" s="7" t="s">
        <v>239</v>
      </c>
      <c r="B164" s="3" t="s">
        <v>240</v>
      </c>
      <c r="C164" s="3" t="s">
        <v>241</v>
      </c>
      <c r="D164" s="3" t="s">
        <v>242</v>
      </c>
      <c r="E164" s="4">
        <v>2</v>
      </c>
      <c r="F164" s="2" t="s">
        <v>171</v>
      </c>
      <c r="G164" s="25">
        <v>0</v>
      </c>
      <c r="H164" s="26">
        <v>37.5</v>
      </c>
      <c r="I164" s="16" t="s">
        <v>219</v>
      </c>
      <c r="J164" s="1" t="str">
        <f t="shared" si="9"/>
        <v>3.3.90.30.16.01.0084.000145-01 - 2 - CASA CIVIL</v>
      </c>
      <c r="K164" s="1" t="str">
        <f t="shared" si="10"/>
        <v>3.3.90.30.16.01.0084.000145-01 - 2</v>
      </c>
      <c r="L164" s="1">
        <f t="shared" si="11"/>
        <v>47</v>
      </c>
    </row>
    <row r="165" spans="1:12" ht="31.5" x14ac:dyDescent="0.25">
      <c r="A165" s="7" t="s">
        <v>239</v>
      </c>
      <c r="B165" s="3" t="s">
        <v>240</v>
      </c>
      <c r="C165" s="3" t="s">
        <v>241</v>
      </c>
      <c r="D165" s="3" t="s">
        <v>242</v>
      </c>
      <c r="E165" s="4">
        <v>410</v>
      </c>
      <c r="F165" s="2" t="s">
        <v>173</v>
      </c>
      <c r="G165" s="25">
        <v>0</v>
      </c>
      <c r="H165" s="26">
        <v>137.5</v>
      </c>
      <c r="I165" s="16" t="s">
        <v>219</v>
      </c>
      <c r="J165" s="1" t="str">
        <f t="shared" si="9"/>
        <v>3.3.90.30.16.01.0084.000145-01 - 410 - SEPLAG</v>
      </c>
      <c r="K165" s="1" t="str">
        <f t="shared" si="10"/>
        <v>3.3.90.30.16.01.0084.000145-01 - 410</v>
      </c>
      <c r="L165" s="1">
        <f t="shared" si="11"/>
        <v>172</v>
      </c>
    </row>
    <row r="166" spans="1:12" ht="31.5" x14ac:dyDescent="0.25">
      <c r="A166" s="7" t="s">
        <v>239</v>
      </c>
      <c r="B166" s="3" t="s">
        <v>240</v>
      </c>
      <c r="C166" s="3" t="s">
        <v>241</v>
      </c>
      <c r="D166" s="3" t="s">
        <v>242</v>
      </c>
      <c r="E166" s="4">
        <v>50</v>
      </c>
      <c r="F166" s="2" t="s">
        <v>172</v>
      </c>
      <c r="G166" s="25">
        <v>0</v>
      </c>
      <c r="H166" s="26">
        <v>84.5</v>
      </c>
      <c r="I166" s="16" t="s">
        <v>219</v>
      </c>
      <c r="J166" s="1" t="str">
        <f t="shared" si="9"/>
        <v>3.3.90.30.16.01.0084.000145-01 - 50 - SSP</v>
      </c>
      <c r="K166" s="1" t="str">
        <f t="shared" si="10"/>
        <v>3.3.90.30.16.01.0084.000145-01 - 50</v>
      </c>
      <c r="L166" s="1">
        <f t="shared" si="11"/>
        <v>106</v>
      </c>
    </row>
    <row r="167" spans="1:12" ht="31.5" x14ac:dyDescent="0.25">
      <c r="A167" s="7" t="s">
        <v>239</v>
      </c>
      <c r="B167" s="3" t="s">
        <v>240</v>
      </c>
      <c r="C167" s="3" t="s">
        <v>241</v>
      </c>
      <c r="D167" s="3" t="s">
        <v>242</v>
      </c>
      <c r="E167" s="4">
        <v>40</v>
      </c>
      <c r="F167" s="2" t="s">
        <v>165</v>
      </c>
      <c r="G167" s="25">
        <v>0</v>
      </c>
      <c r="H167" s="26">
        <v>0</v>
      </c>
      <c r="I167" s="16" t="s">
        <v>219</v>
      </c>
      <c r="J167" s="1" t="str">
        <f t="shared" si="9"/>
        <v>3.3.90.30.16.01.0084.000145-01 - 40 - SEF</v>
      </c>
      <c r="K167" s="1" t="str">
        <f t="shared" si="10"/>
        <v>3.3.90.30.16.01.0084.000145-01 - 40</v>
      </c>
      <c r="L167" s="1">
        <f t="shared" si="11"/>
        <v>0</v>
      </c>
    </row>
    <row r="168" spans="1:12" ht="31.5" x14ac:dyDescent="0.25">
      <c r="A168" s="7" t="s">
        <v>239</v>
      </c>
      <c r="B168" s="3" t="s">
        <v>240</v>
      </c>
      <c r="C168" s="3" t="s">
        <v>241</v>
      </c>
      <c r="D168" s="3" t="s">
        <v>242</v>
      </c>
      <c r="E168" s="4">
        <v>150</v>
      </c>
      <c r="F168" s="2" t="s">
        <v>190</v>
      </c>
      <c r="G168" s="25">
        <v>0</v>
      </c>
      <c r="H168" s="26">
        <v>90</v>
      </c>
      <c r="I168" s="16" t="s">
        <v>219</v>
      </c>
      <c r="J168" s="1" t="str">
        <f t="shared" si="9"/>
        <v>3.3.90.30.16.01.0084.000145-01 - 150 - SEC</v>
      </c>
      <c r="K168" s="1" t="str">
        <f t="shared" si="10"/>
        <v>3.3.90.30.16.01.0084.000145-01 - 150</v>
      </c>
      <c r="L168" s="1">
        <f t="shared" si="11"/>
        <v>113</v>
      </c>
    </row>
    <row r="169" spans="1:12" ht="31.5" x14ac:dyDescent="0.25">
      <c r="A169" s="7" t="s">
        <v>239</v>
      </c>
      <c r="B169" s="3" t="s">
        <v>240</v>
      </c>
      <c r="C169" s="3" t="s">
        <v>241</v>
      </c>
      <c r="D169" s="3" t="s">
        <v>242</v>
      </c>
      <c r="E169" s="4">
        <v>90</v>
      </c>
      <c r="F169" s="2" t="s">
        <v>177</v>
      </c>
      <c r="G169" s="25">
        <v>0</v>
      </c>
      <c r="H169" s="26">
        <v>0</v>
      </c>
      <c r="I169" s="16" t="s">
        <v>219</v>
      </c>
      <c r="J169" s="1" t="str">
        <f t="shared" si="9"/>
        <v>3.3.90.30.16.01.0084.000145-01 - 90 - SEMOB</v>
      </c>
      <c r="K169" s="1" t="str">
        <f t="shared" si="10"/>
        <v>3.3.90.30.16.01.0084.000145-01 - 90</v>
      </c>
      <c r="L169" s="1">
        <f t="shared" si="11"/>
        <v>0</v>
      </c>
    </row>
    <row r="170" spans="1:12" ht="31.5" x14ac:dyDescent="0.25">
      <c r="A170" s="7" t="s">
        <v>239</v>
      </c>
      <c r="B170" s="3" t="s">
        <v>240</v>
      </c>
      <c r="C170" s="3" t="s">
        <v>241</v>
      </c>
      <c r="D170" s="3" t="s">
        <v>242</v>
      </c>
      <c r="E170" s="4">
        <v>370</v>
      </c>
      <c r="F170" s="2" t="s">
        <v>196</v>
      </c>
      <c r="G170" s="25">
        <v>0</v>
      </c>
      <c r="H170" s="26">
        <v>22.5</v>
      </c>
      <c r="I170" s="16" t="s">
        <v>219</v>
      </c>
      <c r="J170" s="1" t="str">
        <f t="shared" si="9"/>
        <v>3.3.90.30.16.01.0084.000145-01 - 370 - SEDES</v>
      </c>
      <c r="K170" s="1" t="str">
        <f t="shared" si="10"/>
        <v>3.3.90.30.16.01.0084.000145-01 - 370</v>
      </c>
      <c r="L170" s="1">
        <f t="shared" si="11"/>
        <v>28</v>
      </c>
    </row>
    <row r="171" spans="1:12" ht="31.5" x14ac:dyDescent="0.25">
      <c r="A171" s="7" t="s">
        <v>239</v>
      </c>
      <c r="B171" s="3" t="s">
        <v>240</v>
      </c>
      <c r="C171" s="3" t="s">
        <v>241</v>
      </c>
      <c r="D171" s="3" t="s">
        <v>242</v>
      </c>
      <c r="E171" s="4">
        <v>142</v>
      </c>
      <c r="F171" s="2" t="s">
        <v>205</v>
      </c>
      <c r="G171" s="25">
        <v>0</v>
      </c>
      <c r="H171" s="26">
        <v>69</v>
      </c>
      <c r="I171" s="16" t="s">
        <v>219</v>
      </c>
      <c r="J171" s="1" t="str">
        <f t="shared" si="9"/>
        <v>3.3.90.30.16.01.0084.000145-01 - 142 - SAMAMB RA XII</v>
      </c>
      <c r="K171" s="1" t="str">
        <f t="shared" si="10"/>
        <v>3.3.90.30.16.01.0084.000145-01 - 142</v>
      </c>
      <c r="L171" s="1">
        <f t="shared" si="11"/>
        <v>86</v>
      </c>
    </row>
    <row r="172" spans="1:12" ht="31.5" x14ac:dyDescent="0.25">
      <c r="A172" s="7" t="s">
        <v>239</v>
      </c>
      <c r="B172" s="3" t="s">
        <v>240</v>
      </c>
      <c r="C172" s="3" t="s">
        <v>241</v>
      </c>
      <c r="D172" s="3" t="s">
        <v>242</v>
      </c>
      <c r="E172" s="4">
        <v>431</v>
      </c>
      <c r="F172" s="2" t="s">
        <v>170</v>
      </c>
      <c r="G172" s="25">
        <v>0</v>
      </c>
      <c r="H172" s="26">
        <v>0</v>
      </c>
      <c r="I172" s="16" t="s">
        <v>219</v>
      </c>
      <c r="J172" s="1" t="str">
        <f t="shared" ref="J172:J235" si="12">A172&amp;" - "&amp;E172&amp;" - "&amp;F172</f>
        <v>3.3.90.30.16.01.0084.000145-01 - 431 - SEDESTMIDH</v>
      </c>
      <c r="K172" s="1" t="str">
        <f t="shared" ref="K172:K235" si="13">A172&amp;" - "&amp;E172</f>
        <v>3.3.90.30.16.01.0084.000145-01 - 431</v>
      </c>
      <c r="L172" s="1">
        <f t="shared" si="11"/>
        <v>0</v>
      </c>
    </row>
    <row r="173" spans="1:12" ht="31.5" x14ac:dyDescent="0.25">
      <c r="A173" s="7" t="s">
        <v>239</v>
      </c>
      <c r="B173" s="3" t="s">
        <v>240</v>
      </c>
      <c r="C173" s="3" t="s">
        <v>241</v>
      </c>
      <c r="D173" s="3" t="s">
        <v>242</v>
      </c>
      <c r="E173" s="4">
        <v>393</v>
      </c>
      <c r="F173" s="2" t="s">
        <v>215</v>
      </c>
      <c r="G173" s="25">
        <v>0</v>
      </c>
      <c r="H173" s="26">
        <v>50</v>
      </c>
      <c r="I173" s="16" t="s">
        <v>219</v>
      </c>
      <c r="J173" s="1" t="str">
        <f t="shared" si="12"/>
        <v>3.3.90.30.16.01.0084.000145-01 - 393 - SEMA</v>
      </c>
      <c r="K173" s="1" t="str">
        <f t="shared" si="13"/>
        <v>3.3.90.30.16.01.0084.000145-01 - 393</v>
      </c>
      <c r="L173" s="1">
        <f t="shared" si="11"/>
        <v>63</v>
      </c>
    </row>
    <row r="174" spans="1:12" ht="31.5" x14ac:dyDescent="0.25">
      <c r="A174" s="7" t="s">
        <v>239</v>
      </c>
      <c r="B174" s="3" t="s">
        <v>240</v>
      </c>
      <c r="C174" s="3" t="s">
        <v>241</v>
      </c>
      <c r="D174" s="3" t="s">
        <v>242</v>
      </c>
      <c r="E174" s="4">
        <v>110</v>
      </c>
      <c r="F174" s="2" t="s">
        <v>194</v>
      </c>
      <c r="G174" s="25">
        <v>0</v>
      </c>
      <c r="H174" s="26">
        <v>28</v>
      </c>
      <c r="I174" s="16" t="s">
        <v>219</v>
      </c>
      <c r="J174" s="1" t="str">
        <f t="shared" si="12"/>
        <v>3.3.90.30.16.01.0084.000145-01 - 110 - SINESP</v>
      </c>
      <c r="K174" s="1" t="str">
        <f t="shared" si="13"/>
        <v>3.3.90.30.16.01.0084.000145-01 - 110</v>
      </c>
      <c r="L174" s="1">
        <f t="shared" si="11"/>
        <v>35</v>
      </c>
    </row>
    <row r="175" spans="1:12" ht="31.5" x14ac:dyDescent="0.25">
      <c r="A175" s="7" t="s">
        <v>239</v>
      </c>
      <c r="B175" s="3" t="s">
        <v>240</v>
      </c>
      <c r="C175" s="3" t="s">
        <v>241</v>
      </c>
      <c r="D175" s="3" t="s">
        <v>242</v>
      </c>
      <c r="E175" s="4">
        <v>480</v>
      </c>
      <c r="F175" s="2" t="s">
        <v>191</v>
      </c>
      <c r="G175" s="25">
        <v>0</v>
      </c>
      <c r="H175" s="26">
        <v>7.5</v>
      </c>
      <c r="I175" s="16" t="s">
        <v>219</v>
      </c>
      <c r="J175" s="1" t="str">
        <f t="shared" si="12"/>
        <v>3.3.90.30.16.01.0084.000145-01 - 480 - CGDF</v>
      </c>
      <c r="K175" s="1" t="str">
        <f t="shared" si="13"/>
        <v>3.3.90.30.16.01.0084.000145-01 - 480</v>
      </c>
      <c r="L175" s="1">
        <f t="shared" si="11"/>
        <v>9</v>
      </c>
    </row>
    <row r="176" spans="1:12" ht="31.5" x14ac:dyDescent="0.25">
      <c r="A176" s="7" t="s">
        <v>239</v>
      </c>
      <c r="B176" s="3" t="s">
        <v>240</v>
      </c>
      <c r="C176" s="3" t="s">
        <v>241</v>
      </c>
      <c r="D176" s="3" t="s">
        <v>242</v>
      </c>
      <c r="E176" s="4">
        <v>70</v>
      </c>
      <c r="F176" s="2" t="s">
        <v>187</v>
      </c>
      <c r="G176" s="25">
        <v>0</v>
      </c>
      <c r="H176" s="26">
        <v>42</v>
      </c>
      <c r="I176" s="16" t="s">
        <v>219</v>
      </c>
      <c r="J176" s="1" t="str">
        <f t="shared" si="12"/>
        <v>3.3.90.30.16.01.0084.000145-01 - 70 - SEAGRI</v>
      </c>
      <c r="K176" s="1" t="str">
        <f t="shared" si="13"/>
        <v>3.3.90.30.16.01.0084.000145-01 - 70</v>
      </c>
      <c r="L176" s="1">
        <f t="shared" si="11"/>
        <v>53</v>
      </c>
    </row>
    <row r="177" spans="1:12" ht="31.5" x14ac:dyDescent="0.25">
      <c r="A177" s="7" t="s">
        <v>239</v>
      </c>
      <c r="B177" s="3" t="s">
        <v>240</v>
      </c>
      <c r="C177" s="3" t="s">
        <v>241</v>
      </c>
      <c r="D177" s="3" t="s">
        <v>242</v>
      </c>
      <c r="E177" s="4">
        <v>400</v>
      </c>
      <c r="F177" s="2" t="s">
        <v>175</v>
      </c>
      <c r="G177" s="25">
        <v>0</v>
      </c>
      <c r="H177" s="26">
        <v>8</v>
      </c>
      <c r="I177" s="16" t="s">
        <v>219</v>
      </c>
      <c r="J177" s="1" t="str">
        <f t="shared" si="12"/>
        <v>3.3.90.30.16.01.0084.000145-01 - 400 - SEJUS</v>
      </c>
      <c r="K177" s="1" t="str">
        <f t="shared" si="13"/>
        <v>3.3.90.30.16.01.0084.000145-01 - 400</v>
      </c>
      <c r="L177" s="1">
        <f t="shared" si="11"/>
        <v>10</v>
      </c>
    </row>
    <row r="178" spans="1:12" ht="31.5" x14ac:dyDescent="0.25">
      <c r="A178" s="7" t="s">
        <v>239</v>
      </c>
      <c r="B178" s="3" t="s">
        <v>240</v>
      </c>
      <c r="C178" s="3" t="s">
        <v>241</v>
      </c>
      <c r="D178" s="3" t="s">
        <v>242</v>
      </c>
      <c r="E178" s="4">
        <v>390</v>
      </c>
      <c r="F178" s="2" t="s">
        <v>176</v>
      </c>
      <c r="G178" s="25">
        <v>0</v>
      </c>
      <c r="H178" s="26">
        <v>20</v>
      </c>
      <c r="I178" s="16" t="s">
        <v>219</v>
      </c>
      <c r="J178" s="1" t="str">
        <f t="shared" si="12"/>
        <v>3.3.90.30.16.01.0084.000145-01 - 390 - SEGETH</v>
      </c>
      <c r="K178" s="1" t="str">
        <f t="shared" si="13"/>
        <v>3.3.90.30.16.01.0084.000145-01 - 390</v>
      </c>
      <c r="L178" s="1">
        <f t="shared" si="11"/>
        <v>25</v>
      </c>
    </row>
    <row r="179" spans="1:12" ht="31.5" x14ac:dyDescent="0.25">
      <c r="A179" s="7" t="s">
        <v>239</v>
      </c>
      <c r="B179" s="3" t="s">
        <v>240</v>
      </c>
      <c r="C179" s="3" t="s">
        <v>241</v>
      </c>
      <c r="D179" s="3" t="s">
        <v>242</v>
      </c>
      <c r="E179" s="4">
        <v>132</v>
      </c>
      <c r="F179" s="2" t="s">
        <v>189</v>
      </c>
      <c r="G179" s="25">
        <v>0</v>
      </c>
      <c r="H179" s="26">
        <v>27.5</v>
      </c>
      <c r="I179" s="16" t="s">
        <v>219</v>
      </c>
      <c r="J179" s="1" t="str">
        <f t="shared" si="12"/>
        <v>3.3.90.30.16.01.0084.000145-01 - 132 - TAGUA RA III</v>
      </c>
      <c r="K179" s="1" t="str">
        <f t="shared" si="13"/>
        <v>3.3.90.30.16.01.0084.000145-01 - 132</v>
      </c>
      <c r="L179" s="1">
        <f t="shared" si="11"/>
        <v>34</v>
      </c>
    </row>
    <row r="180" spans="1:12" ht="31.5" x14ac:dyDescent="0.25">
      <c r="A180" s="7" t="s">
        <v>239</v>
      </c>
      <c r="B180" s="3" t="s">
        <v>240</v>
      </c>
      <c r="C180" s="3" t="s">
        <v>241</v>
      </c>
      <c r="D180" s="3" t="s">
        <v>242</v>
      </c>
      <c r="E180" s="4">
        <v>193</v>
      </c>
      <c r="F180" s="2" t="s">
        <v>181</v>
      </c>
      <c r="G180" s="25">
        <v>0</v>
      </c>
      <c r="H180" s="26">
        <v>23</v>
      </c>
      <c r="I180" s="16" t="s">
        <v>219</v>
      </c>
      <c r="J180" s="1" t="str">
        <f t="shared" si="12"/>
        <v>3.3.90.30.16.01.0084.000145-01 - 193 - FAP</v>
      </c>
      <c r="K180" s="1" t="str">
        <f t="shared" si="13"/>
        <v>3.3.90.30.16.01.0084.000145-01 - 193</v>
      </c>
      <c r="L180" s="1">
        <f t="shared" si="11"/>
        <v>29</v>
      </c>
    </row>
    <row r="181" spans="1:12" ht="31.5" x14ac:dyDescent="0.25">
      <c r="A181" s="7" t="s">
        <v>239</v>
      </c>
      <c r="B181" s="3" t="s">
        <v>240</v>
      </c>
      <c r="C181" s="3" t="s">
        <v>241</v>
      </c>
      <c r="D181" s="3" t="s">
        <v>242</v>
      </c>
      <c r="E181" s="4">
        <v>391</v>
      </c>
      <c r="F181" s="2" t="s">
        <v>178</v>
      </c>
      <c r="G181" s="25">
        <v>0</v>
      </c>
      <c r="H181" s="26">
        <v>25</v>
      </c>
      <c r="I181" s="16" t="s">
        <v>219</v>
      </c>
      <c r="J181" s="1" t="str">
        <f t="shared" si="12"/>
        <v>3.3.90.30.16.01.0084.000145-01 - 391 - IBRAM</v>
      </c>
      <c r="K181" s="1" t="str">
        <f t="shared" si="13"/>
        <v>3.3.90.30.16.01.0084.000145-01 - 391</v>
      </c>
      <c r="L181" s="1">
        <f t="shared" si="11"/>
        <v>31</v>
      </c>
    </row>
    <row r="182" spans="1:12" ht="31.5" x14ac:dyDescent="0.25">
      <c r="A182" s="7" t="s">
        <v>239</v>
      </c>
      <c r="B182" s="3" t="s">
        <v>240</v>
      </c>
      <c r="C182" s="3" t="s">
        <v>241</v>
      </c>
      <c r="D182" s="3" t="s">
        <v>242</v>
      </c>
      <c r="E182" s="4">
        <v>133</v>
      </c>
      <c r="F182" s="2" t="s">
        <v>206</v>
      </c>
      <c r="G182" s="25">
        <v>0</v>
      </c>
      <c r="H182" s="26">
        <v>0</v>
      </c>
      <c r="I182" s="16" t="s">
        <v>219</v>
      </c>
      <c r="J182" s="1" t="str">
        <f t="shared" si="12"/>
        <v>3.3.90.30.16.01.0084.000145-01 - 133 - BRAZLAND RA IV</v>
      </c>
      <c r="K182" s="1" t="str">
        <f t="shared" si="13"/>
        <v>3.3.90.30.16.01.0084.000145-01 - 133</v>
      </c>
      <c r="L182" s="1">
        <f t="shared" si="11"/>
        <v>0</v>
      </c>
    </row>
    <row r="183" spans="1:12" ht="31.5" x14ac:dyDescent="0.25">
      <c r="A183" s="7" t="s">
        <v>239</v>
      </c>
      <c r="B183" s="3" t="s">
        <v>240</v>
      </c>
      <c r="C183" s="3" t="s">
        <v>241</v>
      </c>
      <c r="D183" s="3" t="s">
        <v>242</v>
      </c>
      <c r="E183" s="4">
        <v>135</v>
      </c>
      <c r="F183" s="2" t="s">
        <v>197</v>
      </c>
      <c r="G183" s="25">
        <v>0</v>
      </c>
      <c r="H183" s="26">
        <v>0</v>
      </c>
      <c r="I183" s="16" t="s">
        <v>219</v>
      </c>
      <c r="J183" s="1" t="str">
        <f t="shared" si="12"/>
        <v>3.3.90.30.16.01.0084.000145-01 - 135 - PLANALT RA VI</v>
      </c>
      <c r="K183" s="1" t="str">
        <f t="shared" si="13"/>
        <v>3.3.90.30.16.01.0084.000145-01 - 135</v>
      </c>
      <c r="L183" s="1">
        <f t="shared" si="11"/>
        <v>0</v>
      </c>
    </row>
    <row r="184" spans="1:12" ht="31.5" x14ac:dyDescent="0.25">
      <c r="A184" s="7" t="s">
        <v>239</v>
      </c>
      <c r="B184" s="3" t="s">
        <v>240</v>
      </c>
      <c r="C184" s="3" t="s">
        <v>241</v>
      </c>
      <c r="D184" s="3" t="s">
        <v>242</v>
      </c>
      <c r="E184" s="4">
        <v>401</v>
      </c>
      <c r="F184" s="2" t="s">
        <v>184</v>
      </c>
      <c r="G184" s="25">
        <v>0</v>
      </c>
      <c r="H184" s="26">
        <v>0</v>
      </c>
      <c r="I184" s="16" t="s">
        <v>219</v>
      </c>
      <c r="J184" s="1" t="str">
        <f t="shared" si="12"/>
        <v>3.3.90.30.16.01.0084.000145-01 - 401 - DPDF</v>
      </c>
      <c r="K184" s="1" t="str">
        <f t="shared" si="13"/>
        <v>3.3.90.30.16.01.0084.000145-01 - 401</v>
      </c>
      <c r="L184" s="1">
        <f t="shared" si="11"/>
        <v>0</v>
      </c>
    </row>
    <row r="185" spans="1:12" ht="31.5" x14ac:dyDescent="0.25">
      <c r="A185" s="7" t="s">
        <v>239</v>
      </c>
      <c r="B185" s="3" t="s">
        <v>240</v>
      </c>
      <c r="C185" s="3" t="s">
        <v>241</v>
      </c>
      <c r="D185" s="3" t="s">
        <v>242</v>
      </c>
      <c r="E185" s="4">
        <v>220</v>
      </c>
      <c r="F185" s="2" t="s">
        <v>183</v>
      </c>
      <c r="G185" s="25">
        <v>0</v>
      </c>
      <c r="H185" s="26">
        <v>0</v>
      </c>
      <c r="I185" s="16" t="s">
        <v>219</v>
      </c>
      <c r="J185" s="1" t="str">
        <f t="shared" si="12"/>
        <v>3.3.90.30.16.01.0084.000145-01 - 220 - SETUL</v>
      </c>
      <c r="K185" s="1" t="str">
        <f t="shared" si="13"/>
        <v>3.3.90.30.16.01.0084.000145-01 - 220</v>
      </c>
      <c r="L185" s="1">
        <f t="shared" si="11"/>
        <v>0</v>
      </c>
    </row>
    <row r="186" spans="1:12" ht="31.5" x14ac:dyDescent="0.25">
      <c r="A186" s="7" t="s">
        <v>239</v>
      </c>
      <c r="B186" s="3" t="s">
        <v>240</v>
      </c>
      <c r="C186" s="3" t="s">
        <v>241</v>
      </c>
      <c r="D186" s="3" t="s">
        <v>242</v>
      </c>
      <c r="E186" s="4">
        <v>140</v>
      </c>
      <c r="F186" s="2" t="s">
        <v>211</v>
      </c>
      <c r="G186" s="25">
        <v>0</v>
      </c>
      <c r="H186" s="26">
        <v>0</v>
      </c>
      <c r="I186" s="16" t="s">
        <v>219</v>
      </c>
      <c r="J186" s="1" t="str">
        <f t="shared" si="12"/>
        <v>3.3.90.30.16.01.0084.000145-01 - 140 - PARANOA RA VII</v>
      </c>
      <c r="K186" s="1" t="str">
        <f t="shared" si="13"/>
        <v>3.3.90.30.16.01.0084.000145-01 - 140</v>
      </c>
      <c r="L186" s="1">
        <f t="shared" si="11"/>
        <v>0</v>
      </c>
    </row>
    <row r="187" spans="1:12" ht="31.5" x14ac:dyDescent="0.25">
      <c r="A187" s="7" t="s">
        <v>239</v>
      </c>
      <c r="B187" s="3" t="s">
        <v>240</v>
      </c>
      <c r="C187" s="3" t="s">
        <v>241</v>
      </c>
      <c r="D187" s="3" t="s">
        <v>242</v>
      </c>
      <c r="E187" s="4">
        <v>146</v>
      </c>
      <c r="F187" s="2" t="s">
        <v>195</v>
      </c>
      <c r="G187" s="25">
        <v>0</v>
      </c>
      <c r="H187" s="26">
        <v>0</v>
      </c>
      <c r="I187" s="16" t="s">
        <v>219</v>
      </c>
      <c r="J187" s="1" t="str">
        <f t="shared" si="12"/>
        <v>3.3.90.30.16.01.0084.000145-01 - 146 - LAGO SUL RA XVI</v>
      </c>
      <c r="K187" s="1" t="str">
        <f t="shared" si="13"/>
        <v>3.3.90.30.16.01.0084.000145-01 - 146</v>
      </c>
      <c r="L187" s="1">
        <f t="shared" si="11"/>
        <v>0</v>
      </c>
    </row>
    <row r="188" spans="1:12" ht="31.5" x14ac:dyDescent="0.25">
      <c r="A188" s="7" t="s">
        <v>239</v>
      </c>
      <c r="B188" s="3" t="s">
        <v>240</v>
      </c>
      <c r="C188" s="3" t="s">
        <v>241</v>
      </c>
      <c r="D188" s="3" t="s">
        <v>242</v>
      </c>
      <c r="E188" s="4">
        <v>94</v>
      </c>
      <c r="F188" s="2" t="s">
        <v>192</v>
      </c>
      <c r="G188" s="25">
        <v>0</v>
      </c>
      <c r="H188" s="26">
        <v>8</v>
      </c>
      <c r="I188" s="16" t="s">
        <v>219</v>
      </c>
      <c r="J188" s="1" t="str">
        <f t="shared" si="12"/>
        <v>3.3.90.30.16.01.0084.000145-01 - 94 - SLU</v>
      </c>
      <c r="K188" s="1" t="str">
        <f t="shared" si="13"/>
        <v>3.3.90.30.16.01.0084.000145-01 - 94</v>
      </c>
      <c r="L188" s="1">
        <f t="shared" si="11"/>
        <v>10</v>
      </c>
    </row>
    <row r="189" spans="1:12" ht="31.5" x14ac:dyDescent="0.25">
      <c r="A189" s="7" t="s">
        <v>239</v>
      </c>
      <c r="B189" s="3" t="s">
        <v>240</v>
      </c>
      <c r="C189" s="3" t="s">
        <v>241</v>
      </c>
      <c r="D189" s="3" t="s">
        <v>242</v>
      </c>
      <c r="E189" s="4">
        <v>136</v>
      </c>
      <c r="F189" s="2" t="s">
        <v>218</v>
      </c>
      <c r="G189" s="25">
        <v>0</v>
      </c>
      <c r="H189" s="26">
        <v>10</v>
      </c>
      <c r="I189" s="16" t="s">
        <v>219</v>
      </c>
      <c r="J189" s="1" t="str">
        <f t="shared" si="12"/>
        <v>3.3.90.30.16.01.0084.000145-01 - 136 - BANDEIR RA VIII</v>
      </c>
      <c r="K189" s="1" t="str">
        <f t="shared" si="13"/>
        <v>3.3.90.30.16.01.0084.000145-01 - 136</v>
      </c>
      <c r="L189" s="1">
        <f t="shared" si="11"/>
        <v>13</v>
      </c>
    </row>
    <row r="190" spans="1:12" ht="31.5" x14ac:dyDescent="0.25">
      <c r="A190" s="7" t="s">
        <v>239</v>
      </c>
      <c r="B190" s="3" t="s">
        <v>240</v>
      </c>
      <c r="C190" s="3" t="s">
        <v>241</v>
      </c>
      <c r="D190" s="3" t="s">
        <v>242</v>
      </c>
      <c r="E190" s="4">
        <v>144</v>
      </c>
      <c r="F190" s="2" t="s">
        <v>199</v>
      </c>
      <c r="G190" s="25">
        <v>0</v>
      </c>
      <c r="H190" s="26">
        <v>0</v>
      </c>
      <c r="I190" s="16" t="s">
        <v>219</v>
      </c>
      <c r="J190" s="1" t="str">
        <f t="shared" si="12"/>
        <v>3.3.90.30.16.01.0084.000145-01 - 144 - SAO SEBT RA XIV</v>
      </c>
      <c r="K190" s="1" t="str">
        <f t="shared" si="13"/>
        <v>3.3.90.30.16.01.0084.000145-01 - 144</v>
      </c>
      <c r="L190" s="1">
        <f t="shared" si="11"/>
        <v>0</v>
      </c>
    </row>
    <row r="191" spans="1:12" ht="31.5" x14ac:dyDescent="0.25">
      <c r="A191" s="7" t="s">
        <v>239</v>
      </c>
      <c r="B191" s="3" t="s">
        <v>240</v>
      </c>
      <c r="C191" s="3" t="s">
        <v>241</v>
      </c>
      <c r="D191" s="3" t="s">
        <v>242</v>
      </c>
      <c r="E191" s="4">
        <v>151</v>
      </c>
      <c r="F191" s="2" t="s">
        <v>217</v>
      </c>
      <c r="G191" s="25">
        <v>0</v>
      </c>
      <c r="H191" s="26">
        <v>5</v>
      </c>
      <c r="I191" s="16" t="s">
        <v>219</v>
      </c>
      <c r="J191" s="1" t="str">
        <f t="shared" si="12"/>
        <v>3.3.90.30.16.01.0084.000145-01 - 151 - ARQUIVO PUBLICO</v>
      </c>
      <c r="K191" s="1" t="str">
        <f t="shared" si="13"/>
        <v>3.3.90.30.16.01.0084.000145-01 - 151</v>
      </c>
      <c r="L191" s="1">
        <f t="shared" si="11"/>
        <v>6</v>
      </c>
    </row>
    <row r="192" spans="1:12" ht="31.5" x14ac:dyDescent="0.25">
      <c r="A192" s="7" t="s">
        <v>239</v>
      </c>
      <c r="B192" s="3" t="s">
        <v>240</v>
      </c>
      <c r="C192" s="3" t="s">
        <v>241</v>
      </c>
      <c r="D192" s="3" t="s">
        <v>242</v>
      </c>
      <c r="E192" s="4">
        <v>131</v>
      </c>
      <c r="F192" s="2" t="s">
        <v>209</v>
      </c>
      <c r="G192" s="25">
        <v>0</v>
      </c>
      <c r="H192" s="26">
        <v>5</v>
      </c>
      <c r="I192" s="16" t="s">
        <v>219</v>
      </c>
      <c r="J192" s="1" t="str">
        <f t="shared" si="12"/>
        <v>3.3.90.30.16.01.0084.000145-01 - 131 - GAMA RA II</v>
      </c>
      <c r="K192" s="1" t="str">
        <f t="shared" si="13"/>
        <v>3.3.90.30.16.01.0084.000145-01 - 131</v>
      </c>
      <c r="L192" s="1">
        <f t="shared" si="11"/>
        <v>6</v>
      </c>
    </row>
    <row r="193" spans="1:12" ht="31.5" x14ac:dyDescent="0.25">
      <c r="A193" s="7" t="s">
        <v>239</v>
      </c>
      <c r="B193" s="3" t="s">
        <v>240</v>
      </c>
      <c r="C193" s="3" t="s">
        <v>241</v>
      </c>
      <c r="D193" s="3" t="s">
        <v>242</v>
      </c>
      <c r="E193" s="4">
        <v>431</v>
      </c>
      <c r="F193" s="2" t="s">
        <v>170</v>
      </c>
      <c r="G193" s="25">
        <v>0</v>
      </c>
      <c r="H193" s="26">
        <v>0</v>
      </c>
      <c r="I193" s="16" t="s">
        <v>219</v>
      </c>
      <c r="J193" s="1" t="str">
        <f t="shared" si="12"/>
        <v>3.3.90.30.16.01.0084.000145-01 - 431 - SEDESTMIDH</v>
      </c>
      <c r="K193" s="1" t="str">
        <f t="shared" si="13"/>
        <v>3.3.90.30.16.01.0084.000145-01 - 431</v>
      </c>
      <c r="L193" s="1">
        <f t="shared" si="11"/>
        <v>0</v>
      </c>
    </row>
    <row r="194" spans="1:12" ht="31.5" x14ac:dyDescent="0.25">
      <c r="A194" s="7" t="s">
        <v>239</v>
      </c>
      <c r="B194" s="3" t="s">
        <v>240</v>
      </c>
      <c r="C194" s="3" t="s">
        <v>241</v>
      </c>
      <c r="D194" s="3" t="s">
        <v>242</v>
      </c>
      <c r="E194" s="4">
        <v>63</v>
      </c>
      <c r="F194" s="2" t="s">
        <v>185</v>
      </c>
      <c r="G194" s="25">
        <v>0</v>
      </c>
      <c r="H194" s="26">
        <v>1</v>
      </c>
      <c r="I194" s="16" t="s">
        <v>219</v>
      </c>
      <c r="J194" s="1" t="str">
        <f t="shared" si="12"/>
        <v>3.3.90.30.16.01.0084.000145-01 - 63 - FHB</v>
      </c>
      <c r="K194" s="1" t="str">
        <f t="shared" si="13"/>
        <v>3.3.90.30.16.01.0084.000145-01 - 63</v>
      </c>
      <c r="L194" s="1">
        <f t="shared" si="11"/>
        <v>1</v>
      </c>
    </row>
    <row r="195" spans="1:12" ht="31.5" x14ac:dyDescent="0.25">
      <c r="A195" s="7" t="s">
        <v>239</v>
      </c>
      <c r="B195" s="3" t="s">
        <v>240</v>
      </c>
      <c r="C195" s="3" t="s">
        <v>241</v>
      </c>
      <c r="D195" s="3" t="s">
        <v>242</v>
      </c>
      <c r="E195" s="4">
        <v>392</v>
      </c>
      <c r="F195" s="2" t="s">
        <v>174</v>
      </c>
      <c r="G195" s="25">
        <v>0</v>
      </c>
      <c r="H195" s="26">
        <v>0</v>
      </c>
      <c r="I195" s="16" t="s">
        <v>219</v>
      </c>
      <c r="J195" s="1" t="str">
        <f t="shared" si="12"/>
        <v>3.3.90.30.16.01.0084.000145-01 - 392 - CODHAB/DF</v>
      </c>
      <c r="K195" s="1" t="str">
        <f t="shared" si="13"/>
        <v>3.3.90.30.16.01.0084.000145-01 - 392</v>
      </c>
      <c r="L195" s="1">
        <f t="shared" si="11"/>
        <v>0</v>
      </c>
    </row>
    <row r="196" spans="1:12" ht="31.5" x14ac:dyDescent="0.25">
      <c r="A196" s="7" t="s">
        <v>239</v>
      </c>
      <c r="B196" s="3" t="s">
        <v>240</v>
      </c>
      <c r="C196" s="3" t="s">
        <v>241</v>
      </c>
      <c r="D196" s="3" t="s">
        <v>242</v>
      </c>
      <c r="E196" s="4">
        <v>197</v>
      </c>
      <c r="F196" s="2" t="s">
        <v>179</v>
      </c>
      <c r="G196" s="25">
        <v>0</v>
      </c>
      <c r="H196" s="26">
        <v>1</v>
      </c>
      <c r="I196" s="16" t="s">
        <v>219</v>
      </c>
      <c r="J196" s="1" t="str">
        <f t="shared" si="12"/>
        <v>3.3.90.30.16.01.0084.000145-01 - 197 - ADASA</v>
      </c>
      <c r="K196" s="1" t="str">
        <f t="shared" si="13"/>
        <v>3.3.90.30.16.01.0084.000145-01 - 197</v>
      </c>
      <c r="L196" s="1">
        <f t="shared" si="11"/>
        <v>1</v>
      </c>
    </row>
    <row r="197" spans="1:12" ht="31.5" x14ac:dyDescent="0.25">
      <c r="A197" s="7" t="s">
        <v>239</v>
      </c>
      <c r="B197" s="3" t="s">
        <v>240</v>
      </c>
      <c r="C197" s="3" t="s">
        <v>241</v>
      </c>
      <c r="D197" s="3" t="s">
        <v>242</v>
      </c>
      <c r="E197" s="4">
        <v>366</v>
      </c>
      <c r="F197" s="2" t="s">
        <v>216</v>
      </c>
      <c r="G197" s="25">
        <v>0</v>
      </c>
      <c r="H197" s="26">
        <v>0</v>
      </c>
      <c r="I197" s="16" t="s">
        <v>219</v>
      </c>
      <c r="J197" s="1" t="str">
        <f t="shared" si="12"/>
        <v>3.3.90.30.16.01.0084.000145-01 - 366 - VICENTE PIRES RA XXX</v>
      </c>
      <c r="K197" s="1" t="str">
        <f t="shared" si="13"/>
        <v>3.3.90.30.16.01.0084.000145-01 - 366</v>
      </c>
      <c r="L197" s="1">
        <f t="shared" si="11"/>
        <v>0</v>
      </c>
    </row>
    <row r="198" spans="1:12" ht="31.5" x14ac:dyDescent="0.25">
      <c r="A198" s="7" t="s">
        <v>239</v>
      </c>
      <c r="B198" s="3" t="s">
        <v>240</v>
      </c>
      <c r="C198" s="3" t="s">
        <v>241</v>
      </c>
      <c r="D198" s="3" t="s">
        <v>242</v>
      </c>
      <c r="E198" s="4">
        <v>410</v>
      </c>
      <c r="F198" s="2" t="s">
        <v>173</v>
      </c>
      <c r="G198" s="25">
        <v>0</v>
      </c>
      <c r="H198" s="26">
        <v>0</v>
      </c>
      <c r="I198" s="16" t="s">
        <v>219</v>
      </c>
      <c r="J198" s="1" t="str">
        <f t="shared" si="12"/>
        <v>3.3.90.30.16.01.0084.000145-01 - 410 - SEPLAG</v>
      </c>
      <c r="K198" s="1" t="str">
        <f t="shared" si="13"/>
        <v>3.3.90.30.16.01.0084.000145-01 - 410</v>
      </c>
      <c r="L198" s="1">
        <f t="shared" si="11"/>
        <v>0</v>
      </c>
    </row>
    <row r="199" spans="1:12" ht="31.5" x14ac:dyDescent="0.25">
      <c r="A199" s="7" t="s">
        <v>239</v>
      </c>
      <c r="B199" s="3" t="s">
        <v>240</v>
      </c>
      <c r="C199" s="3" t="s">
        <v>241</v>
      </c>
      <c r="D199" s="3" t="s">
        <v>242</v>
      </c>
      <c r="E199" s="4">
        <v>150</v>
      </c>
      <c r="F199" s="2" t="s">
        <v>190</v>
      </c>
      <c r="G199" s="25">
        <v>0</v>
      </c>
      <c r="H199" s="26">
        <v>0</v>
      </c>
      <c r="I199" s="16" t="s">
        <v>219</v>
      </c>
      <c r="J199" s="1" t="str">
        <f t="shared" si="12"/>
        <v>3.3.90.30.16.01.0084.000145-01 - 150 - SEC</v>
      </c>
      <c r="K199" s="1" t="str">
        <f t="shared" si="13"/>
        <v>3.3.90.30.16.01.0084.000145-01 - 150</v>
      </c>
      <c r="L199" s="1">
        <f t="shared" si="11"/>
        <v>0</v>
      </c>
    </row>
    <row r="200" spans="1:12" ht="31.5" x14ac:dyDescent="0.25">
      <c r="A200" s="7" t="s">
        <v>239</v>
      </c>
      <c r="B200" s="3" t="s">
        <v>240</v>
      </c>
      <c r="C200" s="3" t="s">
        <v>241</v>
      </c>
      <c r="D200" s="3" t="s">
        <v>242</v>
      </c>
      <c r="E200" s="4">
        <v>50</v>
      </c>
      <c r="F200" s="2" t="s">
        <v>172</v>
      </c>
      <c r="G200" s="25">
        <v>0</v>
      </c>
      <c r="H200" s="26">
        <v>0</v>
      </c>
      <c r="I200" s="16" t="s">
        <v>219</v>
      </c>
      <c r="J200" s="1" t="str">
        <f t="shared" si="12"/>
        <v>3.3.90.30.16.01.0084.000145-01 - 50 - SSP</v>
      </c>
      <c r="K200" s="1" t="str">
        <f t="shared" si="13"/>
        <v>3.3.90.30.16.01.0084.000145-01 - 50</v>
      </c>
      <c r="L200" s="1">
        <f t="shared" ref="L200:L263" si="14">ROUND((H200/12)*15,0)</f>
        <v>0</v>
      </c>
    </row>
    <row r="201" spans="1:12" ht="31.5" x14ac:dyDescent="0.25">
      <c r="A201" s="7" t="s">
        <v>239</v>
      </c>
      <c r="B201" s="3" t="s">
        <v>240</v>
      </c>
      <c r="C201" s="3" t="s">
        <v>241</v>
      </c>
      <c r="D201" s="3" t="s">
        <v>242</v>
      </c>
      <c r="E201" s="4">
        <v>410</v>
      </c>
      <c r="F201" s="2" t="s">
        <v>173</v>
      </c>
      <c r="G201" s="25">
        <v>0</v>
      </c>
      <c r="H201" s="26">
        <v>0</v>
      </c>
      <c r="I201" s="16" t="s">
        <v>219</v>
      </c>
      <c r="J201" s="1" t="str">
        <f t="shared" si="12"/>
        <v>3.3.90.30.16.01.0084.000145-01 - 410 - SEPLAG</v>
      </c>
      <c r="K201" s="1" t="str">
        <f t="shared" si="13"/>
        <v>3.3.90.30.16.01.0084.000145-01 - 410</v>
      </c>
      <c r="L201" s="1">
        <f t="shared" si="14"/>
        <v>0</v>
      </c>
    </row>
    <row r="202" spans="1:12" ht="31.5" x14ac:dyDescent="0.25">
      <c r="A202" s="7" t="s">
        <v>239</v>
      </c>
      <c r="B202" s="3" t="s">
        <v>240</v>
      </c>
      <c r="C202" s="3" t="s">
        <v>241</v>
      </c>
      <c r="D202" s="3" t="s">
        <v>242</v>
      </c>
      <c r="E202" s="4">
        <v>70</v>
      </c>
      <c r="F202" s="2" t="s">
        <v>187</v>
      </c>
      <c r="G202" s="25">
        <v>0</v>
      </c>
      <c r="H202" s="26">
        <v>0</v>
      </c>
      <c r="I202" s="16" t="s">
        <v>219</v>
      </c>
      <c r="J202" s="1" t="str">
        <f t="shared" si="12"/>
        <v>3.3.90.30.16.01.0084.000145-01 - 70 - SEAGRI</v>
      </c>
      <c r="K202" s="1" t="str">
        <f t="shared" si="13"/>
        <v>3.3.90.30.16.01.0084.000145-01 - 70</v>
      </c>
      <c r="L202" s="1">
        <f t="shared" si="14"/>
        <v>0</v>
      </c>
    </row>
    <row r="203" spans="1:12" ht="31.5" x14ac:dyDescent="0.25">
      <c r="A203" s="7" t="s">
        <v>239</v>
      </c>
      <c r="B203" s="3" t="s">
        <v>240</v>
      </c>
      <c r="C203" s="3" t="s">
        <v>241</v>
      </c>
      <c r="D203" s="3" t="s">
        <v>242</v>
      </c>
      <c r="E203" s="4">
        <v>140</v>
      </c>
      <c r="F203" s="2" t="s">
        <v>211</v>
      </c>
      <c r="G203" s="25">
        <v>0</v>
      </c>
      <c r="H203" s="26">
        <v>0</v>
      </c>
      <c r="I203" s="16" t="s">
        <v>219</v>
      </c>
      <c r="J203" s="1" t="str">
        <f t="shared" si="12"/>
        <v>3.3.90.30.16.01.0084.000145-01 - 140 - PARANOA RA VII</v>
      </c>
      <c r="K203" s="1" t="str">
        <f t="shared" si="13"/>
        <v>3.3.90.30.16.01.0084.000145-01 - 140</v>
      </c>
      <c r="L203" s="1">
        <f t="shared" si="14"/>
        <v>0</v>
      </c>
    </row>
    <row r="204" spans="1:12" ht="31.5" x14ac:dyDescent="0.25">
      <c r="A204" s="7" t="s">
        <v>239</v>
      </c>
      <c r="B204" s="3" t="s">
        <v>240</v>
      </c>
      <c r="C204" s="3" t="s">
        <v>241</v>
      </c>
      <c r="D204" s="3" t="s">
        <v>242</v>
      </c>
      <c r="E204" s="4">
        <v>141</v>
      </c>
      <c r="F204" s="2" t="s">
        <v>182</v>
      </c>
      <c r="G204" s="25">
        <v>0</v>
      </c>
      <c r="H204" s="26">
        <v>17</v>
      </c>
      <c r="I204" s="16" t="s">
        <v>219</v>
      </c>
      <c r="J204" s="1" t="str">
        <f t="shared" si="12"/>
        <v>3.3.90.30.16.01.0084.000145-01 - 141 - PLANO PILOTO RA I</v>
      </c>
      <c r="K204" s="1" t="str">
        <f t="shared" si="13"/>
        <v>3.3.90.30.16.01.0084.000145-01 - 141</v>
      </c>
      <c r="L204" s="1">
        <f t="shared" si="14"/>
        <v>21</v>
      </c>
    </row>
    <row r="205" spans="1:12" ht="31.5" x14ac:dyDescent="0.25">
      <c r="A205" s="7" t="s">
        <v>239</v>
      </c>
      <c r="B205" s="3" t="s">
        <v>240</v>
      </c>
      <c r="C205" s="3" t="s">
        <v>241</v>
      </c>
      <c r="D205" s="3" t="s">
        <v>242</v>
      </c>
      <c r="E205" s="4">
        <v>390</v>
      </c>
      <c r="F205" s="2" t="s">
        <v>176</v>
      </c>
      <c r="G205" s="25">
        <v>0</v>
      </c>
      <c r="H205" s="26">
        <v>0</v>
      </c>
      <c r="I205" s="16" t="s">
        <v>219</v>
      </c>
      <c r="J205" s="1" t="str">
        <f t="shared" si="12"/>
        <v>3.3.90.30.16.01.0084.000145-01 - 390 - SEGETH</v>
      </c>
      <c r="K205" s="1" t="str">
        <f t="shared" si="13"/>
        <v>3.3.90.30.16.01.0084.000145-01 - 390</v>
      </c>
      <c r="L205" s="1">
        <f t="shared" si="14"/>
        <v>0</v>
      </c>
    </row>
    <row r="206" spans="1:12" ht="31.5" x14ac:dyDescent="0.25">
      <c r="A206" s="7" t="s">
        <v>239</v>
      </c>
      <c r="B206" s="3" t="s">
        <v>240</v>
      </c>
      <c r="C206" s="3" t="s">
        <v>241</v>
      </c>
      <c r="D206" s="3" t="s">
        <v>242</v>
      </c>
      <c r="E206" s="4">
        <v>401</v>
      </c>
      <c r="F206" s="2" t="s">
        <v>184</v>
      </c>
      <c r="G206" s="25">
        <v>0</v>
      </c>
      <c r="H206" s="26">
        <v>0</v>
      </c>
      <c r="I206" s="16" t="s">
        <v>219</v>
      </c>
      <c r="J206" s="1" t="str">
        <f t="shared" si="12"/>
        <v>3.3.90.30.16.01.0084.000145-01 - 401 - DPDF</v>
      </c>
      <c r="K206" s="1" t="str">
        <f t="shared" si="13"/>
        <v>3.3.90.30.16.01.0084.000145-01 - 401</v>
      </c>
      <c r="L206" s="1">
        <f t="shared" si="14"/>
        <v>0</v>
      </c>
    </row>
    <row r="207" spans="1:12" ht="31.5" x14ac:dyDescent="0.25">
      <c r="A207" s="7" t="s">
        <v>239</v>
      </c>
      <c r="B207" s="3" t="s">
        <v>240</v>
      </c>
      <c r="C207" s="3" t="s">
        <v>241</v>
      </c>
      <c r="D207" s="3" t="s">
        <v>242</v>
      </c>
      <c r="E207" s="4">
        <v>132</v>
      </c>
      <c r="F207" s="2" t="s">
        <v>189</v>
      </c>
      <c r="G207" s="25">
        <v>0</v>
      </c>
      <c r="H207" s="26">
        <v>0</v>
      </c>
      <c r="I207" s="16" t="s">
        <v>219</v>
      </c>
      <c r="J207" s="1" t="str">
        <f t="shared" si="12"/>
        <v>3.3.90.30.16.01.0084.000145-01 - 132 - TAGUA RA III</v>
      </c>
      <c r="K207" s="1" t="str">
        <f t="shared" si="13"/>
        <v>3.3.90.30.16.01.0084.000145-01 - 132</v>
      </c>
      <c r="L207" s="1">
        <f t="shared" si="14"/>
        <v>0</v>
      </c>
    </row>
    <row r="208" spans="1:12" ht="31.5" x14ac:dyDescent="0.25">
      <c r="A208" s="7" t="s">
        <v>239</v>
      </c>
      <c r="B208" s="3" t="s">
        <v>240</v>
      </c>
      <c r="C208" s="3" t="s">
        <v>241</v>
      </c>
      <c r="D208" s="3" t="s">
        <v>242</v>
      </c>
      <c r="E208" s="4">
        <v>309</v>
      </c>
      <c r="F208" s="2" t="s">
        <v>202</v>
      </c>
      <c r="G208" s="25">
        <v>0</v>
      </c>
      <c r="H208" s="26">
        <v>3</v>
      </c>
      <c r="I208" s="16" t="s">
        <v>219</v>
      </c>
      <c r="J208" s="1" t="str">
        <f t="shared" si="12"/>
        <v>3.3.90.30.16.01.0084.000145-01 - 309 - SIA RA XXIX</v>
      </c>
      <c r="K208" s="1" t="str">
        <f t="shared" si="13"/>
        <v>3.3.90.30.16.01.0084.000145-01 - 309</v>
      </c>
      <c r="L208" s="1">
        <f t="shared" si="14"/>
        <v>4</v>
      </c>
    </row>
    <row r="209" spans="1:12" ht="31.5" x14ac:dyDescent="0.25">
      <c r="A209" s="7" t="s">
        <v>239</v>
      </c>
      <c r="B209" s="3" t="s">
        <v>240</v>
      </c>
      <c r="C209" s="3" t="s">
        <v>241</v>
      </c>
      <c r="D209" s="3" t="s">
        <v>242</v>
      </c>
      <c r="E209" s="4">
        <v>94</v>
      </c>
      <c r="F209" s="2" t="s">
        <v>192</v>
      </c>
      <c r="G209" s="25">
        <v>0</v>
      </c>
      <c r="H209" s="26">
        <v>0</v>
      </c>
      <c r="I209" s="16" t="s">
        <v>219</v>
      </c>
      <c r="J209" s="1" t="str">
        <f t="shared" si="12"/>
        <v>3.3.90.30.16.01.0084.000145-01 - 94 - SLU</v>
      </c>
      <c r="K209" s="1" t="str">
        <f t="shared" si="13"/>
        <v>3.3.90.30.16.01.0084.000145-01 - 94</v>
      </c>
      <c r="L209" s="1">
        <f t="shared" si="14"/>
        <v>0</v>
      </c>
    </row>
    <row r="210" spans="1:12" ht="31.5" x14ac:dyDescent="0.25">
      <c r="A210" s="7" t="s">
        <v>239</v>
      </c>
      <c r="B210" s="3" t="s">
        <v>240</v>
      </c>
      <c r="C210" s="3" t="s">
        <v>241</v>
      </c>
      <c r="D210" s="3" t="s">
        <v>242</v>
      </c>
      <c r="E210" s="4">
        <v>63</v>
      </c>
      <c r="F210" s="2" t="s">
        <v>185</v>
      </c>
      <c r="G210" s="25">
        <v>0</v>
      </c>
      <c r="H210" s="26">
        <v>0.5</v>
      </c>
      <c r="I210" s="16" t="s">
        <v>219</v>
      </c>
      <c r="J210" s="1" t="str">
        <f t="shared" si="12"/>
        <v>3.3.90.30.16.01.0084.000145-01 - 63 - FHB</v>
      </c>
      <c r="K210" s="1" t="str">
        <f t="shared" si="13"/>
        <v>3.3.90.30.16.01.0084.000145-01 - 63</v>
      </c>
      <c r="L210" s="1">
        <f t="shared" si="14"/>
        <v>1</v>
      </c>
    </row>
    <row r="211" spans="1:12" ht="31.5" x14ac:dyDescent="0.25">
      <c r="A211" s="7" t="s">
        <v>239</v>
      </c>
      <c r="B211" s="3" t="s">
        <v>240</v>
      </c>
      <c r="C211" s="3" t="s">
        <v>241</v>
      </c>
      <c r="D211" s="3" t="s">
        <v>242</v>
      </c>
      <c r="E211" s="4">
        <v>392</v>
      </c>
      <c r="F211" s="2" t="s">
        <v>174</v>
      </c>
      <c r="G211" s="25">
        <v>0</v>
      </c>
      <c r="H211" s="26">
        <v>0</v>
      </c>
      <c r="I211" s="16" t="s">
        <v>219</v>
      </c>
      <c r="J211" s="1" t="str">
        <f t="shared" si="12"/>
        <v>3.3.90.30.16.01.0084.000145-01 - 392 - CODHAB/DF</v>
      </c>
      <c r="K211" s="1" t="str">
        <f t="shared" si="13"/>
        <v>3.3.90.30.16.01.0084.000145-01 - 392</v>
      </c>
      <c r="L211" s="1">
        <f t="shared" si="14"/>
        <v>0</v>
      </c>
    </row>
    <row r="212" spans="1:12" ht="31.5" x14ac:dyDescent="0.25">
      <c r="A212" s="7" t="s">
        <v>239</v>
      </c>
      <c r="B212" s="3" t="s">
        <v>240</v>
      </c>
      <c r="C212" s="3" t="s">
        <v>241</v>
      </c>
      <c r="D212" s="3" t="s">
        <v>242</v>
      </c>
      <c r="E212" s="4">
        <v>80</v>
      </c>
      <c r="F212" s="2" t="s">
        <v>166</v>
      </c>
      <c r="G212" s="25">
        <v>0</v>
      </c>
      <c r="H212" s="26">
        <v>0</v>
      </c>
      <c r="I212" s="16" t="s">
        <v>219</v>
      </c>
      <c r="J212" s="1" t="str">
        <f t="shared" si="12"/>
        <v>3.3.90.30.16.01.0084.000145-01 - 80 - SEE</v>
      </c>
      <c r="K212" s="1" t="str">
        <f t="shared" si="13"/>
        <v>3.3.90.30.16.01.0084.000145-01 - 80</v>
      </c>
      <c r="L212" s="1">
        <f t="shared" si="14"/>
        <v>0</v>
      </c>
    </row>
    <row r="213" spans="1:12" ht="31.5" x14ac:dyDescent="0.25">
      <c r="A213" s="7" t="s">
        <v>239</v>
      </c>
      <c r="B213" s="3" t="s">
        <v>240</v>
      </c>
      <c r="C213" s="3" t="s">
        <v>241</v>
      </c>
      <c r="D213" s="3" t="s">
        <v>242</v>
      </c>
      <c r="E213" s="4">
        <v>410</v>
      </c>
      <c r="F213" s="2" t="s">
        <v>173</v>
      </c>
      <c r="G213" s="25">
        <v>0</v>
      </c>
      <c r="H213" s="26">
        <v>0</v>
      </c>
      <c r="I213" s="16" t="s">
        <v>219</v>
      </c>
      <c r="J213" s="1" t="str">
        <f t="shared" si="12"/>
        <v>3.3.90.30.16.01.0084.000145-01 - 410 - SEPLAG</v>
      </c>
      <c r="K213" s="1" t="str">
        <f t="shared" si="13"/>
        <v>3.3.90.30.16.01.0084.000145-01 - 410</v>
      </c>
      <c r="L213" s="1">
        <f t="shared" si="14"/>
        <v>0</v>
      </c>
    </row>
    <row r="214" spans="1:12" ht="31.5" x14ac:dyDescent="0.25">
      <c r="A214" s="7" t="s">
        <v>239</v>
      </c>
      <c r="B214" s="3" t="s">
        <v>240</v>
      </c>
      <c r="C214" s="3" t="s">
        <v>241</v>
      </c>
      <c r="D214" s="3" t="s">
        <v>242</v>
      </c>
      <c r="E214" s="4">
        <v>150</v>
      </c>
      <c r="F214" s="2" t="s">
        <v>190</v>
      </c>
      <c r="G214" s="25">
        <v>0</v>
      </c>
      <c r="H214" s="26">
        <v>0</v>
      </c>
      <c r="I214" s="16" t="s">
        <v>219</v>
      </c>
      <c r="J214" s="1" t="str">
        <f t="shared" si="12"/>
        <v>3.3.90.30.16.01.0084.000145-01 - 150 - SEC</v>
      </c>
      <c r="K214" s="1" t="str">
        <f t="shared" si="13"/>
        <v>3.3.90.30.16.01.0084.000145-01 - 150</v>
      </c>
      <c r="L214" s="1">
        <f t="shared" si="14"/>
        <v>0</v>
      </c>
    </row>
    <row r="215" spans="1:12" ht="31.5" x14ac:dyDescent="0.25">
      <c r="A215" s="7" t="s">
        <v>239</v>
      </c>
      <c r="B215" s="3" t="s">
        <v>240</v>
      </c>
      <c r="C215" s="3" t="s">
        <v>241</v>
      </c>
      <c r="D215" s="3" t="s">
        <v>242</v>
      </c>
      <c r="E215" s="4">
        <v>410</v>
      </c>
      <c r="F215" s="2" t="s">
        <v>173</v>
      </c>
      <c r="G215" s="25">
        <v>0</v>
      </c>
      <c r="H215" s="26">
        <v>0</v>
      </c>
      <c r="I215" s="16" t="s">
        <v>219</v>
      </c>
      <c r="J215" s="1" t="str">
        <f t="shared" si="12"/>
        <v>3.3.90.30.16.01.0084.000145-01 - 410 - SEPLAG</v>
      </c>
      <c r="K215" s="1" t="str">
        <f t="shared" si="13"/>
        <v>3.3.90.30.16.01.0084.000145-01 - 410</v>
      </c>
      <c r="L215" s="1">
        <f t="shared" si="14"/>
        <v>0</v>
      </c>
    </row>
    <row r="216" spans="1:12" ht="31.5" x14ac:dyDescent="0.25">
      <c r="A216" s="7" t="s">
        <v>239</v>
      </c>
      <c r="B216" s="3" t="s">
        <v>240</v>
      </c>
      <c r="C216" s="3" t="s">
        <v>241</v>
      </c>
      <c r="D216" s="3" t="s">
        <v>242</v>
      </c>
      <c r="E216" s="4">
        <v>70</v>
      </c>
      <c r="F216" s="2" t="s">
        <v>187</v>
      </c>
      <c r="G216" s="25">
        <v>0</v>
      </c>
      <c r="H216" s="26">
        <v>0</v>
      </c>
      <c r="I216" s="16" t="s">
        <v>219</v>
      </c>
      <c r="J216" s="1" t="str">
        <f t="shared" si="12"/>
        <v>3.3.90.30.16.01.0084.000145-01 - 70 - SEAGRI</v>
      </c>
      <c r="K216" s="1" t="str">
        <f t="shared" si="13"/>
        <v>3.3.90.30.16.01.0084.000145-01 - 70</v>
      </c>
      <c r="L216" s="1">
        <f t="shared" si="14"/>
        <v>0</v>
      </c>
    </row>
    <row r="217" spans="1:12" ht="31.5" x14ac:dyDescent="0.25">
      <c r="A217" s="7" t="s">
        <v>239</v>
      </c>
      <c r="B217" s="3" t="s">
        <v>240</v>
      </c>
      <c r="C217" s="3" t="s">
        <v>241</v>
      </c>
      <c r="D217" s="3" t="s">
        <v>242</v>
      </c>
      <c r="E217" s="4">
        <v>50</v>
      </c>
      <c r="F217" s="2" t="s">
        <v>172</v>
      </c>
      <c r="G217" s="25">
        <v>0</v>
      </c>
      <c r="H217" s="26">
        <v>0</v>
      </c>
      <c r="I217" s="16" t="s">
        <v>219</v>
      </c>
      <c r="J217" s="1" t="str">
        <f t="shared" si="12"/>
        <v>3.3.90.30.16.01.0084.000145-01 - 50 - SSP</v>
      </c>
      <c r="K217" s="1" t="str">
        <f t="shared" si="13"/>
        <v>3.3.90.30.16.01.0084.000145-01 - 50</v>
      </c>
      <c r="L217" s="1">
        <f t="shared" si="14"/>
        <v>0</v>
      </c>
    </row>
    <row r="218" spans="1:12" ht="31.5" x14ac:dyDescent="0.25">
      <c r="A218" s="7" t="s">
        <v>239</v>
      </c>
      <c r="B218" s="3" t="s">
        <v>240</v>
      </c>
      <c r="C218" s="3" t="s">
        <v>241</v>
      </c>
      <c r="D218" s="3" t="s">
        <v>242</v>
      </c>
      <c r="E218" s="4">
        <v>361</v>
      </c>
      <c r="F218" s="2" t="s">
        <v>208</v>
      </c>
      <c r="G218" s="25">
        <v>0</v>
      </c>
      <c r="H218" s="26">
        <v>50</v>
      </c>
      <c r="I218" s="16" t="s">
        <v>219</v>
      </c>
      <c r="J218" s="1" t="str">
        <f t="shared" si="12"/>
        <v>3.3.90.30.16.01.0084.000145-01 - 361 - AGEFIS</v>
      </c>
      <c r="K218" s="1" t="str">
        <f t="shared" si="13"/>
        <v>3.3.90.30.16.01.0084.000145-01 - 361</v>
      </c>
      <c r="L218" s="1">
        <f t="shared" si="14"/>
        <v>63</v>
      </c>
    </row>
    <row r="219" spans="1:12" ht="31.5" x14ac:dyDescent="0.25">
      <c r="A219" s="7" t="s">
        <v>239</v>
      </c>
      <c r="B219" s="3" t="s">
        <v>240</v>
      </c>
      <c r="C219" s="3" t="s">
        <v>241</v>
      </c>
      <c r="D219" s="3" t="s">
        <v>242</v>
      </c>
      <c r="E219" s="4">
        <v>140</v>
      </c>
      <c r="F219" s="2" t="s">
        <v>211</v>
      </c>
      <c r="G219" s="25">
        <v>0</v>
      </c>
      <c r="H219" s="26">
        <v>0</v>
      </c>
      <c r="I219" s="16" t="s">
        <v>219</v>
      </c>
      <c r="J219" s="1" t="str">
        <f t="shared" si="12"/>
        <v>3.3.90.30.16.01.0084.000145-01 - 140 - PARANOA RA VII</v>
      </c>
      <c r="K219" s="1" t="str">
        <f t="shared" si="13"/>
        <v>3.3.90.30.16.01.0084.000145-01 - 140</v>
      </c>
      <c r="L219" s="1">
        <f t="shared" si="14"/>
        <v>0</v>
      </c>
    </row>
    <row r="220" spans="1:12" ht="31.5" x14ac:dyDescent="0.25">
      <c r="A220" s="7" t="s">
        <v>239</v>
      </c>
      <c r="B220" s="3" t="s">
        <v>240</v>
      </c>
      <c r="C220" s="3" t="s">
        <v>241</v>
      </c>
      <c r="D220" s="3" t="s">
        <v>242</v>
      </c>
      <c r="E220" s="4">
        <v>390</v>
      </c>
      <c r="F220" s="2" t="s">
        <v>176</v>
      </c>
      <c r="G220" s="25">
        <v>0</v>
      </c>
      <c r="H220" s="26">
        <v>0</v>
      </c>
      <c r="I220" s="16" t="s">
        <v>219</v>
      </c>
      <c r="J220" s="1" t="str">
        <f t="shared" si="12"/>
        <v>3.3.90.30.16.01.0084.000145-01 - 390 - SEGETH</v>
      </c>
      <c r="K220" s="1" t="str">
        <f t="shared" si="13"/>
        <v>3.3.90.30.16.01.0084.000145-01 - 390</v>
      </c>
      <c r="L220" s="1">
        <f t="shared" si="14"/>
        <v>0</v>
      </c>
    </row>
    <row r="221" spans="1:12" ht="31.5" x14ac:dyDescent="0.25">
      <c r="A221" s="7" t="s">
        <v>239</v>
      </c>
      <c r="B221" s="3" t="s">
        <v>240</v>
      </c>
      <c r="C221" s="3" t="s">
        <v>241</v>
      </c>
      <c r="D221" s="3" t="s">
        <v>242</v>
      </c>
      <c r="E221" s="4">
        <v>94</v>
      </c>
      <c r="F221" s="2" t="s">
        <v>192</v>
      </c>
      <c r="G221" s="25">
        <v>0</v>
      </c>
      <c r="H221" s="26">
        <v>2</v>
      </c>
      <c r="I221" s="16" t="s">
        <v>219</v>
      </c>
      <c r="J221" s="1" t="str">
        <f t="shared" si="12"/>
        <v>3.3.90.30.16.01.0084.000145-01 - 94 - SLU</v>
      </c>
      <c r="K221" s="1" t="str">
        <f t="shared" si="13"/>
        <v>3.3.90.30.16.01.0084.000145-01 - 94</v>
      </c>
      <c r="L221" s="1">
        <f t="shared" si="14"/>
        <v>3</v>
      </c>
    </row>
    <row r="222" spans="1:12" ht="31.5" x14ac:dyDescent="0.25">
      <c r="A222" s="7" t="s">
        <v>239</v>
      </c>
      <c r="B222" s="3" t="s">
        <v>240</v>
      </c>
      <c r="C222" s="3" t="s">
        <v>241</v>
      </c>
      <c r="D222" s="3" t="s">
        <v>242</v>
      </c>
      <c r="E222" s="4">
        <v>480</v>
      </c>
      <c r="F222" s="2" t="s">
        <v>191</v>
      </c>
      <c r="G222" s="25">
        <v>0</v>
      </c>
      <c r="H222" s="26">
        <v>0</v>
      </c>
      <c r="I222" s="16" t="s">
        <v>219</v>
      </c>
      <c r="J222" s="1" t="str">
        <f t="shared" si="12"/>
        <v>3.3.90.30.16.01.0084.000145-01 - 480 - CGDF</v>
      </c>
      <c r="K222" s="1" t="str">
        <f t="shared" si="13"/>
        <v>3.3.90.30.16.01.0084.000145-01 - 480</v>
      </c>
      <c r="L222" s="1">
        <f t="shared" si="14"/>
        <v>0</v>
      </c>
    </row>
    <row r="223" spans="1:12" ht="31.5" x14ac:dyDescent="0.25">
      <c r="A223" s="7" t="s">
        <v>239</v>
      </c>
      <c r="B223" s="3" t="s">
        <v>240</v>
      </c>
      <c r="C223" s="3" t="s">
        <v>241</v>
      </c>
      <c r="D223" s="3" t="s">
        <v>242</v>
      </c>
      <c r="E223" s="4">
        <v>392</v>
      </c>
      <c r="F223" s="2" t="s">
        <v>174</v>
      </c>
      <c r="G223" s="25">
        <v>0</v>
      </c>
      <c r="H223" s="26">
        <v>0</v>
      </c>
      <c r="I223" s="16" t="s">
        <v>219</v>
      </c>
      <c r="J223" s="1" t="str">
        <f t="shared" si="12"/>
        <v>3.3.90.30.16.01.0084.000145-01 - 392 - CODHAB/DF</v>
      </c>
      <c r="K223" s="1" t="str">
        <f t="shared" si="13"/>
        <v>3.3.90.30.16.01.0084.000145-01 - 392</v>
      </c>
      <c r="L223" s="1">
        <f t="shared" si="14"/>
        <v>0</v>
      </c>
    </row>
    <row r="224" spans="1:12" ht="31.5" x14ac:dyDescent="0.25">
      <c r="A224" s="7" t="s">
        <v>239</v>
      </c>
      <c r="B224" s="3" t="s">
        <v>240</v>
      </c>
      <c r="C224" s="3" t="s">
        <v>241</v>
      </c>
      <c r="D224" s="3" t="s">
        <v>242</v>
      </c>
      <c r="E224" s="4">
        <v>401</v>
      </c>
      <c r="F224" s="2" t="s">
        <v>184</v>
      </c>
      <c r="G224" s="25">
        <v>0</v>
      </c>
      <c r="H224" s="26">
        <v>0</v>
      </c>
      <c r="I224" s="16" t="s">
        <v>219</v>
      </c>
      <c r="J224" s="1" t="str">
        <f t="shared" si="12"/>
        <v>3.3.90.30.16.01.0084.000145-01 - 401 - DPDF</v>
      </c>
      <c r="K224" s="1" t="str">
        <f t="shared" si="13"/>
        <v>3.3.90.30.16.01.0084.000145-01 - 401</v>
      </c>
      <c r="L224" s="1">
        <f t="shared" si="14"/>
        <v>0</v>
      </c>
    </row>
    <row r="225" spans="1:12" ht="31.5" x14ac:dyDescent="0.25">
      <c r="A225" s="7" t="s">
        <v>239</v>
      </c>
      <c r="B225" s="3" t="s">
        <v>240</v>
      </c>
      <c r="C225" s="3" t="s">
        <v>241</v>
      </c>
      <c r="D225" s="3" t="s">
        <v>242</v>
      </c>
      <c r="E225" s="4">
        <v>431</v>
      </c>
      <c r="F225" s="2" t="s">
        <v>170</v>
      </c>
      <c r="G225" s="25">
        <v>0</v>
      </c>
      <c r="H225" s="26">
        <v>0</v>
      </c>
      <c r="I225" s="16" t="s">
        <v>219</v>
      </c>
      <c r="J225" s="1" t="str">
        <f t="shared" si="12"/>
        <v>3.3.90.30.16.01.0084.000145-01 - 431 - SEDESTMIDH</v>
      </c>
      <c r="K225" s="1" t="str">
        <f t="shared" si="13"/>
        <v>3.3.90.30.16.01.0084.000145-01 - 431</v>
      </c>
      <c r="L225" s="1">
        <f t="shared" si="14"/>
        <v>0</v>
      </c>
    </row>
    <row r="226" spans="1:12" ht="31.5" x14ac:dyDescent="0.25">
      <c r="A226" s="7" t="s">
        <v>239</v>
      </c>
      <c r="B226" s="3" t="s">
        <v>240</v>
      </c>
      <c r="C226" s="3" t="s">
        <v>241</v>
      </c>
      <c r="D226" s="3" t="s">
        <v>242</v>
      </c>
      <c r="E226" s="4">
        <v>480</v>
      </c>
      <c r="F226" s="2" t="s">
        <v>191</v>
      </c>
      <c r="G226" s="25">
        <v>0</v>
      </c>
      <c r="H226" s="26">
        <v>0</v>
      </c>
      <c r="I226" s="16" t="s">
        <v>219</v>
      </c>
      <c r="J226" s="1" t="str">
        <f t="shared" si="12"/>
        <v>3.3.90.30.16.01.0084.000145-01 - 480 - CGDF</v>
      </c>
      <c r="K226" s="1" t="str">
        <f t="shared" si="13"/>
        <v>3.3.90.30.16.01.0084.000145-01 - 480</v>
      </c>
      <c r="L226" s="1">
        <f t="shared" si="14"/>
        <v>0</v>
      </c>
    </row>
    <row r="227" spans="1:12" ht="31.5" x14ac:dyDescent="0.25">
      <c r="A227" s="7" t="s">
        <v>239</v>
      </c>
      <c r="B227" s="3" t="s">
        <v>240</v>
      </c>
      <c r="C227" s="3" t="s">
        <v>241</v>
      </c>
      <c r="D227" s="3" t="s">
        <v>242</v>
      </c>
      <c r="E227" s="4">
        <v>392</v>
      </c>
      <c r="F227" s="2" t="s">
        <v>174</v>
      </c>
      <c r="G227" s="25">
        <v>10</v>
      </c>
      <c r="H227" s="26">
        <v>2.5</v>
      </c>
      <c r="I227" s="16" t="s">
        <v>219</v>
      </c>
      <c r="J227" s="1" t="str">
        <f t="shared" si="12"/>
        <v>3.3.90.30.16.01.0084.000145-01 - 392 - CODHAB/DF</v>
      </c>
      <c r="K227" s="1" t="str">
        <f t="shared" si="13"/>
        <v>3.3.90.30.16.01.0084.000145-01 - 392</v>
      </c>
      <c r="L227" s="1">
        <f t="shared" si="14"/>
        <v>3</v>
      </c>
    </row>
    <row r="228" spans="1:12" ht="31.5" x14ac:dyDescent="0.25">
      <c r="A228" s="7" t="s">
        <v>239</v>
      </c>
      <c r="B228" s="3" t="s">
        <v>240</v>
      </c>
      <c r="C228" s="3" t="s">
        <v>241</v>
      </c>
      <c r="D228" s="3" t="s">
        <v>242</v>
      </c>
      <c r="E228" s="4">
        <v>390</v>
      </c>
      <c r="F228" s="2" t="s">
        <v>176</v>
      </c>
      <c r="G228" s="25">
        <v>0</v>
      </c>
      <c r="H228" s="26">
        <v>0</v>
      </c>
      <c r="I228" s="16" t="s">
        <v>219</v>
      </c>
      <c r="J228" s="1" t="str">
        <f t="shared" si="12"/>
        <v>3.3.90.30.16.01.0084.000145-01 - 390 - SEGETH</v>
      </c>
      <c r="K228" s="1" t="str">
        <f t="shared" si="13"/>
        <v>3.3.90.30.16.01.0084.000145-01 - 390</v>
      </c>
      <c r="L228" s="1">
        <f t="shared" si="14"/>
        <v>0</v>
      </c>
    </row>
    <row r="229" spans="1:12" ht="31.5" x14ac:dyDescent="0.25">
      <c r="A229" s="7" t="s">
        <v>239</v>
      </c>
      <c r="B229" s="3" t="s">
        <v>240</v>
      </c>
      <c r="C229" s="3" t="s">
        <v>241</v>
      </c>
      <c r="D229" s="3" t="s">
        <v>242</v>
      </c>
      <c r="E229" s="4">
        <v>392</v>
      </c>
      <c r="F229" s="2" t="s">
        <v>174</v>
      </c>
      <c r="G229" s="25">
        <v>1</v>
      </c>
      <c r="H229" s="26">
        <v>0</v>
      </c>
      <c r="I229" s="16" t="s">
        <v>219</v>
      </c>
      <c r="J229" s="1" t="str">
        <f t="shared" si="12"/>
        <v>3.3.90.30.16.01.0084.000145-01 - 392 - CODHAB/DF</v>
      </c>
      <c r="K229" s="1" t="str">
        <f t="shared" si="13"/>
        <v>3.3.90.30.16.01.0084.000145-01 - 392</v>
      </c>
      <c r="L229" s="1">
        <f t="shared" si="14"/>
        <v>0</v>
      </c>
    </row>
    <row r="230" spans="1:12" ht="31.5" x14ac:dyDescent="0.25">
      <c r="A230" s="7" t="s">
        <v>239</v>
      </c>
      <c r="B230" s="3" t="s">
        <v>240</v>
      </c>
      <c r="C230" s="3" t="s">
        <v>241</v>
      </c>
      <c r="D230" s="3" t="s">
        <v>242</v>
      </c>
      <c r="E230" s="4">
        <v>2</v>
      </c>
      <c r="F230" s="2" t="s">
        <v>171</v>
      </c>
      <c r="G230" s="25">
        <v>0</v>
      </c>
      <c r="H230" s="26">
        <v>0</v>
      </c>
      <c r="I230" s="16" t="s">
        <v>219</v>
      </c>
      <c r="J230" s="1" t="str">
        <f t="shared" si="12"/>
        <v>3.3.90.30.16.01.0084.000145-01 - 2 - CASA CIVIL</v>
      </c>
      <c r="K230" s="1" t="str">
        <f t="shared" si="13"/>
        <v>3.3.90.30.16.01.0084.000145-01 - 2</v>
      </c>
      <c r="L230" s="1">
        <f t="shared" si="14"/>
        <v>0</v>
      </c>
    </row>
    <row r="231" spans="1:12" ht="31.5" x14ac:dyDescent="0.25">
      <c r="A231" s="7" t="s">
        <v>239</v>
      </c>
      <c r="B231" s="3" t="s">
        <v>240</v>
      </c>
      <c r="C231" s="3" t="s">
        <v>241</v>
      </c>
      <c r="D231" s="3" t="s">
        <v>242</v>
      </c>
      <c r="E231" s="4">
        <v>366</v>
      </c>
      <c r="F231" s="2" t="s">
        <v>216</v>
      </c>
      <c r="G231" s="25">
        <v>0</v>
      </c>
      <c r="H231" s="26">
        <v>0</v>
      </c>
      <c r="I231" s="16" t="s">
        <v>219</v>
      </c>
      <c r="J231" s="1" t="str">
        <f t="shared" si="12"/>
        <v>3.3.90.30.16.01.0084.000145-01 - 366 - VICENTE PIRES RA XXX</v>
      </c>
      <c r="K231" s="1" t="str">
        <f t="shared" si="13"/>
        <v>3.3.90.30.16.01.0084.000145-01 - 366</v>
      </c>
      <c r="L231" s="1">
        <f t="shared" si="14"/>
        <v>0</v>
      </c>
    </row>
    <row r="232" spans="1:12" ht="31.5" x14ac:dyDescent="0.25">
      <c r="A232" s="7" t="s">
        <v>239</v>
      </c>
      <c r="B232" s="3" t="s">
        <v>240</v>
      </c>
      <c r="C232" s="3" t="s">
        <v>241</v>
      </c>
      <c r="D232" s="3" t="s">
        <v>242</v>
      </c>
      <c r="E232" s="4">
        <v>131</v>
      </c>
      <c r="F232" s="2" t="s">
        <v>209</v>
      </c>
      <c r="G232" s="25">
        <v>23</v>
      </c>
      <c r="H232" s="26">
        <v>14</v>
      </c>
      <c r="I232" s="16" t="s">
        <v>219</v>
      </c>
      <c r="J232" s="1" t="str">
        <f t="shared" si="12"/>
        <v>3.3.90.30.16.01.0084.000145-01 - 131 - GAMA RA II</v>
      </c>
      <c r="K232" s="1" t="str">
        <f t="shared" si="13"/>
        <v>3.3.90.30.16.01.0084.000145-01 - 131</v>
      </c>
      <c r="L232" s="1">
        <f t="shared" si="14"/>
        <v>18</v>
      </c>
    </row>
    <row r="233" spans="1:12" ht="31.5" x14ac:dyDescent="0.25">
      <c r="A233" s="7" t="s">
        <v>239</v>
      </c>
      <c r="B233" s="3" t="s">
        <v>240</v>
      </c>
      <c r="C233" s="3" t="s">
        <v>241</v>
      </c>
      <c r="D233" s="3" t="s">
        <v>242</v>
      </c>
      <c r="E233" s="4">
        <v>431</v>
      </c>
      <c r="F233" s="2" t="s">
        <v>170</v>
      </c>
      <c r="G233" s="25">
        <v>0</v>
      </c>
      <c r="H233" s="26">
        <v>0</v>
      </c>
      <c r="I233" s="16" t="s">
        <v>219</v>
      </c>
      <c r="J233" s="1" t="str">
        <f t="shared" si="12"/>
        <v>3.3.90.30.16.01.0084.000145-01 - 431 - SEDESTMIDH</v>
      </c>
      <c r="K233" s="1" t="str">
        <f t="shared" si="13"/>
        <v>3.3.90.30.16.01.0084.000145-01 - 431</v>
      </c>
      <c r="L233" s="1">
        <f t="shared" si="14"/>
        <v>0</v>
      </c>
    </row>
    <row r="234" spans="1:12" ht="42" x14ac:dyDescent="0.25">
      <c r="A234" s="7" t="s">
        <v>249</v>
      </c>
      <c r="B234" s="3" t="s">
        <v>269</v>
      </c>
      <c r="C234" s="3" t="s">
        <v>248</v>
      </c>
      <c r="D234" s="3" t="s">
        <v>164</v>
      </c>
      <c r="E234" s="4">
        <v>40</v>
      </c>
      <c r="F234" s="2" t="s">
        <v>165</v>
      </c>
      <c r="G234" s="25">
        <v>0</v>
      </c>
      <c r="H234" s="26">
        <v>76</v>
      </c>
      <c r="I234" s="16" t="s">
        <v>219</v>
      </c>
      <c r="J234" s="1" t="str">
        <f t="shared" si="12"/>
        <v>3.3.90.30.16.01.0084.000151-01 - 40 - SEF</v>
      </c>
      <c r="K234" s="1" t="str">
        <f t="shared" si="13"/>
        <v>3.3.90.30.16.01.0084.000151-01 - 40</v>
      </c>
      <c r="L234" s="1">
        <f t="shared" si="14"/>
        <v>95</v>
      </c>
    </row>
    <row r="235" spans="1:12" ht="42" x14ac:dyDescent="0.25">
      <c r="A235" s="7" t="s">
        <v>255</v>
      </c>
      <c r="B235" s="3" t="s">
        <v>243</v>
      </c>
      <c r="C235" s="3" t="s">
        <v>254</v>
      </c>
      <c r="D235" s="3" t="s">
        <v>164</v>
      </c>
      <c r="E235" s="4">
        <v>392</v>
      </c>
      <c r="F235" s="2" t="s">
        <v>174</v>
      </c>
      <c r="G235" s="25">
        <v>0</v>
      </c>
      <c r="H235" s="26">
        <v>0</v>
      </c>
      <c r="I235" s="16" t="s">
        <v>219</v>
      </c>
      <c r="J235" s="1" t="str">
        <f t="shared" si="12"/>
        <v>3.3.90.30.16.01.0084.000148-01 - 392 - CODHAB/DF</v>
      </c>
      <c r="K235" s="1" t="str">
        <f t="shared" si="13"/>
        <v>3.3.90.30.16.01.0084.000148-01 - 392</v>
      </c>
      <c r="L235" s="1">
        <f t="shared" si="14"/>
        <v>0</v>
      </c>
    </row>
    <row r="236" spans="1:12" ht="42" x14ac:dyDescent="0.25">
      <c r="A236" s="7" t="s">
        <v>255</v>
      </c>
      <c r="B236" s="3" t="s">
        <v>243</v>
      </c>
      <c r="C236" s="3" t="s">
        <v>254</v>
      </c>
      <c r="D236" s="3" t="s">
        <v>164</v>
      </c>
      <c r="E236" s="4">
        <v>150</v>
      </c>
      <c r="F236" s="2" t="s">
        <v>190</v>
      </c>
      <c r="G236" s="25">
        <v>0</v>
      </c>
      <c r="H236" s="26">
        <v>0</v>
      </c>
      <c r="I236" s="16" t="s">
        <v>219</v>
      </c>
      <c r="J236" s="1" t="str">
        <f t="shared" ref="J236:J271" si="15">A236&amp;" - "&amp;E236&amp;" - "&amp;F236</f>
        <v>3.3.90.30.16.01.0084.000148-01 - 150 - SEC</v>
      </c>
      <c r="K236" s="1" t="str">
        <f t="shared" ref="K236:K271" si="16">A236&amp;" - "&amp;E236</f>
        <v>3.3.90.30.16.01.0084.000148-01 - 150</v>
      </c>
      <c r="L236" s="1">
        <f t="shared" si="14"/>
        <v>0</v>
      </c>
    </row>
    <row r="237" spans="1:12" ht="42" x14ac:dyDescent="0.25">
      <c r="A237" s="7" t="s">
        <v>255</v>
      </c>
      <c r="B237" s="3" t="s">
        <v>243</v>
      </c>
      <c r="C237" s="3" t="s">
        <v>254</v>
      </c>
      <c r="D237" s="3" t="s">
        <v>164</v>
      </c>
      <c r="E237" s="4">
        <v>300</v>
      </c>
      <c r="F237" s="2" t="s">
        <v>200</v>
      </c>
      <c r="G237" s="25">
        <v>0</v>
      </c>
      <c r="H237" s="26">
        <v>0</v>
      </c>
      <c r="I237" s="16" t="s">
        <v>219</v>
      </c>
      <c r="J237" s="1" t="str">
        <f t="shared" si="15"/>
        <v>3.3.90.30.16.01.0084.000148-01 - 300 - AGUAS CLARAS RA XX</v>
      </c>
      <c r="K237" s="1" t="str">
        <f t="shared" si="16"/>
        <v>3.3.90.30.16.01.0084.000148-01 - 300</v>
      </c>
      <c r="L237" s="1">
        <f t="shared" si="14"/>
        <v>0</v>
      </c>
    </row>
    <row r="238" spans="1:12" ht="42" x14ac:dyDescent="0.25">
      <c r="A238" s="7" t="s">
        <v>249</v>
      </c>
      <c r="B238" s="3" t="s">
        <v>269</v>
      </c>
      <c r="C238" s="3" t="s">
        <v>248</v>
      </c>
      <c r="D238" s="3" t="s">
        <v>164</v>
      </c>
      <c r="E238" s="4">
        <v>80</v>
      </c>
      <c r="F238" s="2" t="s">
        <v>166</v>
      </c>
      <c r="G238" s="25">
        <v>0</v>
      </c>
      <c r="H238" s="26">
        <v>0</v>
      </c>
      <c r="I238" s="16" t="s">
        <v>219</v>
      </c>
      <c r="J238" s="1" t="str">
        <f t="shared" si="15"/>
        <v>3.3.90.30.16.01.0084.000151-01 - 80 - SEE</v>
      </c>
      <c r="K238" s="1" t="str">
        <f t="shared" si="16"/>
        <v>3.3.90.30.16.01.0084.000151-01 - 80</v>
      </c>
      <c r="L238" s="1">
        <f t="shared" si="14"/>
        <v>0</v>
      </c>
    </row>
    <row r="239" spans="1:12" ht="42" x14ac:dyDescent="0.25">
      <c r="A239" s="7" t="s">
        <v>249</v>
      </c>
      <c r="B239" s="3" t="s">
        <v>269</v>
      </c>
      <c r="C239" s="3" t="s">
        <v>248</v>
      </c>
      <c r="D239" s="3" t="s">
        <v>164</v>
      </c>
      <c r="E239" s="4">
        <v>392</v>
      </c>
      <c r="F239" s="2" t="s">
        <v>174</v>
      </c>
      <c r="G239" s="25">
        <v>0</v>
      </c>
      <c r="H239" s="26">
        <v>0</v>
      </c>
      <c r="I239" s="16" t="s">
        <v>219</v>
      </c>
      <c r="J239" s="1" t="str">
        <f t="shared" si="15"/>
        <v>3.3.90.30.16.01.0084.000151-01 - 392 - CODHAB/DF</v>
      </c>
      <c r="K239" s="1" t="str">
        <f t="shared" si="16"/>
        <v>3.3.90.30.16.01.0084.000151-01 - 392</v>
      </c>
      <c r="L239" s="1">
        <f t="shared" si="14"/>
        <v>0</v>
      </c>
    </row>
    <row r="240" spans="1:12" ht="42" x14ac:dyDescent="0.25">
      <c r="A240" s="7" t="s">
        <v>259</v>
      </c>
      <c r="B240" s="3" t="s">
        <v>244</v>
      </c>
      <c r="C240" s="3" t="s">
        <v>258</v>
      </c>
      <c r="D240" s="3" t="s">
        <v>164</v>
      </c>
      <c r="E240" s="4">
        <v>40</v>
      </c>
      <c r="F240" s="2" t="s">
        <v>165</v>
      </c>
      <c r="G240" s="25">
        <v>0</v>
      </c>
      <c r="H240" s="26">
        <v>31.5</v>
      </c>
      <c r="I240" s="16" t="s">
        <v>219</v>
      </c>
      <c r="J240" s="1" t="str">
        <f t="shared" si="15"/>
        <v>3.3.90.30.16.01.0201.000008-01 - 40 - SEF</v>
      </c>
      <c r="K240" s="1" t="str">
        <f t="shared" si="16"/>
        <v>3.3.90.30.16.01.0201.000008-01 - 40</v>
      </c>
      <c r="L240" s="1">
        <f t="shared" si="14"/>
        <v>39</v>
      </c>
    </row>
    <row r="241" spans="1:12" ht="42" x14ac:dyDescent="0.25">
      <c r="A241" s="7" t="s">
        <v>259</v>
      </c>
      <c r="B241" s="3" t="s">
        <v>244</v>
      </c>
      <c r="C241" s="3" t="s">
        <v>258</v>
      </c>
      <c r="D241" s="3" t="s">
        <v>164</v>
      </c>
      <c r="E241" s="4">
        <v>80</v>
      </c>
      <c r="F241" s="2" t="s">
        <v>166</v>
      </c>
      <c r="G241" s="25">
        <v>0</v>
      </c>
      <c r="H241" s="26">
        <v>0</v>
      </c>
      <c r="I241" s="16" t="s">
        <v>219</v>
      </c>
      <c r="J241" s="1" t="str">
        <f t="shared" si="15"/>
        <v>3.3.90.30.16.01.0201.000008-01 - 80 - SEE</v>
      </c>
      <c r="K241" s="1" t="str">
        <f t="shared" si="16"/>
        <v>3.3.90.30.16.01.0201.000008-01 - 80</v>
      </c>
      <c r="L241" s="1">
        <f t="shared" si="14"/>
        <v>0</v>
      </c>
    </row>
    <row r="242" spans="1:12" ht="42" x14ac:dyDescent="0.25">
      <c r="A242" s="7" t="s">
        <v>259</v>
      </c>
      <c r="B242" s="3" t="s">
        <v>244</v>
      </c>
      <c r="C242" s="3" t="s">
        <v>258</v>
      </c>
      <c r="D242" s="3" t="s">
        <v>164</v>
      </c>
      <c r="E242" s="4">
        <v>480</v>
      </c>
      <c r="F242" s="2" t="s">
        <v>191</v>
      </c>
      <c r="G242" s="25">
        <v>16</v>
      </c>
      <c r="H242" s="26">
        <v>2.5</v>
      </c>
      <c r="I242" s="16" t="s">
        <v>219</v>
      </c>
      <c r="J242" s="1" t="str">
        <f t="shared" si="15"/>
        <v>3.3.90.30.16.01.0201.000008-01 - 480 - CGDF</v>
      </c>
      <c r="K242" s="1" t="str">
        <f t="shared" si="16"/>
        <v>3.3.90.30.16.01.0201.000008-01 - 480</v>
      </c>
      <c r="L242" s="1">
        <f t="shared" si="14"/>
        <v>3</v>
      </c>
    </row>
    <row r="243" spans="1:12" ht="42" x14ac:dyDescent="0.25">
      <c r="A243" s="7" t="s">
        <v>259</v>
      </c>
      <c r="B243" s="3" t="s">
        <v>244</v>
      </c>
      <c r="C243" s="3" t="s">
        <v>258</v>
      </c>
      <c r="D243" s="3" t="s">
        <v>164</v>
      </c>
      <c r="E243" s="4">
        <v>2</v>
      </c>
      <c r="F243" s="2" t="s">
        <v>171</v>
      </c>
      <c r="G243" s="25">
        <v>0</v>
      </c>
      <c r="H243" s="26">
        <v>0</v>
      </c>
      <c r="I243" s="16" t="s">
        <v>219</v>
      </c>
      <c r="J243" s="1" t="str">
        <f t="shared" si="15"/>
        <v>3.3.90.30.16.01.0201.000008-01 - 2 - CASA CIVIL</v>
      </c>
      <c r="K243" s="1" t="str">
        <f t="shared" si="16"/>
        <v>3.3.90.30.16.01.0201.000008-01 - 2</v>
      </c>
      <c r="L243" s="1">
        <f t="shared" si="14"/>
        <v>0</v>
      </c>
    </row>
    <row r="244" spans="1:12" ht="42" x14ac:dyDescent="0.25">
      <c r="A244" s="7" t="s">
        <v>259</v>
      </c>
      <c r="B244" s="3" t="s">
        <v>244</v>
      </c>
      <c r="C244" s="3" t="s">
        <v>258</v>
      </c>
      <c r="D244" s="3" t="s">
        <v>164</v>
      </c>
      <c r="E244" s="4">
        <v>301</v>
      </c>
      <c r="F244" s="2" t="s">
        <v>210</v>
      </c>
      <c r="G244" s="25">
        <v>0</v>
      </c>
      <c r="H244" s="26">
        <v>1</v>
      </c>
      <c r="I244" s="16" t="s">
        <v>219</v>
      </c>
      <c r="J244" s="1" t="str">
        <f t="shared" si="15"/>
        <v>3.3.90.30.16.01.0201.000008-01 - 301 - RIACHO F 2 RA XXI</v>
      </c>
      <c r="K244" s="1" t="str">
        <f t="shared" si="16"/>
        <v>3.3.90.30.16.01.0201.000008-01 - 301</v>
      </c>
      <c r="L244" s="1">
        <f t="shared" si="14"/>
        <v>1</v>
      </c>
    </row>
    <row r="245" spans="1:12" ht="42" x14ac:dyDescent="0.25">
      <c r="A245" s="7" t="s">
        <v>259</v>
      </c>
      <c r="B245" s="3" t="s">
        <v>244</v>
      </c>
      <c r="C245" s="3" t="s">
        <v>258</v>
      </c>
      <c r="D245" s="3" t="s">
        <v>164</v>
      </c>
      <c r="E245" s="4">
        <v>150</v>
      </c>
      <c r="F245" s="2" t="s">
        <v>190</v>
      </c>
      <c r="G245" s="25">
        <v>0</v>
      </c>
      <c r="H245" s="26">
        <v>0</v>
      </c>
      <c r="I245" s="16" t="s">
        <v>219</v>
      </c>
      <c r="J245" s="1" t="str">
        <f t="shared" si="15"/>
        <v>3.3.90.30.16.01.0201.000008-01 - 150 - SEC</v>
      </c>
      <c r="K245" s="1" t="str">
        <f t="shared" si="16"/>
        <v>3.3.90.30.16.01.0201.000008-01 - 150</v>
      </c>
      <c r="L245" s="1">
        <f t="shared" si="14"/>
        <v>0</v>
      </c>
    </row>
    <row r="246" spans="1:12" ht="42" x14ac:dyDescent="0.25">
      <c r="A246" s="7" t="s">
        <v>259</v>
      </c>
      <c r="B246" s="3" t="s">
        <v>244</v>
      </c>
      <c r="C246" s="3" t="s">
        <v>258</v>
      </c>
      <c r="D246" s="3" t="s">
        <v>164</v>
      </c>
      <c r="E246" s="4">
        <v>392</v>
      </c>
      <c r="F246" s="2" t="s">
        <v>174</v>
      </c>
      <c r="G246" s="25">
        <v>2</v>
      </c>
      <c r="H246" s="26">
        <v>0</v>
      </c>
      <c r="I246" s="16" t="s">
        <v>219</v>
      </c>
      <c r="J246" s="1" t="str">
        <f t="shared" si="15"/>
        <v>3.3.90.30.16.01.0201.000008-01 - 392 - CODHAB/DF</v>
      </c>
      <c r="K246" s="1" t="str">
        <f t="shared" si="16"/>
        <v>3.3.90.30.16.01.0201.000008-01 - 392</v>
      </c>
      <c r="L246" s="1">
        <f t="shared" si="14"/>
        <v>0</v>
      </c>
    </row>
    <row r="247" spans="1:12" ht="42" x14ac:dyDescent="0.25">
      <c r="A247" s="7" t="s">
        <v>259</v>
      </c>
      <c r="B247" s="3" t="s">
        <v>244</v>
      </c>
      <c r="C247" s="3" t="s">
        <v>258</v>
      </c>
      <c r="D247" s="3" t="s">
        <v>164</v>
      </c>
      <c r="E247" s="4">
        <v>413</v>
      </c>
      <c r="F247" s="2" t="s">
        <v>212</v>
      </c>
      <c r="G247" s="25">
        <v>0</v>
      </c>
      <c r="H247" s="26">
        <v>1</v>
      </c>
      <c r="I247" s="16" t="s">
        <v>219</v>
      </c>
      <c r="J247" s="1" t="str">
        <f t="shared" si="15"/>
        <v>3.3.90.30.16.01.0201.000008-01 - 413 - IPREV-DF</v>
      </c>
      <c r="K247" s="1" t="str">
        <f t="shared" si="16"/>
        <v>3.3.90.30.16.01.0201.000008-01 - 413</v>
      </c>
      <c r="L247" s="1">
        <f t="shared" si="14"/>
        <v>1</v>
      </c>
    </row>
    <row r="248" spans="1:12" ht="42" x14ac:dyDescent="0.25">
      <c r="A248" s="7" t="s">
        <v>259</v>
      </c>
      <c r="B248" s="3" t="s">
        <v>244</v>
      </c>
      <c r="C248" s="3" t="s">
        <v>258</v>
      </c>
      <c r="D248" s="3" t="s">
        <v>164</v>
      </c>
      <c r="E248" s="4">
        <v>132</v>
      </c>
      <c r="F248" s="2" t="s">
        <v>189</v>
      </c>
      <c r="G248" s="25">
        <v>0</v>
      </c>
      <c r="H248" s="26">
        <v>0</v>
      </c>
      <c r="I248" s="16" t="s">
        <v>219</v>
      </c>
      <c r="J248" s="1" t="str">
        <f t="shared" si="15"/>
        <v>3.3.90.30.16.01.0201.000008-01 - 132 - TAGUA RA III</v>
      </c>
      <c r="K248" s="1" t="str">
        <f t="shared" si="16"/>
        <v>3.3.90.30.16.01.0201.000008-01 - 132</v>
      </c>
      <c r="L248" s="1">
        <f t="shared" si="14"/>
        <v>0</v>
      </c>
    </row>
    <row r="249" spans="1:12" ht="42" x14ac:dyDescent="0.25">
      <c r="A249" s="7" t="s">
        <v>259</v>
      </c>
      <c r="B249" s="3" t="s">
        <v>244</v>
      </c>
      <c r="C249" s="3" t="s">
        <v>258</v>
      </c>
      <c r="D249" s="3" t="s">
        <v>164</v>
      </c>
      <c r="E249" s="4">
        <v>90</v>
      </c>
      <c r="F249" s="2" t="s">
        <v>177</v>
      </c>
      <c r="G249" s="25">
        <v>0</v>
      </c>
      <c r="H249" s="26">
        <v>1</v>
      </c>
      <c r="I249" s="16" t="s">
        <v>219</v>
      </c>
      <c r="J249" s="1" t="str">
        <f t="shared" si="15"/>
        <v>3.3.90.30.16.01.0201.000008-01 - 90 - SEMOB</v>
      </c>
      <c r="K249" s="1" t="str">
        <f t="shared" si="16"/>
        <v>3.3.90.30.16.01.0201.000008-01 - 90</v>
      </c>
      <c r="L249" s="1">
        <f t="shared" si="14"/>
        <v>1</v>
      </c>
    </row>
    <row r="250" spans="1:12" ht="42" x14ac:dyDescent="0.25">
      <c r="A250" s="7" t="s">
        <v>259</v>
      </c>
      <c r="B250" s="3" t="s">
        <v>244</v>
      </c>
      <c r="C250" s="3" t="s">
        <v>258</v>
      </c>
      <c r="D250" s="3" t="s">
        <v>164</v>
      </c>
      <c r="E250" s="4">
        <v>367</v>
      </c>
      <c r="F250" s="2" t="s">
        <v>214</v>
      </c>
      <c r="G250" s="25">
        <v>0</v>
      </c>
      <c r="H250" s="26">
        <v>1</v>
      </c>
      <c r="I250" s="16" t="s">
        <v>219</v>
      </c>
      <c r="J250" s="1" t="str">
        <f t="shared" si="15"/>
        <v>3.3.90.30.16.01.0201.000008-01 - 367 - FERCAL RA XXXI</v>
      </c>
      <c r="K250" s="1" t="str">
        <f t="shared" si="16"/>
        <v>3.3.90.30.16.01.0201.000008-01 - 367</v>
      </c>
      <c r="L250" s="1">
        <f t="shared" si="14"/>
        <v>1</v>
      </c>
    </row>
    <row r="251" spans="1:12" ht="42" x14ac:dyDescent="0.25">
      <c r="A251" s="7" t="s">
        <v>259</v>
      </c>
      <c r="B251" s="3" t="s">
        <v>244</v>
      </c>
      <c r="C251" s="3" t="s">
        <v>258</v>
      </c>
      <c r="D251" s="3" t="s">
        <v>164</v>
      </c>
      <c r="E251" s="4">
        <v>306</v>
      </c>
      <c r="F251" s="2" t="s">
        <v>203</v>
      </c>
      <c r="G251" s="25">
        <v>7</v>
      </c>
      <c r="H251" s="26">
        <v>0.5</v>
      </c>
      <c r="I251" s="16" t="s">
        <v>219</v>
      </c>
      <c r="J251" s="1" t="str">
        <f t="shared" si="15"/>
        <v>3.3.90.30.16.01.0201.000008-01 - 306 - SCIA RA XXV</v>
      </c>
      <c r="K251" s="1" t="str">
        <f t="shared" si="16"/>
        <v>3.3.90.30.16.01.0201.000008-01 - 306</v>
      </c>
      <c r="L251" s="1">
        <f t="shared" si="14"/>
        <v>1</v>
      </c>
    </row>
    <row r="252" spans="1:12" ht="42" x14ac:dyDescent="0.25">
      <c r="A252" s="7" t="s">
        <v>257</v>
      </c>
      <c r="B252" s="3" t="s">
        <v>243</v>
      </c>
      <c r="C252" s="3" t="s">
        <v>256</v>
      </c>
      <c r="D252" s="3" t="s">
        <v>164</v>
      </c>
      <c r="E252" s="4">
        <v>366</v>
      </c>
      <c r="F252" s="2" t="s">
        <v>216</v>
      </c>
      <c r="G252" s="25">
        <v>0</v>
      </c>
      <c r="H252" s="26">
        <v>10</v>
      </c>
      <c r="I252" s="16" t="s">
        <v>219</v>
      </c>
      <c r="J252" s="1" t="str">
        <f t="shared" si="15"/>
        <v>3.3.90.30.16.01.0084.000147-01 - 366 - VICENTE PIRES RA XXX</v>
      </c>
      <c r="K252" s="1" t="str">
        <f t="shared" si="16"/>
        <v>3.3.90.30.16.01.0084.000147-01 - 366</v>
      </c>
      <c r="L252" s="1">
        <f t="shared" si="14"/>
        <v>13</v>
      </c>
    </row>
    <row r="253" spans="1:12" ht="42" x14ac:dyDescent="0.25">
      <c r="A253" s="7" t="s">
        <v>257</v>
      </c>
      <c r="B253" s="3" t="s">
        <v>243</v>
      </c>
      <c r="C253" s="3" t="s">
        <v>256</v>
      </c>
      <c r="D253" s="3" t="s">
        <v>164</v>
      </c>
      <c r="E253" s="4">
        <v>309</v>
      </c>
      <c r="F253" s="2" t="s">
        <v>202</v>
      </c>
      <c r="G253" s="25">
        <v>0</v>
      </c>
      <c r="H253" s="26">
        <v>10</v>
      </c>
      <c r="I253" s="16" t="s">
        <v>219</v>
      </c>
      <c r="J253" s="1" t="str">
        <f t="shared" si="15"/>
        <v>3.3.90.30.16.01.0084.000147-01 - 309 - SIA RA XXIX</v>
      </c>
      <c r="K253" s="1" t="str">
        <f t="shared" si="16"/>
        <v>3.3.90.30.16.01.0084.000147-01 - 309</v>
      </c>
      <c r="L253" s="1">
        <f t="shared" si="14"/>
        <v>13</v>
      </c>
    </row>
    <row r="254" spans="1:12" ht="42" x14ac:dyDescent="0.25">
      <c r="A254" s="7" t="s">
        <v>257</v>
      </c>
      <c r="B254" s="3" t="s">
        <v>243</v>
      </c>
      <c r="C254" s="3" t="s">
        <v>256</v>
      </c>
      <c r="D254" s="3" t="s">
        <v>164</v>
      </c>
      <c r="E254" s="4">
        <v>2</v>
      </c>
      <c r="F254" s="2" t="s">
        <v>171</v>
      </c>
      <c r="G254" s="25">
        <v>0</v>
      </c>
      <c r="H254" s="26">
        <v>7.5</v>
      </c>
      <c r="I254" s="16" t="s">
        <v>219</v>
      </c>
      <c r="J254" s="1" t="str">
        <f t="shared" si="15"/>
        <v>3.3.90.30.16.01.0084.000147-01 - 2 - CASA CIVIL</v>
      </c>
      <c r="K254" s="1" t="str">
        <f t="shared" si="16"/>
        <v>3.3.90.30.16.01.0084.000147-01 - 2</v>
      </c>
      <c r="L254" s="1">
        <f t="shared" si="14"/>
        <v>9</v>
      </c>
    </row>
    <row r="255" spans="1:12" ht="42" x14ac:dyDescent="0.25">
      <c r="A255" s="7" t="s">
        <v>257</v>
      </c>
      <c r="B255" s="3" t="s">
        <v>243</v>
      </c>
      <c r="C255" s="3" t="s">
        <v>256</v>
      </c>
      <c r="D255" s="3" t="s">
        <v>164</v>
      </c>
      <c r="E255" s="4">
        <v>90</v>
      </c>
      <c r="F255" s="2" t="s">
        <v>177</v>
      </c>
      <c r="G255" s="25">
        <v>0</v>
      </c>
      <c r="H255" s="26">
        <v>5</v>
      </c>
      <c r="I255" s="16" t="s">
        <v>219</v>
      </c>
      <c r="J255" s="1" t="str">
        <f t="shared" si="15"/>
        <v>3.3.90.30.16.01.0084.000147-01 - 90 - SEMOB</v>
      </c>
      <c r="K255" s="1" t="str">
        <f t="shared" si="16"/>
        <v>3.3.90.30.16.01.0084.000147-01 - 90</v>
      </c>
      <c r="L255" s="1">
        <f t="shared" si="14"/>
        <v>6</v>
      </c>
    </row>
    <row r="256" spans="1:12" ht="42" x14ac:dyDescent="0.25">
      <c r="A256" s="7" t="s">
        <v>257</v>
      </c>
      <c r="B256" s="3" t="s">
        <v>243</v>
      </c>
      <c r="C256" s="3" t="s">
        <v>256</v>
      </c>
      <c r="D256" s="3" t="s">
        <v>164</v>
      </c>
      <c r="E256" s="4">
        <v>150</v>
      </c>
      <c r="F256" s="2" t="s">
        <v>190</v>
      </c>
      <c r="G256" s="25">
        <v>0</v>
      </c>
      <c r="H256" s="26">
        <v>4</v>
      </c>
      <c r="I256" s="16" t="s">
        <v>219</v>
      </c>
      <c r="J256" s="1" t="str">
        <f t="shared" si="15"/>
        <v>3.3.90.30.16.01.0084.000147-01 - 150 - SEC</v>
      </c>
      <c r="K256" s="1" t="str">
        <f t="shared" si="16"/>
        <v>3.3.90.30.16.01.0084.000147-01 - 150</v>
      </c>
      <c r="L256" s="1">
        <f t="shared" si="14"/>
        <v>5</v>
      </c>
    </row>
    <row r="257" spans="1:12" ht="42" x14ac:dyDescent="0.25">
      <c r="A257" s="7" t="s">
        <v>257</v>
      </c>
      <c r="B257" s="3" t="s">
        <v>243</v>
      </c>
      <c r="C257" s="3" t="s">
        <v>256</v>
      </c>
      <c r="D257" s="3" t="s">
        <v>164</v>
      </c>
      <c r="E257" s="4">
        <v>410</v>
      </c>
      <c r="F257" s="2" t="s">
        <v>173</v>
      </c>
      <c r="G257" s="25">
        <v>0</v>
      </c>
      <c r="H257" s="26">
        <v>2.5</v>
      </c>
      <c r="I257" s="16" t="s">
        <v>219</v>
      </c>
      <c r="J257" s="1" t="str">
        <f t="shared" si="15"/>
        <v>3.3.90.30.16.01.0084.000147-01 - 410 - SEPLAG</v>
      </c>
      <c r="K257" s="1" t="str">
        <f t="shared" si="16"/>
        <v>3.3.90.30.16.01.0084.000147-01 - 410</v>
      </c>
      <c r="L257" s="1">
        <f t="shared" si="14"/>
        <v>3</v>
      </c>
    </row>
    <row r="258" spans="1:12" ht="42" x14ac:dyDescent="0.25">
      <c r="A258" s="7" t="s">
        <v>257</v>
      </c>
      <c r="B258" s="3" t="s">
        <v>243</v>
      </c>
      <c r="C258" s="3" t="s">
        <v>256</v>
      </c>
      <c r="D258" s="3" t="s">
        <v>164</v>
      </c>
      <c r="E258" s="4">
        <v>301</v>
      </c>
      <c r="F258" s="2" t="s">
        <v>210</v>
      </c>
      <c r="G258" s="25">
        <v>0</v>
      </c>
      <c r="H258" s="26">
        <v>1.5</v>
      </c>
      <c r="I258" s="16" t="s">
        <v>219</v>
      </c>
      <c r="J258" s="1" t="str">
        <f t="shared" si="15"/>
        <v>3.3.90.30.16.01.0084.000147-01 - 301 - RIACHO F 2 RA XXI</v>
      </c>
      <c r="K258" s="1" t="str">
        <f t="shared" si="16"/>
        <v>3.3.90.30.16.01.0084.000147-01 - 301</v>
      </c>
      <c r="L258" s="1">
        <f t="shared" si="14"/>
        <v>2</v>
      </c>
    </row>
    <row r="259" spans="1:12" ht="21" x14ac:dyDescent="0.25">
      <c r="A259" s="7" t="s">
        <v>245</v>
      </c>
      <c r="B259" s="3" t="s">
        <v>246</v>
      </c>
      <c r="C259" s="3" t="s">
        <v>260</v>
      </c>
      <c r="D259" s="3" t="s">
        <v>164</v>
      </c>
      <c r="E259" s="4">
        <v>20</v>
      </c>
      <c r="F259" s="2" t="s">
        <v>168</v>
      </c>
      <c r="G259" s="25">
        <v>0</v>
      </c>
      <c r="H259" s="26">
        <v>30</v>
      </c>
      <c r="I259" s="16" t="s">
        <v>219</v>
      </c>
      <c r="J259" s="1" t="str">
        <f t="shared" si="15"/>
        <v>3.3.90.30.16.01.0082.000001-01 - 20 - PGDF</v>
      </c>
      <c r="K259" s="1" t="str">
        <f t="shared" si="16"/>
        <v>3.3.90.30.16.01.0082.000001-01 - 20</v>
      </c>
      <c r="L259" s="1">
        <f t="shared" si="14"/>
        <v>38</v>
      </c>
    </row>
    <row r="260" spans="1:12" ht="10.5" x14ac:dyDescent="0.25">
      <c r="A260" s="7" t="s">
        <v>262</v>
      </c>
      <c r="B260" s="3" t="s">
        <v>247</v>
      </c>
      <c r="C260" s="3" t="s">
        <v>261</v>
      </c>
      <c r="D260" s="3" t="s">
        <v>164</v>
      </c>
      <c r="E260" s="4">
        <v>40</v>
      </c>
      <c r="F260" s="2" t="s">
        <v>165</v>
      </c>
      <c r="G260" s="25">
        <v>0</v>
      </c>
      <c r="H260" s="26">
        <v>12</v>
      </c>
      <c r="I260" s="16" t="s">
        <v>219</v>
      </c>
      <c r="J260" s="1" t="str">
        <f t="shared" si="15"/>
        <v>3.3.90.30.16.01.0127.000014-01 - 40 - SEF</v>
      </c>
      <c r="K260" s="1" t="str">
        <f t="shared" si="16"/>
        <v>3.3.90.30.16.01.0127.000014-01 - 40</v>
      </c>
      <c r="L260" s="1">
        <f t="shared" si="14"/>
        <v>15</v>
      </c>
    </row>
    <row r="261" spans="1:12" ht="10.5" x14ac:dyDescent="0.25">
      <c r="A261" s="7" t="s">
        <v>262</v>
      </c>
      <c r="B261" s="3" t="s">
        <v>247</v>
      </c>
      <c r="C261" s="3" t="s">
        <v>261</v>
      </c>
      <c r="D261" s="3" t="s">
        <v>164</v>
      </c>
      <c r="E261" s="4">
        <v>392</v>
      </c>
      <c r="F261" s="2" t="s">
        <v>174</v>
      </c>
      <c r="G261" s="25">
        <v>0</v>
      </c>
      <c r="H261" s="26">
        <v>12</v>
      </c>
      <c r="I261" s="16" t="s">
        <v>219</v>
      </c>
      <c r="J261" s="1" t="str">
        <f t="shared" si="15"/>
        <v>3.3.90.30.16.01.0127.000014-01 - 392 - CODHAB/DF</v>
      </c>
      <c r="K261" s="1" t="str">
        <f t="shared" si="16"/>
        <v>3.3.90.30.16.01.0127.000014-01 - 392</v>
      </c>
      <c r="L261" s="1">
        <f t="shared" si="14"/>
        <v>15</v>
      </c>
    </row>
    <row r="262" spans="1:12" ht="10.5" x14ac:dyDescent="0.25">
      <c r="A262" s="7" t="s">
        <v>266</v>
      </c>
      <c r="B262" s="3" t="s">
        <v>247</v>
      </c>
      <c r="C262" s="3" t="s">
        <v>265</v>
      </c>
      <c r="D262" s="3" t="s">
        <v>164</v>
      </c>
      <c r="E262" s="4">
        <v>366</v>
      </c>
      <c r="F262" s="2" t="s">
        <v>216</v>
      </c>
      <c r="G262" s="25">
        <v>0</v>
      </c>
      <c r="H262" s="26">
        <v>10</v>
      </c>
      <c r="I262" s="16" t="s">
        <v>219</v>
      </c>
      <c r="J262" s="1" t="str">
        <f t="shared" si="15"/>
        <v>3.3.90.30.16.01.0127.000012-01 - 366 - VICENTE PIRES RA XXX</v>
      </c>
      <c r="K262" s="1" t="str">
        <f t="shared" si="16"/>
        <v>3.3.90.30.16.01.0127.000012-01 - 366</v>
      </c>
      <c r="L262" s="1">
        <f t="shared" si="14"/>
        <v>13</v>
      </c>
    </row>
    <row r="263" spans="1:12" ht="10.5" x14ac:dyDescent="0.25">
      <c r="A263" s="7" t="s">
        <v>266</v>
      </c>
      <c r="B263" s="3" t="s">
        <v>247</v>
      </c>
      <c r="C263" s="3" t="s">
        <v>265</v>
      </c>
      <c r="D263" s="3" t="s">
        <v>164</v>
      </c>
      <c r="E263" s="4">
        <v>94</v>
      </c>
      <c r="F263" s="2" t="s">
        <v>192</v>
      </c>
      <c r="G263" s="25">
        <v>0</v>
      </c>
      <c r="H263" s="26">
        <v>4</v>
      </c>
      <c r="I263" s="16" t="s">
        <v>219</v>
      </c>
      <c r="J263" s="1" t="str">
        <f t="shared" si="15"/>
        <v>3.3.90.30.16.01.0127.000012-01 - 94 - SLU</v>
      </c>
      <c r="K263" s="1" t="str">
        <f t="shared" si="16"/>
        <v>3.3.90.30.16.01.0127.000012-01 - 94</v>
      </c>
      <c r="L263" s="1">
        <f t="shared" si="14"/>
        <v>5</v>
      </c>
    </row>
    <row r="264" spans="1:12" ht="10.5" x14ac:dyDescent="0.25">
      <c r="A264" s="7" t="s">
        <v>266</v>
      </c>
      <c r="B264" s="3" t="s">
        <v>247</v>
      </c>
      <c r="C264" s="3" t="s">
        <v>265</v>
      </c>
      <c r="D264" s="3" t="s">
        <v>164</v>
      </c>
      <c r="E264" s="4">
        <v>410</v>
      </c>
      <c r="F264" s="2" t="s">
        <v>173</v>
      </c>
      <c r="G264" s="25">
        <v>0</v>
      </c>
      <c r="H264" s="26">
        <v>2</v>
      </c>
      <c r="I264" s="16" t="s">
        <v>219</v>
      </c>
      <c r="J264" s="1" t="str">
        <f t="shared" si="15"/>
        <v>3.3.90.30.16.01.0127.000012-01 - 410 - SEPLAG</v>
      </c>
      <c r="K264" s="1" t="str">
        <f t="shared" si="16"/>
        <v>3.3.90.30.16.01.0127.000012-01 - 410</v>
      </c>
      <c r="L264" s="1">
        <f t="shared" ref="L264:L271" si="17">ROUND((H264/12)*15,0)</f>
        <v>3</v>
      </c>
    </row>
    <row r="265" spans="1:12" ht="10.5" x14ac:dyDescent="0.25">
      <c r="A265" s="7" t="s">
        <v>266</v>
      </c>
      <c r="B265" s="3" t="s">
        <v>247</v>
      </c>
      <c r="C265" s="3" t="s">
        <v>265</v>
      </c>
      <c r="D265" s="3" t="s">
        <v>164</v>
      </c>
      <c r="E265" s="4">
        <v>197</v>
      </c>
      <c r="F265" s="2" t="s">
        <v>179</v>
      </c>
      <c r="G265" s="25">
        <v>0</v>
      </c>
      <c r="H265" s="26">
        <v>2</v>
      </c>
      <c r="I265" s="16" t="s">
        <v>219</v>
      </c>
      <c r="J265" s="1" t="str">
        <f t="shared" si="15"/>
        <v>3.3.90.30.16.01.0127.000012-01 - 197 - ADASA</v>
      </c>
      <c r="K265" s="1" t="str">
        <f t="shared" si="16"/>
        <v>3.3.90.30.16.01.0127.000012-01 - 197</v>
      </c>
      <c r="L265" s="1">
        <f t="shared" si="17"/>
        <v>3</v>
      </c>
    </row>
    <row r="266" spans="1:12" ht="10.5" x14ac:dyDescent="0.25">
      <c r="A266" s="7" t="s">
        <v>266</v>
      </c>
      <c r="B266" s="3" t="s">
        <v>247</v>
      </c>
      <c r="C266" s="3" t="s">
        <v>265</v>
      </c>
      <c r="D266" s="3" t="s">
        <v>164</v>
      </c>
      <c r="E266" s="4">
        <v>301</v>
      </c>
      <c r="F266" s="2" t="s">
        <v>210</v>
      </c>
      <c r="G266" s="25">
        <v>0</v>
      </c>
      <c r="H266" s="26">
        <v>1</v>
      </c>
      <c r="I266" s="16" t="s">
        <v>219</v>
      </c>
      <c r="J266" s="1" t="str">
        <f t="shared" si="15"/>
        <v>3.3.90.30.16.01.0127.000012-01 - 301 - RIACHO F 2 RA XXI</v>
      </c>
      <c r="K266" s="1" t="str">
        <f t="shared" si="16"/>
        <v>3.3.90.30.16.01.0127.000012-01 - 301</v>
      </c>
      <c r="L266" s="1">
        <f t="shared" si="17"/>
        <v>1</v>
      </c>
    </row>
    <row r="267" spans="1:12" ht="10.5" x14ac:dyDescent="0.25">
      <c r="A267" s="7" t="s">
        <v>268</v>
      </c>
      <c r="B267" s="3" t="s">
        <v>247</v>
      </c>
      <c r="C267" s="3" t="s">
        <v>267</v>
      </c>
      <c r="D267" s="3" t="s">
        <v>164</v>
      </c>
      <c r="E267" s="4">
        <v>40</v>
      </c>
      <c r="F267" s="2" t="s">
        <v>165</v>
      </c>
      <c r="G267" s="25">
        <v>0</v>
      </c>
      <c r="H267" s="26">
        <v>7</v>
      </c>
      <c r="I267" s="16" t="s">
        <v>219</v>
      </c>
      <c r="J267" s="1" t="str">
        <f t="shared" si="15"/>
        <v>3.3.90.30.16.01.0127.000011-01 - 40 - SEF</v>
      </c>
      <c r="K267" s="1" t="str">
        <f t="shared" si="16"/>
        <v>3.3.90.30.16.01.0127.000011-01 - 40</v>
      </c>
      <c r="L267" s="1">
        <f t="shared" si="17"/>
        <v>9</v>
      </c>
    </row>
    <row r="268" spans="1:12" ht="10.5" x14ac:dyDescent="0.25">
      <c r="A268" s="7" t="s">
        <v>268</v>
      </c>
      <c r="B268" s="3" t="s">
        <v>247</v>
      </c>
      <c r="C268" s="3" t="s">
        <v>267</v>
      </c>
      <c r="D268" s="3" t="s">
        <v>164</v>
      </c>
      <c r="E268" s="4">
        <v>366</v>
      </c>
      <c r="F268" s="2" t="s">
        <v>216</v>
      </c>
      <c r="G268" s="25">
        <v>0</v>
      </c>
      <c r="H268" s="26">
        <v>4</v>
      </c>
      <c r="I268" s="16" t="s">
        <v>219</v>
      </c>
      <c r="J268" s="1" t="str">
        <f t="shared" si="15"/>
        <v>3.3.90.30.16.01.0127.000011-01 - 366 - VICENTE PIRES RA XXX</v>
      </c>
      <c r="K268" s="1" t="str">
        <f t="shared" si="16"/>
        <v>3.3.90.30.16.01.0127.000011-01 - 366</v>
      </c>
      <c r="L268" s="1">
        <f t="shared" si="17"/>
        <v>5</v>
      </c>
    </row>
    <row r="269" spans="1:12" ht="10.5" x14ac:dyDescent="0.25">
      <c r="A269" s="7" t="s">
        <v>262</v>
      </c>
      <c r="B269" s="3" t="s">
        <v>247</v>
      </c>
      <c r="C269" s="3" t="s">
        <v>261</v>
      </c>
      <c r="D269" s="3" t="s">
        <v>164</v>
      </c>
      <c r="E269" s="4">
        <v>401</v>
      </c>
      <c r="F269" s="2" t="s">
        <v>184</v>
      </c>
      <c r="G269" s="25">
        <v>0</v>
      </c>
      <c r="H269" s="26">
        <v>1</v>
      </c>
      <c r="I269" s="16" t="s">
        <v>219</v>
      </c>
      <c r="J269" s="1" t="str">
        <f t="shared" si="15"/>
        <v>3.3.90.30.16.01.0127.000014-01 - 401 - DPDF</v>
      </c>
      <c r="K269" s="1" t="str">
        <f t="shared" si="16"/>
        <v>3.3.90.30.16.01.0127.000014-01 - 401</v>
      </c>
      <c r="L269" s="1">
        <f t="shared" si="17"/>
        <v>1</v>
      </c>
    </row>
    <row r="270" spans="1:12" ht="10.5" x14ac:dyDescent="0.25">
      <c r="A270" s="7" t="s">
        <v>262</v>
      </c>
      <c r="B270" s="3" t="s">
        <v>247</v>
      </c>
      <c r="C270" s="3" t="s">
        <v>261</v>
      </c>
      <c r="D270" s="3" t="s">
        <v>164</v>
      </c>
      <c r="E270" s="4">
        <v>132</v>
      </c>
      <c r="F270" s="2" t="s">
        <v>189</v>
      </c>
      <c r="G270" s="25">
        <v>0</v>
      </c>
      <c r="H270" s="26">
        <v>1</v>
      </c>
      <c r="I270" s="16" t="s">
        <v>219</v>
      </c>
      <c r="J270" s="1" t="str">
        <f t="shared" si="15"/>
        <v>3.3.90.30.16.01.0127.000014-01 - 132 - TAGUA RA III</v>
      </c>
      <c r="K270" s="1" t="str">
        <f t="shared" si="16"/>
        <v>3.3.90.30.16.01.0127.000014-01 - 132</v>
      </c>
      <c r="L270" s="1">
        <f t="shared" si="17"/>
        <v>1</v>
      </c>
    </row>
    <row r="271" spans="1:12" ht="10.5" x14ac:dyDescent="0.25">
      <c r="A271" s="7" t="s">
        <v>264</v>
      </c>
      <c r="B271" s="3" t="s">
        <v>247</v>
      </c>
      <c r="C271" s="3" t="s">
        <v>263</v>
      </c>
      <c r="D271" s="3" t="s">
        <v>164</v>
      </c>
      <c r="E271" s="4">
        <v>392</v>
      </c>
      <c r="F271" s="2" t="s">
        <v>174</v>
      </c>
      <c r="G271" s="25">
        <v>0</v>
      </c>
      <c r="H271" s="26">
        <v>7</v>
      </c>
      <c r="I271" s="16" t="s">
        <v>219</v>
      </c>
      <c r="J271" s="1" t="str">
        <f t="shared" si="15"/>
        <v>3.3.90.30.16.01.0127.000013-01 - 392 - CODHAB/DF</v>
      </c>
      <c r="K271" s="1" t="str">
        <f t="shared" si="16"/>
        <v>3.3.90.30.16.01.0127.000013-01 - 392</v>
      </c>
      <c r="L271" s="1">
        <f t="shared" si="17"/>
        <v>9</v>
      </c>
    </row>
  </sheetData>
  <sheetProtection password="C621" sheet="1" objects="1" scenarios="1" selectLockedCells="1"/>
  <autoFilter ref="A1:H271"/>
  <sortState ref="A2:AF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10" t="s">
        <v>58</v>
      </c>
    </row>
    <row r="2" spans="1:2" x14ac:dyDescent="0.25">
      <c r="A2" s="11" t="s">
        <v>57</v>
      </c>
    </row>
    <row r="3" spans="1:2" x14ac:dyDescent="0.25">
      <c r="A3" s="12" t="s">
        <v>55</v>
      </c>
      <c r="B3" s="13" t="s">
        <v>56</v>
      </c>
    </row>
    <row r="4" spans="1:2" x14ac:dyDescent="0.25">
      <c r="A4" s="14" t="s">
        <v>1</v>
      </c>
      <c r="B4" s="15">
        <v>899</v>
      </c>
    </row>
    <row r="5" spans="1:2" x14ac:dyDescent="0.25">
      <c r="A5" s="14" t="s">
        <v>2</v>
      </c>
      <c r="B5" s="15">
        <v>5</v>
      </c>
    </row>
    <row r="6" spans="1:2" x14ac:dyDescent="0.25">
      <c r="A6" s="14" t="s">
        <v>3</v>
      </c>
      <c r="B6" s="15">
        <v>556</v>
      </c>
    </row>
    <row r="7" spans="1:2" x14ac:dyDescent="0.25">
      <c r="A7" s="14" t="s">
        <v>4</v>
      </c>
      <c r="B7" s="15">
        <v>1632</v>
      </c>
    </row>
    <row r="8" spans="1:2" x14ac:dyDescent="0.25">
      <c r="A8" s="14" t="s">
        <v>8</v>
      </c>
      <c r="B8" s="15">
        <v>17429</v>
      </c>
    </row>
    <row r="9" spans="1:2" x14ac:dyDescent="0.25">
      <c r="A9" s="14" t="s">
        <v>6</v>
      </c>
      <c r="B9" s="15">
        <v>5505</v>
      </c>
    </row>
    <row r="10" spans="1:2" x14ac:dyDescent="0.25">
      <c r="A10" s="14" t="s">
        <v>9</v>
      </c>
      <c r="B10" s="15">
        <v>3727</v>
      </c>
    </row>
    <row r="11" spans="1:2" x14ac:dyDescent="0.25">
      <c r="A11" s="14" t="s">
        <v>7</v>
      </c>
      <c r="B11" s="15">
        <v>32</v>
      </c>
    </row>
    <row r="12" spans="1:2" x14ac:dyDescent="0.25">
      <c r="A12" s="14" t="s">
        <v>10</v>
      </c>
      <c r="B12" s="15">
        <v>142</v>
      </c>
    </row>
    <row r="13" spans="1:2" x14ac:dyDescent="0.25">
      <c r="A13" s="14" t="s">
        <v>11</v>
      </c>
      <c r="B13" s="15">
        <v>331</v>
      </c>
    </row>
    <row r="14" spans="1:2" x14ac:dyDescent="0.25">
      <c r="A14" s="14" t="s">
        <v>49</v>
      </c>
      <c r="B14" s="15">
        <v>7</v>
      </c>
    </row>
    <row r="15" spans="1:2" x14ac:dyDescent="0.25">
      <c r="A15" s="14" t="s">
        <v>12</v>
      </c>
      <c r="B15" s="15">
        <v>19514</v>
      </c>
    </row>
    <row r="16" spans="1:2" x14ac:dyDescent="0.25">
      <c r="A16" s="14" t="s">
        <v>13</v>
      </c>
      <c r="B16" s="15">
        <v>43</v>
      </c>
    </row>
    <row r="17" spans="1:2" x14ac:dyDescent="0.25">
      <c r="A17" s="14" t="s">
        <v>15</v>
      </c>
      <c r="B17" s="15">
        <v>65</v>
      </c>
    </row>
    <row r="18" spans="1:2" x14ac:dyDescent="0.25">
      <c r="A18" s="14" t="s">
        <v>14</v>
      </c>
      <c r="B18" s="15">
        <v>443</v>
      </c>
    </row>
    <row r="19" spans="1:2" x14ac:dyDescent="0.25">
      <c r="A19" s="14" t="s">
        <v>16</v>
      </c>
      <c r="B19" s="15">
        <v>356</v>
      </c>
    </row>
    <row r="20" spans="1:2" x14ac:dyDescent="0.25">
      <c r="A20" s="14" t="s">
        <v>17</v>
      </c>
      <c r="B20" s="15">
        <v>828</v>
      </c>
    </row>
    <row r="21" spans="1:2" x14ac:dyDescent="0.25">
      <c r="A21" s="14" t="s">
        <v>0</v>
      </c>
      <c r="B21" s="15">
        <v>153</v>
      </c>
    </row>
    <row r="22" spans="1:2" x14ac:dyDescent="0.25">
      <c r="A22" s="14" t="s">
        <v>18</v>
      </c>
      <c r="B22" s="15">
        <v>7</v>
      </c>
    </row>
    <row r="23" spans="1:2" x14ac:dyDescent="0.25">
      <c r="A23" s="14" t="s">
        <v>19</v>
      </c>
      <c r="B23" s="15">
        <v>167</v>
      </c>
    </row>
    <row r="24" spans="1:2" x14ac:dyDescent="0.25">
      <c r="A24" s="14" t="s">
        <v>20</v>
      </c>
      <c r="B24" s="15">
        <v>76</v>
      </c>
    </row>
    <row r="25" spans="1:2" x14ac:dyDescent="0.25">
      <c r="A25" s="14" t="s">
        <v>21</v>
      </c>
      <c r="B25" s="15">
        <v>278</v>
      </c>
    </row>
    <row r="26" spans="1:2" x14ac:dyDescent="0.25">
      <c r="A26" s="14" t="s">
        <v>5</v>
      </c>
      <c r="B26" s="15">
        <v>501</v>
      </c>
    </row>
    <row r="27" spans="1:2" x14ac:dyDescent="0.25">
      <c r="A27" s="14" t="s">
        <v>23</v>
      </c>
      <c r="B27" s="15">
        <v>50</v>
      </c>
    </row>
    <row r="28" spans="1:2" x14ac:dyDescent="0.25">
      <c r="A28" s="14" t="s">
        <v>22</v>
      </c>
      <c r="B28" s="15">
        <v>683</v>
      </c>
    </row>
    <row r="29" spans="1:2" x14ac:dyDescent="0.25">
      <c r="A29" s="14" t="s">
        <v>24</v>
      </c>
      <c r="B29" s="15">
        <v>948</v>
      </c>
    </row>
    <row r="30" spans="1:2" x14ac:dyDescent="0.25">
      <c r="A30" s="14" t="s">
        <v>47</v>
      </c>
      <c r="B30" s="15">
        <v>262</v>
      </c>
    </row>
    <row r="31" spans="1:2" x14ac:dyDescent="0.25">
      <c r="A31" s="14" t="s">
        <v>27</v>
      </c>
      <c r="B31" s="15">
        <v>70</v>
      </c>
    </row>
    <row r="32" spans="1:2" x14ac:dyDescent="0.25">
      <c r="A32" s="14" t="s">
        <v>26</v>
      </c>
      <c r="B32" s="15">
        <v>23413</v>
      </c>
    </row>
    <row r="33" spans="1:2" x14ac:dyDescent="0.25">
      <c r="A33" s="14" t="s">
        <v>28</v>
      </c>
      <c r="B33" s="15">
        <v>339</v>
      </c>
    </row>
    <row r="34" spans="1:2" x14ac:dyDescent="0.25">
      <c r="A34" s="14" t="s">
        <v>29</v>
      </c>
      <c r="B34" s="15">
        <v>676</v>
      </c>
    </row>
    <row r="35" spans="1:2" x14ac:dyDescent="0.25">
      <c r="A35" s="14" t="s">
        <v>30</v>
      </c>
      <c r="B35" s="15">
        <v>72</v>
      </c>
    </row>
    <row r="36" spans="1:2" x14ac:dyDescent="0.25">
      <c r="A36" s="14" t="s">
        <v>25</v>
      </c>
      <c r="B36" s="15">
        <v>200</v>
      </c>
    </row>
    <row r="37" spans="1:2" x14ac:dyDescent="0.25">
      <c r="A37" s="14" t="s">
        <v>48</v>
      </c>
      <c r="B37" s="15">
        <v>90</v>
      </c>
    </row>
    <row r="38" spans="1:2" x14ac:dyDescent="0.25">
      <c r="A38" s="14" t="s">
        <v>31</v>
      </c>
      <c r="B38" s="15">
        <v>982</v>
      </c>
    </row>
    <row r="39" spans="1:2" x14ac:dyDescent="0.25">
      <c r="A39" s="14" t="s">
        <v>32</v>
      </c>
      <c r="B39" s="15">
        <v>527</v>
      </c>
    </row>
    <row r="40" spans="1:2" x14ac:dyDescent="0.25">
      <c r="A40" s="14" t="s">
        <v>33</v>
      </c>
      <c r="B40" s="15">
        <v>2662</v>
      </c>
    </row>
    <row r="41" spans="1:2" x14ac:dyDescent="0.25">
      <c r="A41" s="14" t="s">
        <v>34</v>
      </c>
      <c r="B41" s="15">
        <v>58</v>
      </c>
    </row>
    <row r="42" spans="1:2" x14ac:dyDescent="0.25">
      <c r="A42" s="14" t="s">
        <v>35</v>
      </c>
      <c r="B42" s="15">
        <v>5</v>
      </c>
    </row>
    <row r="43" spans="1:2" x14ac:dyDescent="0.25">
      <c r="A43" s="14" t="s">
        <v>36</v>
      </c>
      <c r="B43" s="15">
        <v>665</v>
      </c>
    </row>
    <row r="44" spans="1:2" x14ac:dyDescent="0.25">
      <c r="A44" s="14" t="s">
        <v>37</v>
      </c>
      <c r="B44" s="15">
        <v>3812</v>
      </c>
    </row>
    <row r="45" spans="1:2" x14ac:dyDescent="0.25">
      <c r="A45" s="14" t="s">
        <v>38</v>
      </c>
      <c r="B45" s="15">
        <v>1480</v>
      </c>
    </row>
    <row r="46" spans="1:2" x14ac:dyDescent="0.25">
      <c r="A46" s="14" t="s">
        <v>39</v>
      </c>
      <c r="B46" s="15">
        <v>55</v>
      </c>
    </row>
    <row r="47" spans="1:2" x14ac:dyDescent="0.25">
      <c r="A47" s="14" t="s">
        <v>40</v>
      </c>
      <c r="B47" s="15">
        <v>1813</v>
      </c>
    </row>
    <row r="48" spans="1:2" x14ac:dyDescent="0.25">
      <c r="A48" s="14" t="s">
        <v>41</v>
      </c>
      <c r="B48" s="15">
        <v>1521</v>
      </c>
    </row>
    <row r="49" spans="1:2" x14ac:dyDescent="0.25">
      <c r="A49" s="14" t="s">
        <v>42</v>
      </c>
      <c r="B49" s="15">
        <v>1270</v>
      </c>
    </row>
    <row r="50" spans="1:2" x14ac:dyDescent="0.25">
      <c r="A50" s="14" t="s">
        <v>44</v>
      </c>
      <c r="B50" s="15">
        <v>205</v>
      </c>
    </row>
    <row r="51" spans="1:2" x14ac:dyDescent="0.25">
      <c r="A51" s="14" t="s">
        <v>43</v>
      </c>
      <c r="B51" s="15">
        <v>129</v>
      </c>
    </row>
    <row r="52" spans="1:2" x14ac:dyDescent="0.25">
      <c r="A52" s="8" t="s">
        <v>45</v>
      </c>
      <c r="B52" s="9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18"/>
  <sheetViews>
    <sheetView tabSelected="1" topLeftCell="E4" zoomScale="90" zoomScaleNormal="90" workbookViewId="0">
      <selection activeCell="F8" sqref="F8"/>
    </sheetView>
  </sheetViews>
  <sheetFormatPr defaultRowHeight="15" x14ac:dyDescent="0.25"/>
  <cols>
    <col min="1" max="1" width="9.140625" style="20" hidden="1" customWidth="1"/>
    <col min="2" max="2" width="40" style="20" hidden="1" customWidth="1"/>
    <col min="3" max="3" width="13.28515625" style="20" hidden="1" customWidth="1"/>
    <col min="4" max="4" width="28.28515625" style="20" hidden="1" customWidth="1"/>
    <col min="5" max="5" width="7.5703125" style="20" bestFit="1" customWidth="1"/>
    <col min="6" max="6" width="30.140625" style="20" bestFit="1" customWidth="1"/>
    <col min="7" max="7" width="33.28515625" style="20" bestFit="1" customWidth="1"/>
    <col min="8" max="8" width="53.7109375" style="20" customWidth="1"/>
    <col min="9" max="9" width="9.140625" style="20" hidden="1" customWidth="1"/>
    <col min="10" max="10" width="8" style="20" hidden="1" customWidth="1"/>
    <col min="11" max="11" width="9.140625" style="20" bestFit="1" customWidth="1"/>
    <col min="12" max="12" width="9.28515625" style="20" bestFit="1" customWidth="1"/>
    <col min="13" max="13" width="9.140625" style="20"/>
    <col min="14" max="14" width="10.28515625" style="20" bestFit="1" customWidth="1"/>
    <col min="15" max="15" width="9.5703125" style="20" bestFit="1" customWidth="1"/>
    <col min="16" max="16" width="24.5703125" style="20" bestFit="1" customWidth="1"/>
    <col min="17" max="16384" width="9.140625" style="20"/>
  </cols>
  <sheetData>
    <row r="1" spans="1:17" ht="21" x14ac:dyDescent="0.35">
      <c r="E1" s="48" t="s">
        <v>222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7" ht="15.75" x14ac:dyDescent="0.25">
      <c r="E2" s="62" t="s">
        <v>238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7" ht="16.5" thickBot="1" x14ac:dyDescent="0.3">
      <c r="E3" s="51" t="s">
        <v>270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  <c r="Q3" s="30"/>
    </row>
    <row r="4" spans="1:17" ht="21.75" thickBot="1" x14ac:dyDescent="0.4">
      <c r="E4" s="56" t="s">
        <v>150</v>
      </c>
      <c r="F4" s="57"/>
      <c r="G4" s="54"/>
      <c r="H4" s="55"/>
      <c r="I4" s="31" t="e">
        <f>VLOOKUP(G4,'LISTA ÓRGÃO'!B:C,2,FALSE)</f>
        <v>#N/A</v>
      </c>
      <c r="J4" s="32"/>
      <c r="K4" s="65">
        <f>COUNT($M:$M)</f>
        <v>0</v>
      </c>
      <c r="L4" s="66"/>
      <c r="M4" s="66"/>
      <c r="N4" s="67"/>
      <c r="O4" s="71">
        <f>COUNT($E:$E)-COUNT($M:$M)</f>
        <v>12</v>
      </c>
      <c r="P4" s="72"/>
      <c r="Q4" s="33"/>
    </row>
    <row r="5" spans="1:17" ht="66.75" customHeight="1" thickBot="1" x14ac:dyDescent="0.3">
      <c r="E5" s="58" t="s">
        <v>162</v>
      </c>
      <c r="F5" s="59"/>
      <c r="G5" s="60"/>
      <c r="H5" s="61"/>
      <c r="I5" s="34"/>
      <c r="J5" s="35"/>
      <c r="K5" s="68"/>
      <c r="L5" s="69"/>
      <c r="M5" s="69"/>
      <c r="N5" s="70"/>
      <c r="O5" s="73"/>
      <c r="P5" s="74"/>
      <c r="Q5" s="33"/>
    </row>
    <row r="6" spans="1:17" ht="45" x14ac:dyDescent="0.25">
      <c r="A6" s="36" t="s">
        <v>154</v>
      </c>
      <c r="B6" s="36" t="s">
        <v>65</v>
      </c>
      <c r="C6" s="36" t="s">
        <v>155</v>
      </c>
      <c r="D6" s="36" t="s">
        <v>156</v>
      </c>
      <c r="E6" s="37" t="s">
        <v>159</v>
      </c>
      <c r="F6" s="22" t="s">
        <v>60</v>
      </c>
      <c r="G6" s="22" t="s">
        <v>53</v>
      </c>
      <c r="H6" s="22" t="s">
        <v>149</v>
      </c>
      <c r="I6" s="22" t="s">
        <v>62</v>
      </c>
      <c r="J6" s="22" t="s">
        <v>61</v>
      </c>
      <c r="K6" s="22" t="s">
        <v>161</v>
      </c>
      <c r="L6" s="22" t="s">
        <v>151</v>
      </c>
      <c r="M6" s="38" t="s">
        <v>157</v>
      </c>
      <c r="N6" s="22" t="s">
        <v>158</v>
      </c>
      <c r="O6" s="22" t="s">
        <v>152</v>
      </c>
      <c r="P6" s="39" t="s">
        <v>153</v>
      </c>
    </row>
    <row r="7" spans="1:17" ht="105" x14ac:dyDescent="0.25">
      <c r="A7" s="20" t="e">
        <f>$I$4</f>
        <v>#N/A</v>
      </c>
      <c r="B7" s="20" t="e">
        <f>VLOOKUP(A7,'LISTA ÓRGÃO'!A:B,2,FALSE)</f>
        <v>#N/A</v>
      </c>
      <c r="C7" s="40">
        <f>N7</f>
        <v>0</v>
      </c>
      <c r="D7" s="20" t="str">
        <f>F7</f>
        <v>3.3.90.30.16.01.0084.000151-01</v>
      </c>
      <c r="E7" s="41">
        <v>1</v>
      </c>
      <c r="F7" s="42" t="s">
        <v>249</v>
      </c>
      <c r="G7" s="43" t="str">
        <f>VLOOKUP(F7,'Base de Dados 30.16'!A:B,2,FALSE)</f>
        <v>CARIMBO AUTOMÁTICO - MONTÁVEL</v>
      </c>
      <c r="H7" s="43" t="str">
        <f>VLOOKUP(F7,'Base de Dados 30.16'!A:C,3,FALSE)</f>
        <v>CARIMBO,Material: Estrutura rígida em acrílico ou plástico, Dimensões: 38 x 14 cm, Tipo: Automático ou autoentintado, Características Adicionais: Mecanismo retrátil, montável, 03 linhas de texto, Formato: retangular, Composição: um kit com 02 tamanhos de letras e números, 01 almofada e 01 pinça para montagem de palavras.</v>
      </c>
      <c r="I7" s="44">
        <f>COUNTIF('Base de Dados 30.16'!A:A,'Respostas Órgãos'!F7)</f>
        <v>6</v>
      </c>
      <c r="J7" s="44">
        <f>SUMIF('Base de Dados 30.16'!A:A,'Respostas Órgãos'!F7,'Base de Dados 30.16'!H:H)</f>
        <v>83</v>
      </c>
      <c r="K7" s="45" t="str">
        <f>VLOOKUP(F7,'Base de Dados 30.16'!A:D,4,FALSE)</f>
        <v>UNIDADE</v>
      </c>
      <c r="L7" s="46">
        <f>SUMIF('Base de Dados 30.16'!K:K,'Respostas Órgãos'!F7&amp;" - "&amp;'Respostas Órgãos'!$I$4,'Base de Dados 30.16'!L:L)</f>
        <v>0</v>
      </c>
      <c r="M7" s="19"/>
      <c r="N7" s="27">
        <f>IF(M7="",L7,M7)</f>
        <v>0</v>
      </c>
      <c r="O7" s="27">
        <f>N7-L7</f>
        <v>0</v>
      </c>
      <c r="P7" s="47" t="str">
        <f>IF(ISERROR((N7-L7)/L7),"Sem histórico de consumo",(N7-L7)/L7)</f>
        <v>Sem histórico de consumo</v>
      </c>
    </row>
    <row r="8" spans="1:17" ht="90" x14ac:dyDescent="0.25">
      <c r="A8" s="20" t="e">
        <f t="shared" ref="A8:A18" si="0">$I$4</f>
        <v>#N/A</v>
      </c>
      <c r="B8" s="20" t="e">
        <f>VLOOKUP(A8,'LISTA ÓRGÃO'!A:B,2,FALSE)</f>
        <v>#N/A</v>
      </c>
      <c r="C8" s="40">
        <f t="shared" ref="C8:C16" si="1">N8</f>
        <v>0</v>
      </c>
      <c r="D8" s="20" t="str">
        <f t="shared" ref="D8:D16" si="2">F8</f>
        <v>3.3.90.30.16.01.0084.000149-01</v>
      </c>
      <c r="E8" s="41">
        <f>+E7+1</f>
        <v>2</v>
      </c>
      <c r="F8" s="42" t="s">
        <v>251</v>
      </c>
      <c r="G8" s="43" t="str">
        <f>VLOOKUP(F8,'Base de Dados 30.16'!A:B,2,FALSE)</f>
        <v>CARIMBO AUTOMÁTICO</v>
      </c>
      <c r="H8" s="43" t="str">
        <f>VLOOKUP(F8,'Base de Dados 30.16'!A:C,3,FALSE)</f>
        <v>CARIMBO,Material: Estrutura rígida em acrílico ou plástico, Dimensões: 38 x 14 mm, Tipo: Automático ou autoentintado, Características Adicionais: Mecanismo retrátil, almofada em cor preta substituível, personalizada com impressão em fotopolímero e borracha com espessura mínima de 3 mm, Formato: Retangular.</v>
      </c>
      <c r="I8" s="44">
        <f>COUNTIF('Base de Dados 30.16'!A:A,'Respostas Órgãos'!F8)</f>
        <v>16</v>
      </c>
      <c r="J8" s="44">
        <f>SUMIF('Base de Dados 30.16'!A:A,'Respostas Órgãos'!F8,'Base de Dados 30.16'!H:H)</f>
        <v>353</v>
      </c>
      <c r="K8" s="45" t="str">
        <f>VLOOKUP(F8,'Base de Dados 30.16'!A:D,4,FALSE)</f>
        <v>UNIDADE</v>
      </c>
      <c r="L8" s="46">
        <f>SUMIF('Base de Dados 30.16'!K:K,'Respostas Órgãos'!F8&amp;" - "&amp;'Respostas Órgãos'!$I$4,'Base de Dados 30.16'!L:L)</f>
        <v>0</v>
      </c>
      <c r="M8" s="19"/>
      <c r="N8" s="27">
        <f t="shared" ref="N8:N16" si="3">IF(M8="",L8,M8)</f>
        <v>0</v>
      </c>
      <c r="O8" s="27">
        <f t="shared" ref="O8:O16" si="4">N8-L8</f>
        <v>0</v>
      </c>
      <c r="P8" s="47" t="str">
        <f t="shared" ref="P8:P16" si="5">IF(ISERROR((N8-L8)/L8),"Sem histórico de consumo",(N8-L8)/L8)</f>
        <v>Sem histórico de consumo</v>
      </c>
    </row>
    <row r="9" spans="1:17" ht="90" x14ac:dyDescent="0.25">
      <c r="A9" s="20" t="e">
        <f t="shared" si="0"/>
        <v>#N/A</v>
      </c>
      <c r="B9" s="20" t="e">
        <f>VLOOKUP(A9,'LISTA ÓRGÃO'!A:B,2,FALSE)</f>
        <v>#N/A</v>
      </c>
      <c r="C9" s="40">
        <f t="shared" si="1"/>
        <v>0</v>
      </c>
      <c r="D9" s="20" t="str">
        <f t="shared" si="2"/>
        <v>3.3.90.30.16.01.0084.000150-01</v>
      </c>
      <c r="E9" s="41">
        <f t="shared" ref="E9:E18" si="6">+E8+1</f>
        <v>3</v>
      </c>
      <c r="F9" s="42" t="s">
        <v>253</v>
      </c>
      <c r="G9" s="43" t="str">
        <f>VLOOKUP(F9,'Base de Dados 30.16'!A:B,2,FALSE)</f>
        <v>CARIMBO AUTOMÁTICO</v>
      </c>
      <c r="H9" s="43" t="str">
        <f>VLOOKUP(F9,'Base de Dados 30.16'!A:C,3,FALSE)</f>
        <v>CARIMBO,Material: Estrutura rígida em acrílico ou plástico, Dimensões: 47 x 18 mm, Tipo: Automático ou autoentintado, Características Adicionais: Mecanismo retrátil, almofada em cor preta substituível, personalizada com impressão em fotopolímero e borracha com espessura mínima de 3 mm, Formato: Retangular.</v>
      </c>
      <c r="I9" s="44">
        <f>COUNTIF('Base de Dados 30.16'!A:A,'Respostas Órgãos'!F9)</f>
        <v>10</v>
      </c>
      <c r="J9" s="44">
        <f>SUMIF('Base de Dados 30.16'!A:A,'Respostas Órgãos'!F9,'Base de Dados 30.16'!H:H)</f>
        <v>25.5</v>
      </c>
      <c r="K9" s="45" t="str">
        <f>VLOOKUP(F9,'Base de Dados 30.16'!A:D,4,FALSE)</f>
        <v>UNIDADE</v>
      </c>
      <c r="L9" s="46">
        <f>SUMIF('Base de Dados 30.16'!K:K,'Respostas Órgãos'!F9&amp;" - "&amp;'Respostas Órgãos'!$I$4,'Base de Dados 30.16'!L:L)</f>
        <v>0</v>
      </c>
      <c r="M9" s="19"/>
      <c r="N9" s="27">
        <f t="shared" si="3"/>
        <v>0</v>
      </c>
      <c r="O9" s="27">
        <f t="shared" si="4"/>
        <v>0</v>
      </c>
      <c r="P9" s="47" t="str">
        <f t="shared" si="5"/>
        <v>Sem histórico de consumo</v>
      </c>
    </row>
    <row r="10" spans="1:17" ht="90" x14ac:dyDescent="0.25">
      <c r="A10" s="20" t="e">
        <f t="shared" si="0"/>
        <v>#N/A</v>
      </c>
      <c r="B10" s="20" t="e">
        <f>VLOOKUP(A10,'LISTA ÓRGÃO'!A:B,2,FALSE)</f>
        <v>#N/A</v>
      </c>
      <c r="C10" s="40">
        <f t="shared" si="1"/>
        <v>0</v>
      </c>
      <c r="D10" s="20" t="str">
        <f t="shared" si="2"/>
        <v>3.3.90.30.16.01.0084.000148-01</v>
      </c>
      <c r="E10" s="41">
        <f t="shared" si="6"/>
        <v>4</v>
      </c>
      <c r="F10" s="42" t="s">
        <v>255</v>
      </c>
      <c r="G10" s="43" t="str">
        <f>VLOOKUP(F10,'Base de Dados 30.16'!A:B,2,FALSE)</f>
        <v>CARIMBO AUTOMÁTICO</v>
      </c>
      <c r="H10" s="43" t="str">
        <f>VLOOKUP(F10,'Base de Dados 30.16'!A:C,3,FALSE)</f>
        <v>CARIMBO,Material: Estrutura rígida em acrílico ou plástico, Dimensões: 55 x 22 mm, Tipo: Automático ou autoentintado, Características Adicionais: Mecanismo retrátil, almofada em cor preta substituível, personalizada com impressão em fotopolímero e borracha com espessura mínima de 3 mm, Formato: Retangular.</v>
      </c>
      <c r="I10" s="44">
        <f>COUNTIF('Base de Dados 30.16'!A:A,'Respostas Órgãos'!F10)</f>
        <v>70</v>
      </c>
      <c r="J10" s="44">
        <f>SUMIF('Base de Dados 30.16'!A:A,'Respostas Órgãos'!F10,'Base de Dados 30.16'!H:H)</f>
        <v>1842.5</v>
      </c>
      <c r="K10" s="45" t="str">
        <f>VLOOKUP(F10,'Base de Dados 30.16'!A:D,4,FALSE)</f>
        <v>UNIDADE</v>
      </c>
      <c r="L10" s="46">
        <f>SUMIF('Base de Dados 30.16'!K:K,'Respostas Órgãos'!F10&amp;" - "&amp;'Respostas Órgãos'!$I$4,'Base de Dados 30.16'!L:L)</f>
        <v>0</v>
      </c>
      <c r="M10" s="19"/>
      <c r="N10" s="27">
        <f t="shared" si="3"/>
        <v>0</v>
      </c>
      <c r="O10" s="27">
        <f t="shared" si="4"/>
        <v>0</v>
      </c>
      <c r="P10" s="47" t="str">
        <f t="shared" si="5"/>
        <v>Sem histórico de consumo</v>
      </c>
    </row>
    <row r="11" spans="1:17" ht="90" x14ac:dyDescent="0.25">
      <c r="A11" s="20" t="e">
        <f t="shared" si="0"/>
        <v>#N/A</v>
      </c>
      <c r="B11" s="20" t="e">
        <f>VLOOKUP(A11,'LISTA ÓRGÃO'!A:B,2,FALSE)</f>
        <v>#N/A</v>
      </c>
      <c r="C11" s="40">
        <f t="shared" si="1"/>
        <v>0</v>
      </c>
      <c r="D11" s="20" t="str">
        <f t="shared" si="2"/>
        <v>3.3.90.30.16.01.0084.000147-01</v>
      </c>
      <c r="E11" s="41">
        <f t="shared" si="6"/>
        <v>5</v>
      </c>
      <c r="F11" s="42" t="s">
        <v>257</v>
      </c>
      <c r="G11" s="43" t="str">
        <f>VLOOKUP(F11,'Base de Dados 30.16'!A:B,2,FALSE)</f>
        <v>CARIMBO AUTOMÁTICO</v>
      </c>
      <c r="H11" s="43" t="str">
        <f>VLOOKUP(F11,'Base de Dados 30.16'!A:C,3,FALSE)</f>
        <v>CARIMBO,Material: Estrutura rígida em acrílico ou plástico, Dimensões: 76 x 37 mm, Tipo: Automático ou autoentintado, Características Adicionais: Mecanismo retrátil, almofada em cor preta substituível, personalizada com impressão em fotopolímero e borracha com espessura mínima de 3 mm, Formato: Retangular.</v>
      </c>
      <c r="I11" s="44">
        <f>COUNTIF('Base de Dados 30.16'!A:A,'Respostas Órgãos'!F11)</f>
        <v>16</v>
      </c>
      <c r="J11" s="44">
        <f>SUMIF('Base de Dados 30.16'!A:A,'Respostas Órgãos'!F11,'Base de Dados 30.16'!H:H)</f>
        <v>78</v>
      </c>
      <c r="K11" s="45" t="str">
        <f>VLOOKUP(F11,'Base de Dados 30.16'!A:D,4,FALSE)</f>
        <v>UNIDADE</v>
      </c>
      <c r="L11" s="46">
        <f>SUMIF('Base de Dados 30.16'!K:K,'Respostas Órgãos'!F11&amp;" - "&amp;'Respostas Órgãos'!$I$4,'Base de Dados 30.16'!L:L)</f>
        <v>0</v>
      </c>
      <c r="M11" s="19"/>
      <c r="N11" s="27">
        <f t="shared" si="3"/>
        <v>0</v>
      </c>
      <c r="O11" s="27">
        <f t="shared" si="4"/>
        <v>0</v>
      </c>
      <c r="P11" s="47" t="str">
        <f t="shared" si="5"/>
        <v>Sem histórico de consumo</v>
      </c>
    </row>
    <row r="12" spans="1:17" ht="90" x14ac:dyDescent="0.25">
      <c r="A12" s="20" t="e">
        <f t="shared" si="0"/>
        <v>#N/A</v>
      </c>
      <c r="B12" s="20" t="e">
        <f>VLOOKUP(A12,'LISTA ÓRGÃO'!A:B,2,FALSE)</f>
        <v>#N/A</v>
      </c>
      <c r="C12" s="40">
        <f t="shared" si="1"/>
        <v>0</v>
      </c>
      <c r="D12" s="20" t="str">
        <f t="shared" si="2"/>
        <v>3.3.90.30.16.01.0201.000008-01</v>
      </c>
      <c r="E12" s="41">
        <f t="shared" si="6"/>
        <v>6</v>
      </c>
      <c r="F12" s="42" t="s">
        <v>259</v>
      </c>
      <c r="G12" s="43" t="str">
        <f>VLOOKUP(F12,'Base de Dados 30.16'!A:B,2,FALSE)</f>
        <v>CARIMBO NUMERADOR</v>
      </c>
      <c r="H12" s="43" t="str">
        <f>VLOOKUP(F12,'Base de Dados 30.16'!A:C,3,FALSE)</f>
        <v>CARIMBO NUMERADOR AUTOMÁTICO,Características Técnicas Mínimas: 6 digitos com repetição, Repetições: 0, 1, 2, 3, 4, 6, 12, Aplicação: para marcação sequêncial de números, Características Adicionais: regulagem da quantidade de repetição, regulagem da quantidade de dígitos, Tamanho do texto: 3 mm por 27 mm.</v>
      </c>
      <c r="I12" s="44">
        <f>COUNTIF('Base de Dados 30.16'!A:A,'Respostas Órgãos'!F12)</f>
        <v>12</v>
      </c>
      <c r="J12" s="44">
        <f>SUMIF('Base de Dados 30.16'!A:A,'Respostas Órgãos'!F12,'Base de Dados 30.16'!H:H)</f>
        <v>38.5</v>
      </c>
      <c r="K12" s="45" t="str">
        <f>VLOOKUP(F12,'Base de Dados 30.16'!A:D,4,FALSE)</f>
        <v>UNIDADE</v>
      </c>
      <c r="L12" s="46">
        <f>SUMIF('Base de Dados 30.16'!K:K,'Respostas Órgãos'!F12&amp;" - "&amp;'Respostas Órgãos'!$I$4,'Base de Dados 30.16'!L:L)</f>
        <v>0</v>
      </c>
      <c r="M12" s="19"/>
      <c r="N12" s="27">
        <f t="shared" si="3"/>
        <v>0</v>
      </c>
      <c r="O12" s="27">
        <f t="shared" si="4"/>
        <v>0</v>
      </c>
      <c r="P12" s="47" t="str">
        <f t="shared" si="5"/>
        <v>Sem histórico de consumo</v>
      </c>
    </row>
    <row r="13" spans="1:17" ht="75" x14ac:dyDescent="0.25">
      <c r="A13" s="20" t="e">
        <f t="shared" si="0"/>
        <v>#N/A</v>
      </c>
      <c r="B13" s="20" t="e">
        <f>VLOOKUP(A13,'LISTA ÓRGÃO'!A:B,2,FALSE)</f>
        <v>#N/A</v>
      </c>
      <c r="C13" s="40">
        <f t="shared" si="1"/>
        <v>0</v>
      </c>
      <c r="D13" s="20" t="str">
        <f t="shared" si="2"/>
        <v>3.3.90.30.16.01.0084.000145-01</v>
      </c>
      <c r="E13" s="41">
        <f t="shared" si="6"/>
        <v>7</v>
      </c>
      <c r="F13" s="42" t="s">
        <v>239</v>
      </c>
      <c r="G13" s="43" t="str">
        <f>VLOOKUP(F13,'Base de Dados 30.16'!A:B,2,FALSE)</f>
        <v>CARIMBO</v>
      </c>
      <c r="H13" s="43" t="str">
        <f>VLOOKUP(F13,'Base de Dados 30.16'!A:C,3,FALSE)</f>
        <v>CARIMBO,Material: Base e cabo em madeira, personalizada com impressão em fotopolímero e borracha com espessura mínima de 3 mm, Tipo: Comum, Formato: Quadrado, Retangular ou Redondo. Unidade de Fornecimento: cm²</v>
      </c>
      <c r="I13" s="44">
        <f>COUNTIF('Base de Dados 30.16'!A:A,'Respostas Órgãos'!F13)</f>
        <v>127</v>
      </c>
      <c r="J13" s="44">
        <f>SUMIF('Base de Dados 30.16'!A:A,'Respostas Órgãos'!F13,'Base de Dados 30.16'!H:H)</f>
        <v>17437</v>
      </c>
      <c r="K13" s="45" t="str">
        <f>VLOOKUP(F13,'Base de Dados 30.16'!A:D,4,FALSE)</f>
        <v>cm²</v>
      </c>
      <c r="L13" s="46">
        <f>SUMIF('Base de Dados 30.16'!K:K,'Respostas Órgãos'!F13&amp;" - "&amp;'Respostas Órgãos'!$I$4,'Base de Dados 30.16'!L:L)</f>
        <v>0</v>
      </c>
      <c r="M13" s="19"/>
      <c r="N13" s="27">
        <f t="shared" si="3"/>
        <v>0</v>
      </c>
      <c r="O13" s="27">
        <f t="shared" si="4"/>
        <v>0</v>
      </c>
      <c r="P13" s="47" t="str">
        <f t="shared" si="5"/>
        <v>Sem histórico de consumo</v>
      </c>
    </row>
    <row r="14" spans="1:17" ht="45" x14ac:dyDescent="0.25">
      <c r="A14" s="20" t="e">
        <f t="shared" si="0"/>
        <v>#N/A</v>
      </c>
      <c r="B14" s="20" t="e">
        <f>VLOOKUP(A14,'LISTA ÓRGÃO'!A:B,2,FALSE)</f>
        <v>#N/A</v>
      </c>
      <c r="C14" s="40">
        <f t="shared" si="1"/>
        <v>0</v>
      </c>
      <c r="D14" s="20" t="str">
        <f t="shared" si="2"/>
        <v>3.3.90.30.16.01.0082.000001-01</v>
      </c>
      <c r="E14" s="41">
        <f t="shared" si="6"/>
        <v>8</v>
      </c>
      <c r="F14" s="42" t="s">
        <v>245</v>
      </c>
      <c r="G14" s="43" t="str">
        <f>VLOOKUP(F14,'Base de Dados 30.16'!A:B,2,FALSE)</f>
        <v>FITA DATADOR NUMERADOR</v>
      </c>
      <c r="H14" s="43" t="str">
        <f>VLOOKUP(F14,'Base de Dados 30.16'!A:C,3,FALSE)</f>
        <v>FITA DATADOR NUMERADOR,Material: nylon tintada, Comprimento: 1 m, Largura: 65 mm, Características Adicionais: com carretel metálico</v>
      </c>
      <c r="I14" s="44">
        <f>COUNTIF('Base de Dados 30.16'!A:A,'Respostas Órgãos'!F14)</f>
        <v>1</v>
      </c>
      <c r="J14" s="44">
        <f>SUMIF('Base de Dados 30.16'!A:A,'Respostas Órgãos'!F14,'Base de Dados 30.16'!H:H)</f>
        <v>30</v>
      </c>
      <c r="K14" s="45" t="str">
        <f>VLOOKUP(F14,'Base de Dados 30.16'!A:D,4,FALSE)</f>
        <v>UNIDADE</v>
      </c>
      <c r="L14" s="46">
        <f>SUMIF('Base de Dados 30.16'!K:K,'Respostas Órgãos'!F14&amp;" - "&amp;'Respostas Órgãos'!$I$4,'Base de Dados 30.16'!L:L)</f>
        <v>0</v>
      </c>
      <c r="M14" s="19"/>
      <c r="N14" s="27">
        <f t="shared" si="3"/>
        <v>0</v>
      </c>
      <c r="O14" s="27">
        <f t="shared" si="4"/>
        <v>0</v>
      </c>
      <c r="P14" s="47" t="str">
        <f t="shared" si="5"/>
        <v>Sem histórico de consumo</v>
      </c>
    </row>
    <row r="15" spans="1:17" ht="30" x14ac:dyDescent="0.25">
      <c r="A15" s="20" t="e">
        <f t="shared" si="0"/>
        <v>#N/A</v>
      </c>
      <c r="B15" s="20" t="e">
        <f>VLOOKUP(A15,'LISTA ÓRGÃO'!A:B,2,FALSE)</f>
        <v>#N/A</v>
      </c>
      <c r="C15" s="40">
        <f t="shared" si="1"/>
        <v>0</v>
      </c>
      <c r="D15" s="20" t="str">
        <f t="shared" si="2"/>
        <v>3.3.90.30.16.01.0127.000014-01</v>
      </c>
      <c r="E15" s="41">
        <f t="shared" si="6"/>
        <v>9</v>
      </c>
      <c r="F15" s="42" t="s">
        <v>262</v>
      </c>
      <c r="G15" s="43" t="str">
        <f>VLOOKUP(F15,'Base de Dados 30.16'!A:B,2,FALSE)</f>
        <v>REFIL PARA CARIMBO</v>
      </c>
      <c r="H15" s="43" t="str">
        <f>VLOOKUP(F15,'Base de Dados 30.16'!A:C,3,FALSE)</f>
        <v>REFIL PARA CARIMBO,Aplicação: Carimbo auto-entintado medindo 38 mm x 14 mm, Cor: À escolher.</v>
      </c>
      <c r="I15" s="44">
        <f>COUNTIF('Base de Dados 30.16'!A:A,'Respostas Órgãos'!F15)</f>
        <v>4</v>
      </c>
      <c r="J15" s="44">
        <f>SUMIF('Base de Dados 30.16'!A:A,'Respostas Órgãos'!F15,'Base de Dados 30.16'!H:H)</f>
        <v>26</v>
      </c>
      <c r="K15" s="45" t="str">
        <f>VLOOKUP(F15,'Base de Dados 30.16'!A:D,4,FALSE)</f>
        <v>UNIDADE</v>
      </c>
      <c r="L15" s="46">
        <f>SUMIF('Base de Dados 30.16'!K:K,'Respostas Órgãos'!F15&amp;" - "&amp;'Respostas Órgãos'!$I$4,'Base de Dados 30.16'!L:L)</f>
        <v>0</v>
      </c>
      <c r="M15" s="19"/>
      <c r="N15" s="27">
        <f t="shared" si="3"/>
        <v>0</v>
      </c>
      <c r="O15" s="27">
        <f t="shared" si="4"/>
        <v>0</v>
      </c>
      <c r="P15" s="47" t="str">
        <f t="shared" si="5"/>
        <v>Sem histórico de consumo</v>
      </c>
    </row>
    <row r="16" spans="1:17" ht="30" x14ac:dyDescent="0.25">
      <c r="A16" s="20" t="e">
        <f t="shared" si="0"/>
        <v>#N/A</v>
      </c>
      <c r="B16" s="20" t="e">
        <f>VLOOKUP(A16,'LISTA ÓRGÃO'!A:B,2,FALSE)</f>
        <v>#N/A</v>
      </c>
      <c r="C16" s="40">
        <f t="shared" si="1"/>
        <v>0</v>
      </c>
      <c r="D16" s="20" t="str">
        <f t="shared" si="2"/>
        <v>3.3.90.30.16.01.0127.000013-01</v>
      </c>
      <c r="E16" s="41">
        <f t="shared" si="6"/>
        <v>10</v>
      </c>
      <c r="F16" s="42" t="s">
        <v>264</v>
      </c>
      <c r="G16" s="43" t="str">
        <f>VLOOKUP(F16,'Base de Dados 30.16'!A:B,2,FALSE)</f>
        <v>REFIL PARA CARIMBO</v>
      </c>
      <c r="H16" s="43" t="str">
        <f>VLOOKUP(F16,'Base de Dados 30.16'!A:C,3,FALSE)</f>
        <v>REFIL PARA CARIMBO,Aplicação: Carimbo auto-entintado medindo 47 mm x 18 mm, Cor: À escolher.</v>
      </c>
      <c r="I16" s="44">
        <f>COUNTIF('Base de Dados 30.16'!A:A,'Respostas Órgãos'!F16)</f>
        <v>1</v>
      </c>
      <c r="J16" s="44">
        <f>SUMIF('Base de Dados 30.16'!A:A,'Respostas Órgãos'!F16,'Base de Dados 30.16'!H:H)</f>
        <v>7</v>
      </c>
      <c r="K16" s="45" t="str">
        <f>VLOOKUP(F16,'Base de Dados 30.16'!A:D,4,FALSE)</f>
        <v>UNIDADE</v>
      </c>
      <c r="L16" s="46">
        <f>SUMIF('Base de Dados 30.16'!K:K,'Respostas Órgãos'!F16&amp;" - "&amp;'Respostas Órgãos'!$I$4,'Base de Dados 30.16'!L:L)</f>
        <v>0</v>
      </c>
      <c r="M16" s="19"/>
      <c r="N16" s="27">
        <f t="shared" si="3"/>
        <v>0</v>
      </c>
      <c r="O16" s="27">
        <f t="shared" si="4"/>
        <v>0</v>
      </c>
      <c r="P16" s="47" t="str">
        <f t="shared" si="5"/>
        <v>Sem histórico de consumo</v>
      </c>
    </row>
    <row r="17" spans="1:16" ht="30" x14ac:dyDescent="0.25">
      <c r="A17" s="20" t="e">
        <f t="shared" si="0"/>
        <v>#N/A</v>
      </c>
      <c r="B17" s="20" t="e">
        <f>VLOOKUP(A17,'LISTA ÓRGÃO'!A:B,2,FALSE)</f>
        <v>#N/A</v>
      </c>
      <c r="C17" s="40">
        <f t="shared" ref="C17:C18" si="7">N17</f>
        <v>0</v>
      </c>
      <c r="D17" s="20" t="str">
        <f t="shared" ref="D17:D18" si="8">F17</f>
        <v>3.3.90.30.16.01.0127.000012-01</v>
      </c>
      <c r="E17" s="41">
        <f t="shared" si="6"/>
        <v>11</v>
      </c>
      <c r="F17" s="42" t="s">
        <v>266</v>
      </c>
      <c r="G17" s="43" t="str">
        <f>VLOOKUP(F17,'Base de Dados 30.16'!A:B,2,FALSE)</f>
        <v>REFIL PARA CARIMBO</v>
      </c>
      <c r="H17" s="43" t="str">
        <f>VLOOKUP(F17,'Base de Dados 30.16'!A:C,3,FALSE)</f>
        <v>REFIL PARA CARIMBO,Aplicação: Carimbo auto-entintado medindo 55 mm x 22 mm, Cor: À escolher.</v>
      </c>
      <c r="I17" s="44">
        <f>COUNTIF('Base de Dados 30.16'!A:A,'Respostas Órgãos'!F17)</f>
        <v>5</v>
      </c>
      <c r="J17" s="44">
        <f>SUMIF('Base de Dados 30.16'!A:A,'Respostas Órgãos'!F17,'Base de Dados 30.16'!H:H)</f>
        <v>19</v>
      </c>
      <c r="K17" s="45" t="str">
        <f>VLOOKUP(F17,'Base de Dados 30.16'!A:D,4,FALSE)</f>
        <v>UNIDADE</v>
      </c>
      <c r="L17" s="46">
        <f>SUMIF('Base de Dados 30.16'!K:K,'Respostas Órgãos'!F17&amp;" - "&amp;'Respostas Órgãos'!$I$4,'Base de Dados 30.16'!L:L)</f>
        <v>0</v>
      </c>
      <c r="M17" s="19"/>
      <c r="N17" s="27">
        <f t="shared" ref="N17:N18" si="9">IF(M17="",L17,M17)</f>
        <v>0</v>
      </c>
      <c r="O17" s="27">
        <f t="shared" ref="O17:O18" si="10">N17-L17</f>
        <v>0</v>
      </c>
      <c r="P17" s="47" t="str">
        <f t="shared" ref="P17:P18" si="11">IF(ISERROR((N17-L17)/L17),"Sem histórico de consumo",(N17-L17)/L17)</f>
        <v>Sem histórico de consumo</v>
      </c>
    </row>
    <row r="18" spans="1:16" ht="30" x14ac:dyDescent="0.25">
      <c r="A18" s="20" t="e">
        <f t="shared" si="0"/>
        <v>#N/A</v>
      </c>
      <c r="B18" s="20" t="e">
        <f>VLOOKUP(A18,'LISTA ÓRGÃO'!A:B,2,FALSE)</f>
        <v>#N/A</v>
      </c>
      <c r="C18" s="40">
        <f t="shared" si="7"/>
        <v>0</v>
      </c>
      <c r="D18" s="20" t="str">
        <f t="shared" si="8"/>
        <v>3.3.90.30.16.01.0127.000011-01</v>
      </c>
      <c r="E18" s="41">
        <f t="shared" si="6"/>
        <v>12</v>
      </c>
      <c r="F18" s="42" t="s">
        <v>268</v>
      </c>
      <c r="G18" s="43" t="str">
        <f>VLOOKUP(F18,'Base de Dados 30.16'!A:B,2,FALSE)</f>
        <v>REFIL PARA CARIMBO</v>
      </c>
      <c r="H18" s="43" t="str">
        <f>VLOOKUP(F18,'Base de Dados 30.16'!A:C,3,FALSE)</f>
        <v>REFIL PARA CARIMBO,Aplicação: Carimbo auto-entintado medindo 76 mm x 37 mm, Cor: À escolher.</v>
      </c>
      <c r="I18" s="44">
        <f>COUNTIF('Base de Dados 30.16'!A:A,'Respostas Órgãos'!F18)</f>
        <v>2</v>
      </c>
      <c r="J18" s="44">
        <f>SUMIF('Base de Dados 30.16'!A:A,'Respostas Órgãos'!F18,'Base de Dados 30.16'!H:H)</f>
        <v>11</v>
      </c>
      <c r="K18" s="45" t="str">
        <f>VLOOKUP(F18,'Base de Dados 30.16'!A:D,4,FALSE)</f>
        <v>UNIDADE</v>
      </c>
      <c r="L18" s="46">
        <f>SUMIF('Base de Dados 30.16'!K:K,'Respostas Órgãos'!F18&amp;" - "&amp;'Respostas Órgãos'!$I$4,'Base de Dados 30.16'!L:L)</f>
        <v>0</v>
      </c>
      <c r="M18" s="19"/>
      <c r="N18" s="27">
        <f t="shared" si="9"/>
        <v>0</v>
      </c>
      <c r="O18" s="27">
        <f t="shared" si="10"/>
        <v>0</v>
      </c>
      <c r="P18" s="47" t="str">
        <f t="shared" si="11"/>
        <v>Sem histórico de consumo</v>
      </c>
    </row>
  </sheetData>
  <sheetProtection password="C621" sheet="1" objects="1" scenarios="1"/>
  <mergeCells count="9">
    <mergeCell ref="E1:P1"/>
    <mergeCell ref="E3:P3"/>
    <mergeCell ref="G4:H4"/>
    <mergeCell ref="E4:F4"/>
    <mergeCell ref="E5:F5"/>
    <mergeCell ref="G5:H5"/>
    <mergeCell ref="E2:P2"/>
    <mergeCell ref="K4:N5"/>
    <mergeCell ref="O4:P5"/>
  </mergeCells>
  <conditionalFormatting sqref="L7:L18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L18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18">
    <cfRule type="cellIs" dxfId="0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activeCell="A2" sqref="A2"/>
    </sheetView>
  </sheetViews>
  <sheetFormatPr defaultRowHeight="15" x14ac:dyDescent="0.25"/>
  <cols>
    <col min="1" max="1" width="9.140625" style="18"/>
    <col min="2" max="2" width="70.85546875" style="18" bestFit="1" customWidth="1"/>
    <col min="3" max="3" width="5" style="18" bestFit="1" customWidth="1"/>
    <col min="4" max="16384" width="9.140625" style="18"/>
  </cols>
  <sheetData>
    <row r="1" spans="1:3" x14ac:dyDescent="0.25">
      <c r="A1" s="18" t="s">
        <v>64</v>
      </c>
      <c r="B1" s="18" t="s">
        <v>65</v>
      </c>
    </row>
    <row r="2" spans="1:3" x14ac:dyDescent="0.25">
      <c r="A2" s="18">
        <v>147</v>
      </c>
      <c r="B2" s="18" t="s">
        <v>66</v>
      </c>
      <c r="C2" s="18">
        <f>A2</f>
        <v>147</v>
      </c>
    </row>
    <row r="3" spans="1:3" x14ac:dyDescent="0.25">
      <c r="A3" s="18">
        <v>367</v>
      </c>
      <c r="B3" s="18" t="s">
        <v>67</v>
      </c>
      <c r="C3" s="18">
        <f t="shared" ref="C3:C66" si="0">A3</f>
        <v>367</v>
      </c>
    </row>
    <row r="4" spans="1:3" x14ac:dyDescent="0.25">
      <c r="A4" s="18">
        <v>302</v>
      </c>
      <c r="B4" s="18" t="s">
        <v>68</v>
      </c>
      <c r="C4" s="18">
        <f t="shared" si="0"/>
        <v>302</v>
      </c>
    </row>
    <row r="5" spans="1:3" x14ac:dyDescent="0.25">
      <c r="A5" s="18">
        <v>300</v>
      </c>
      <c r="B5" s="18" t="s">
        <v>69</v>
      </c>
      <c r="C5" s="18">
        <f t="shared" si="0"/>
        <v>300</v>
      </c>
    </row>
    <row r="6" spans="1:3" x14ac:dyDescent="0.25">
      <c r="A6" s="18">
        <v>133</v>
      </c>
      <c r="B6" s="18" t="s">
        <v>70</v>
      </c>
      <c r="C6" s="18">
        <f t="shared" si="0"/>
        <v>133</v>
      </c>
    </row>
    <row r="7" spans="1:3" x14ac:dyDescent="0.25">
      <c r="A7" s="18">
        <v>138</v>
      </c>
      <c r="B7" s="18" t="s">
        <v>71</v>
      </c>
      <c r="C7" s="18">
        <f t="shared" si="0"/>
        <v>138</v>
      </c>
    </row>
    <row r="8" spans="1:3" x14ac:dyDescent="0.25">
      <c r="A8" s="18">
        <v>308</v>
      </c>
      <c r="B8" s="18" t="s">
        <v>72</v>
      </c>
      <c r="C8" s="18">
        <f t="shared" si="0"/>
        <v>308</v>
      </c>
    </row>
    <row r="9" spans="1:3" x14ac:dyDescent="0.25">
      <c r="A9" s="18">
        <v>135</v>
      </c>
      <c r="B9" s="18" t="s">
        <v>73</v>
      </c>
      <c r="C9" s="18">
        <f t="shared" si="0"/>
        <v>135</v>
      </c>
    </row>
    <row r="10" spans="1:3" x14ac:dyDescent="0.25">
      <c r="A10" s="18">
        <v>142</v>
      </c>
      <c r="B10" s="18" t="s">
        <v>74</v>
      </c>
      <c r="C10" s="18">
        <f t="shared" si="0"/>
        <v>142</v>
      </c>
    </row>
    <row r="11" spans="1:3" x14ac:dyDescent="0.25">
      <c r="A11" s="18">
        <v>143</v>
      </c>
      <c r="B11" s="18" t="s">
        <v>75</v>
      </c>
      <c r="C11" s="18">
        <f t="shared" si="0"/>
        <v>143</v>
      </c>
    </row>
    <row r="12" spans="1:3" x14ac:dyDescent="0.25">
      <c r="A12" s="18">
        <v>144</v>
      </c>
      <c r="B12" s="18" t="s">
        <v>76</v>
      </c>
      <c r="C12" s="18">
        <f t="shared" si="0"/>
        <v>144</v>
      </c>
    </row>
    <row r="13" spans="1:3" x14ac:dyDescent="0.25">
      <c r="A13" s="18">
        <v>134</v>
      </c>
      <c r="B13" s="18" t="s">
        <v>77</v>
      </c>
      <c r="C13" s="18">
        <f t="shared" si="0"/>
        <v>134</v>
      </c>
    </row>
    <row r="14" spans="1:3" x14ac:dyDescent="0.25">
      <c r="A14" s="18">
        <v>304</v>
      </c>
      <c r="B14" s="18" t="s">
        <v>78</v>
      </c>
      <c r="C14" s="18">
        <f t="shared" si="0"/>
        <v>304</v>
      </c>
    </row>
    <row r="15" spans="1:3" x14ac:dyDescent="0.25">
      <c r="A15" s="18">
        <v>132</v>
      </c>
      <c r="B15" s="18" t="s">
        <v>79</v>
      </c>
      <c r="C15" s="18">
        <f t="shared" si="0"/>
        <v>132</v>
      </c>
    </row>
    <row r="16" spans="1:3" x14ac:dyDescent="0.25">
      <c r="A16" s="18">
        <v>366</v>
      </c>
      <c r="B16" s="18" t="s">
        <v>80</v>
      </c>
      <c r="C16" s="18">
        <f t="shared" si="0"/>
        <v>366</v>
      </c>
    </row>
    <row r="17" spans="1:3" x14ac:dyDescent="0.25">
      <c r="A17" s="18">
        <v>139</v>
      </c>
      <c r="B17" s="18" t="s">
        <v>81</v>
      </c>
      <c r="C17" s="18">
        <f t="shared" si="0"/>
        <v>139</v>
      </c>
    </row>
    <row r="18" spans="1:3" x14ac:dyDescent="0.25">
      <c r="A18" s="18">
        <v>131</v>
      </c>
      <c r="B18" s="18" t="s">
        <v>82</v>
      </c>
      <c r="C18" s="18">
        <f t="shared" si="0"/>
        <v>131</v>
      </c>
    </row>
    <row r="19" spans="1:3" x14ac:dyDescent="0.25">
      <c r="A19" s="18">
        <v>137</v>
      </c>
      <c r="B19" s="18" t="s">
        <v>83</v>
      </c>
      <c r="C19" s="18">
        <f t="shared" si="0"/>
        <v>137</v>
      </c>
    </row>
    <row r="20" spans="1:3" x14ac:dyDescent="0.25">
      <c r="A20" s="18">
        <v>307</v>
      </c>
      <c r="B20" s="18" t="s">
        <v>84</v>
      </c>
      <c r="C20" s="18">
        <f t="shared" si="0"/>
        <v>307</v>
      </c>
    </row>
    <row r="21" spans="1:3" x14ac:dyDescent="0.25">
      <c r="A21" s="18">
        <v>149</v>
      </c>
      <c r="B21" s="18" t="s">
        <v>85</v>
      </c>
      <c r="C21" s="18">
        <f t="shared" si="0"/>
        <v>149</v>
      </c>
    </row>
    <row r="22" spans="1:3" x14ac:dyDescent="0.25">
      <c r="A22" s="18">
        <v>146</v>
      </c>
      <c r="B22" s="18" t="s">
        <v>86</v>
      </c>
      <c r="C22" s="18">
        <f t="shared" si="0"/>
        <v>146</v>
      </c>
    </row>
    <row r="23" spans="1:3" x14ac:dyDescent="0.25">
      <c r="A23" s="18">
        <v>136</v>
      </c>
      <c r="B23" s="18" t="s">
        <v>87</v>
      </c>
      <c r="C23" s="18">
        <f t="shared" si="0"/>
        <v>136</v>
      </c>
    </row>
    <row r="24" spans="1:3" x14ac:dyDescent="0.25">
      <c r="A24" s="18">
        <v>140</v>
      </c>
      <c r="B24" s="18" t="s">
        <v>88</v>
      </c>
      <c r="C24" s="18">
        <f t="shared" si="0"/>
        <v>140</v>
      </c>
    </row>
    <row r="25" spans="1:3" x14ac:dyDescent="0.25">
      <c r="A25" s="18">
        <v>305</v>
      </c>
      <c r="B25" s="18" t="s">
        <v>89</v>
      </c>
      <c r="C25" s="18">
        <f t="shared" si="0"/>
        <v>305</v>
      </c>
    </row>
    <row r="26" spans="1:3" x14ac:dyDescent="0.25">
      <c r="A26" s="18">
        <v>141</v>
      </c>
      <c r="B26" s="18" t="s">
        <v>90</v>
      </c>
      <c r="C26" s="18">
        <f t="shared" si="0"/>
        <v>141</v>
      </c>
    </row>
    <row r="27" spans="1:3" x14ac:dyDescent="0.25">
      <c r="A27" s="18">
        <v>145</v>
      </c>
      <c r="B27" s="18" t="s">
        <v>91</v>
      </c>
      <c r="C27" s="18">
        <f t="shared" si="0"/>
        <v>145</v>
      </c>
    </row>
    <row r="28" spans="1:3" x14ac:dyDescent="0.25">
      <c r="A28" s="18">
        <v>148</v>
      </c>
      <c r="B28" s="18" t="s">
        <v>92</v>
      </c>
      <c r="C28" s="18">
        <f t="shared" si="0"/>
        <v>148</v>
      </c>
    </row>
    <row r="29" spans="1:3" x14ac:dyDescent="0.25">
      <c r="A29" s="18">
        <v>301</v>
      </c>
      <c r="B29" s="18" t="s">
        <v>93</v>
      </c>
      <c r="C29" s="18">
        <f t="shared" si="0"/>
        <v>301</v>
      </c>
    </row>
    <row r="30" spans="1:3" x14ac:dyDescent="0.25">
      <c r="A30" s="18">
        <v>306</v>
      </c>
      <c r="B30" s="18" t="s">
        <v>94</v>
      </c>
      <c r="C30" s="18">
        <f t="shared" si="0"/>
        <v>306</v>
      </c>
    </row>
    <row r="31" spans="1:3" x14ac:dyDescent="0.25">
      <c r="A31" s="18">
        <v>309</v>
      </c>
      <c r="B31" s="18" t="s">
        <v>95</v>
      </c>
      <c r="C31" s="18">
        <f t="shared" si="0"/>
        <v>309</v>
      </c>
    </row>
    <row r="32" spans="1:3" x14ac:dyDescent="0.25">
      <c r="A32" s="18">
        <v>303</v>
      </c>
      <c r="B32" s="18" t="s">
        <v>96</v>
      </c>
      <c r="C32" s="18">
        <f t="shared" si="0"/>
        <v>303</v>
      </c>
    </row>
    <row r="33" spans="1:3" x14ac:dyDescent="0.25">
      <c r="A33" s="18">
        <v>361</v>
      </c>
      <c r="B33" s="18" t="s">
        <v>97</v>
      </c>
      <c r="C33" s="18">
        <f t="shared" si="0"/>
        <v>361</v>
      </c>
    </row>
    <row r="34" spans="1:3" s="28" customFormat="1" x14ac:dyDescent="0.25">
      <c r="A34" s="28">
        <v>125</v>
      </c>
      <c r="B34" s="28" t="s">
        <v>98</v>
      </c>
      <c r="C34" s="28">
        <f t="shared" si="0"/>
        <v>125</v>
      </c>
    </row>
    <row r="35" spans="1:3" x14ac:dyDescent="0.25">
      <c r="A35" s="18">
        <v>197</v>
      </c>
      <c r="B35" s="18" t="s">
        <v>99</v>
      </c>
      <c r="C35" s="18">
        <f t="shared" si="0"/>
        <v>197</v>
      </c>
    </row>
    <row r="36" spans="1:3" x14ac:dyDescent="0.25">
      <c r="A36" s="18">
        <v>151</v>
      </c>
      <c r="B36" s="18" t="s">
        <v>100</v>
      </c>
      <c r="C36" s="18">
        <f t="shared" si="0"/>
        <v>151</v>
      </c>
    </row>
    <row r="37" spans="1:3" x14ac:dyDescent="0.25">
      <c r="A37" s="18">
        <v>1</v>
      </c>
      <c r="B37" s="18" t="s">
        <v>101</v>
      </c>
      <c r="C37" s="18">
        <f t="shared" si="0"/>
        <v>1</v>
      </c>
    </row>
    <row r="38" spans="1:3" x14ac:dyDescent="0.25">
      <c r="A38" s="18">
        <v>71</v>
      </c>
      <c r="B38" s="23" t="s">
        <v>224</v>
      </c>
      <c r="C38" s="18">
        <f t="shared" si="0"/>
        <v>71</v>
      </c>
    </row>
    <row r="39" spans="1:3" s="28" customFormat="1" x14ac:dyDescent="0.25">
      <c r="A39" s="28">
        <v>121</v>
      </c>
      <c r="B39" s="29" t="s">
        <v>225</v>
      </c>
      <c r="C39" s="28">
        <f t="shared" si="0"/>
        <v>121</v>
      </c>
    </row>
    <row r="40" spans="1:3" x14ac:dyDescent="0.25">
      <c r="A40" s="18">
        <v>392</v>
      </c>
      <c r="B40" s="23" t="s">
        <v>226</v>
      </c>
      <c r="C40" s="18">
        <f t="shared" si="0"/>
        <v>392</v>
      </c>
    </row>
    <row r="41" spans="1:3" x14ac:dyDescent="0.25">
      <c r="A41" s="18">
        <v>92</v>
      </c>
      <c r="B41" s="23" t="s">
        <v>227</v>
      </c>
      <c r="C41" s="18">
        <f t="shared" si="0"/>
        <v>92</v>
      </c>
    </row>
    <row r="42" spans="1:3" x14ac:dyDescent="0.25">
      <c r="A42" s="18">
        <v>97</v>
      </c>
      <c r="B42" s="23" t="s">
        <v>228</v>
      </c>
      <c r="C42" s="18">
        <f t="shared" si="0"/>
        <v>97</v>
      </c>
    </row>
    <row r="43" spans="1:3" x14ac:dyDescent="0.25">
      <c r="A43" s="18">
        <v>310</v>
      </c>
      <c r="B43" s="23" t="s">
        <v>229</v>
      </c>
      <c r="C43" s="18">
        <f t="shared" si="0"/>
        <v>310</v>
      </c>
    </row>
    <row r="44" spans="1:3" x14ac:dyDescent="0.25">
      <c r="A44" s="18">
        <v>111</v>
      </c>
      <c r="B44" s="23" t="s">
        <v>230</v>
      </c>
      <c r="C44" s="18">
        <f t="shared" si="0"/>
        <v>111</v>
      </c>
    </row>
    <row r="45" spans="1:3" x14ac:dyDescent="0.25">
      <c r="A45" s="18">
        <v>112</v>
      </c>
      <c r="B45" s="23" t="s">
        <v>231</v>
      </c>
      <c r="C45" s="18">
        <f t="shared" si="0"/>
        <v>112</v>
      </c>
    </row>
    <row r="46" spans="1:3" x14ac:dyDescent="0.25">
      <c r="A46" s="18">
        <v>480</v>
      </c>
      <c r="B46" s="18" t="s">
        <v>102</v>
      </c>
      <c r="C46" s="18">
        <f t="shared" si="0"/>
        <v>480</v>
      </c>
    </row>
    <row r="47" spans="1:3" x14ac:dyDescent="0.25">
      <c r="A47" s="18">
        <v>53</v>
      </c>
      <c r="B47" s="18" t="s">
        <v>103</v>
      </c>
      <c r="C47" s="18">
        <f t="shared" si="0"/>
        <v>53</v>
      </c>
    </row>
    <row r="48" spans="1:3" x14ac:dyDescent="0.25">
      <c r="A48" s="18">
        <v>17</v>
      </c>
      <c r="B48" s="18" t="s">
        <v>104</v>
      </c>
      <c r="C48" s="18">
        <f t="shared" si="0"/>
        <v>17</v>
      </c>
    </row>
    <row r="49" spans="1:3" x14ac:dyDescent="0.25">
      <c r="A49" s="18">
        <v>401</v>
      </c>
      <c r="B49" s="18" t="s">
        <v>105</v>
      </c>
      <c r="C49" s="18">
        <f t="shared" si="0"/>
        <v>401</v>
      </c>
    </row>
    <row r="50" spans="1:3" x14ac:dyDescent="0.25">
      <c r="A50" s="18">
        <v>113</v>
      </c>
      <c r="B50" s="18" t="s">
        <v>106</v>
      </c>
      <c r="C50" s="18">
        <f t="shared" si="0"/>
        <v>113</v>
      </c>
    </row>
    <row r="51" spans="1:3" x14ac:dyDescent="0.25">
      <c r="A51" s="18">
        <v>55</v>
      </c>
      <c r="B51" s="18" t="s">
        <v>107</v>
      </c>
      <c r="C51" s="18">
        <f t="shared" si="0"/>
        <v>55</v>
      </c>
    </row>
    <row r="52" spans="1:3" x14ac:dyDescent="0.25">
      <c r="A52" s="18">
        <v>371</v>
      </c>
      <c r="B52" s="23" t="s">
        <v>108</v>
      </c>
      <c r="C52" s="18">
        <f t="shared" si="0"/>
        <v>371</v>
      </c>
    </row>
    <row r="53" spans="1:3" x14ac:dyDescent="0.25">
      <c r="A53" s="18">
        <v>72</v>
      </c>
      <c r="B53" s="18" t="s">
        <v>109</v>
      </c>
      <c r="C53" s="18">
        <f t="shared" si="0"/>
        <v>72</v>
      </c>
    </row>
    <row r="54" spans="1:3" x14ac:dyDescent="0.25">
      <c r="A54" s="18">
        <v>56</v>
      </c>
      <c r="B54" s="18" t="s">
        <v>110</v>
      </c>
      <c r="C54" s="18">
        <f t="shared" si="0"/>
        <v>56</v>
      </c>
    </row>
    <row r="55" spans="1:3" x14ac:dyDescent="0.25">
      <c r="A55" s="18">
        <v>193</v>
      </c>
      <c r="B55" s="18" t="s">
        <v>111</v>
      </c>
      <c r="C55" s="18">
        <f t="shared" si="0"/>
        <v>193</v>
      </c>
    </row>
    <row r="56" spans="1:3" x14ac:dyDescent="0.25">
      <c r="A56" s="18">
        <v>64</v>
      </c>
      <c r="B56" s="18" t="s">
        <v>112</v>
      </c>
      <c r="C56" s="18">
        <f t="shared" si="0"/>
        <v>64</v>
      </c>
    </row>
    <row r="57" spans="1:3" x14ac:dyDescent="0.25">
      <c r="A57" s="18">
        <v>63</v>
      </c>
      <c r="B57" s="18" t="s">
        <v>113</v>
      </c>
      <c r="C57" s="18">
        <f t="shared" si="0"/>
        <v>63</v>
      </c>
    </row>
    <row r="58" spans="1:3" x14ac:dyDescent="0.25">
      <c r="A58" s="18">
        <v>196</v>
      </c>
      <c r="B58" s="18" t="s">
        <v>114</v>
      </c>
      <c r="C58" s="18">
        <f t="shared" si="0"/>
        <v>196</v>
      </c>
    </row>
    <row r="59" spans="1:3" x14ac:dyDescent="0.25">
      <c r="A59" s="18">
        <v>84</v>
      </c>
      <c r="B59" s="18" t="s">
        <v>232</v>
      </c>
      <c r="C59" s="18">
        <f t="shared" si="0"/>
        <v>84</v>
      </c>
    </row>
    <row r="60" spans="1:3" x14ac:dyDescent="0.25">
      <c r="A60" s="18">
        <v>460</v>
      </c>
      <c r="B60" s="18" t="s">
        <v>115</v>
      </c>
      <c r="C60" s="18">
        <f t="shared" si="0"/>
        <v>460</v>
      </c>
    </row>
    <row r="61" spans="1:3" x14ac:dyDescent="0.25">
      <c r="A61" s="18">
        <v>10</v>
      </c>
      <c r="B61" s="18" t="s">
        <v>116</v>
      </c>
      <c r="C61" s="18">
        <f t="shared" si="0"/>
        <v>10</v>
      </c>
    </row>
    <row r="62" spans="1:3" x14ac:dyDescent="0.25">
      <c r="A62" s="18">
        <v>14</v>
      </c>
      <c r="B62" s="18" t="s">
        <v>117</v>
      </c>
      <c r="C62" s="18">
        <f t="shared" si="0"/>
        <v>14</v>
      </c>
    </row>
    <row r="63" spans="1:3" x14ac:dyDescent="0.25">
      <c r="A63" s="18">
        <v>128</v>
      </c>
      <c r="B63" s="23" t="s">
        <v>118</v>
      </c>
      <c r="C63" s="18">
        <f t="shared" si="0"/>
        <v>128</v>
      </c>
    </row>
    <row r="64" spans="1:3" x14ac:dyDescent="0.25">
      <c r="A64" s="18">
        <v>270</v>
      </c>
      <c r="B64" s="18" t="s">
        <v>119</v>
      </c>
      <c r="C64" s="18">
        <f t="shared" si="0"/>
        <v>270</v>
      </c>
    </row>
    <row r="65" spans="1:3" x14ac:dyDescent="0.25">
      <c r="A65" s="18">
        <v>274</v>
      </c>
      <c r="B65" s="18" t="s">
        <v>120</v>
      </c>
      <c r="C65" s="18">
        <f t="shared" si="0"/>
        <v>274</v>
      </c>
    </row>
    <row r="66" spans="1:3" x14ac:dyDescent="0.25">
      <c r="A66" s="18">
        <v>288</v>
      </c>
      <c r="B66" s="18" t="s">
        <v>121</v>
      </c>
      <c r="C66" s="18">
        <f t="shared" si="0"/>
        <v>288</v>
      </c>
    </row>
    <row r="67" spans="1:3" x14ac:dyDescent="0.25">
      <c r="A67" s="18">
        <v>15</v>
      </c>
      <c r="B67" s="18" t="s">
        <v>122</v>
      </c>
      <c r="C67" s="18">
        <f t="shared" ref="C67:C100" si="1">A67</f>
        <v>15</v>
      </c>
    </row>
    <row r="68" spans="1:3" x14ac:dyDescent="0.25">
      <c r="A68" s="18">
        <v>413</v>
      </c>
      <c r="B68" s="18" t="s">
        <v>123</v>
      </c>
      <c r="C68" s="18">
        <f t="shared" si="1"/>
        <v>413</v>
      </c>
    </row>
    <row r="69" spans="1:3" x14ac:dyDescent="0.25">
      <c r="A69" s="18">
        <v>391</v>
      </c>
      <c r="B69" s="18" t="s">
        <v>124</v>
      </c>
      <c r="C69" s="18">
        <f t="shared" si="1"/>
        <v>391</v>
      </c>
    </row>
    <row r="70" spans="1:3" x14ac:dyDescent="0.25">
      <c r="A70" s="18">
        <v>195</v>
      </c>
      <c r="B70" s="18" t="s">
        <v>125</v>
      </c>
      <c r="C70" s="18">
        <f t="shared" si="1"/>
        <v>195</v>
      </c>
    </row>
    <row r="71" spans="1:3" x14ac:dyDescent="0.25">
      <c r="A71" s="18">
        <v>3037</v>
      </c>
      <c r="B71" s="23" t="s">
        <v>126</v>
      </c>
      <c r="C71" s="18">
        <f t="shared" si="1"/>
        <v>3037</v>
      </c>
    </row>
    <row r="72" spans="1:3" x14ac:dyDescent="0.25">
      <c r="A72" s="18">
        <v>52</v>
      </c>
      <c r="B72" s="18" t="s">
        <v>127</v>
      </c>
      <c r="C72" s="18">
        <f t="shared" si="1"/>
        <v>52</v>
      </c>
    </row>
    <row r="73" spans="1:3" x14ac:dyDescent="0.25">
      <c r="A73" s="18">
        <v>54</v>
      </c>
      <c r="B73" s="18" t="s">
        <v>128</v>
      </c>
      <c r="C73" s="18">
        <f t="shared" si="1"/>
        <v>54</v>
      </c>
    </row>
    <row r="74" spans="1:3" x14ac:dyDescent="0.25">
      <c r="A74" s="18">
        <v>20</v>
      </c>
      <c r="B74" s="18" t="s">
        <v>129</v>
      </c>
      <c r="C74" s="18">
        <f t="shared" si="1"/>
        <v>20</v>
      </c>
    </row>
    <row r="75" spans="1:3" x14ac:dyDescent="0.25">
      <c r="A75" s="18">
        <v>2</v>
      </c>
      <c r="B75" s="23" t="s">
        <v>233</v>
      </c>
      <c r="C75" s="18">
        <f>A75</f>
        <v>2</v>
      </c>
    </row>
    <row r="76" spans="1:3" x14ac:dyDescent="0.25">
      <c r="A76" s="18">
        <v>390</v>
      </c>
      <c r="B76" s="18" t="s">
        <v>130</v>
      </c>
      <c r="C76" s="18">
        <f t="shared" si="1"/>
        <v>390</v>
      </c>
    </row>
    <row r="77" spans="1:3" x14ac:dyDescent="0.25">
      <c r="A77" s="18">
        <v>394</v>
      </c>
      <c r="B77" s="23" t="s">
        <v>221</v>
      </c>
      <c r="C77" s="18">
        <f>A77</f>
        <v>394</v>
      </c>
    </row>
    <row r="78" spans="1:3" x14ac:dyDescent="0.25">
      <c r="A78" s="18">
        <v>70</v>
      </c>
      <c r="B78" s="23" t="s">
        <v>234</v>
      </c>
      <c r="C78" s="18">
        <f t="shared" si="1"/>
        <v>70</v>
      </c>
    </row>
    <row r="79" spans="1:3" x14ac:dyDescent="0.25">
      <c r="A79" s="18">
        <v>290</v>
      </c>
      <c r="B79" s="18" t="s">
        <v>131</v>
      </c>
      <c r="C79" s="18">
        <f t="shared" si="1"/>
        <v>290</v>
      </c>
    </row>
    <row r="80" spans="1:3" x14ac:dyDescent="0.25">
      <c r="A80" s="18">
        <v>4000</v>
      </c>
      <c r="B80" s="23" t="s">
        <v>220</v>
      </c>
      <c r="C80" s="18">
        <f t="shared" si="1"/>
        <v>4000</v>
      </c>
    </row>
    <row r="81" spans="1:3" x14ac:dyDescent="0.25">
      <c r="A81" s="18">
        <v>150</v>
      </c>
      <c r="B81" s="18" t="s">
        <v>132</v>
      </c>
      <c r="C81" s="18">
        <f t="shared" si="1"/>
        <v>150</v>
      </c>
    </row>
    <row r="82" spans="1:3" x14ac:dyDescent="0.25">
      <c r="A82" s="18">
        <v>370</v>
      </c>
      <c r="B82" s="23" t="s">
        <v>235</v>
      </c>
      <c r="C82" s="18">
        <f t="shared" si="1"/>
        <v>370</v>
      </c>
    </row>
    <row r="83" spans="1:3" x14ac:dyDescent="0.25">
      <c r="A83" s="18">
        <v>80</v>
      </c>
      <c r="B83" s="23" t="s">
        <v>223</v>
      </c>
      <c r="C83" s="18">
        <f t="shared" si="1"/>
        <v>80</v>
      </c>
    </row>
    <row r="84" spans="1:3" x14ac:dyDescent="0.25">
      <c r="A84" s="18">
        <v>220</v>
      </c>
      <c r="B84" s="23" t="s">
        <v>236</v>
      </c>
      <c r="C84" s="18">
        <f t="shared" si="1"/>
        <v>220</v>
      </c>
    </row>
    <row r="85" spans="1:3" x14ac:dyDescent="0.25">
      <c r="A85" s="18">
        <v>40</v>
      </c>
      <c r="B85" s="18" t="s">
        <v>133</v>
      </c>
      <c r="C85" s="18">
        <f t="shared" si="1"/>
        <v>40</v>
      </c>
    </row>
    <row r="86" spans="1:3" x14ac:dyDescent="0.25">
      <c r="A86" s="18">
        <v>110</v>
      </c>
      <c r="B86" s="23" t="s">
        <v>134</v>
      </c>
      <c r="C86" s="18">
        <f t="shared" si="1"/>
        <v>110</v>
      </c>
    </row>
    <row r="87" spans="1:3" x14ac:dyDescent="0.25">
      <c r="A87" s="18">
        <v>400</v>
      </c>
      <c r="B87" s="18" t="s">
        <v>135</v>
      </c>
      <c r="C87" s="18">
        <f t="shared" si="1"/>
        <v>400</v>
      </c>
    </row>
    <row r="88" spans="1:3" x14ac:dyDescent="0.25">
      <c r="A88" s="18">
        <v>393</v>
      </c>
      <c r="B88" s="23" t="s">
        <v>136</v>
      </c>
      <c r="C88" s="18">
        <f t="shared" si="1"/>
        <v>393</v>
      </c>
    </row>
    <row r="89" spans="1:3" x14ac:dyDescent="0.25">
      <c r="A89" s="18">
        <v>90</v>
      </c>
      <c r="B89" s="18" t="s">
        <v>137</v>
      </c>
      <c r="C89" s="18">
        <f t="shared" si="1"/>
        <v>90</v>
      </c>
    </row>
    <row r="90" spans="1:3" x14ac:dyDescent="0.25">
      <c r="A90" s="18">
        <v>410</v>
      </c>
      <c r="B90" s="18" t="s">
        <v>138</v>
      </c>
      <c r="C90" s="18">
        <f t="shared" si="1"/>
        <v>410</v>
      </c>
    </row>
    <row r="91" spans="1:3" x14ac:dyDescent="0.25">
      <c r="A91" s="18">
        <v>417</v>
      </c>
      <c r="B91" s="18" t="s">
        <v>139</v>
      </c>
      <c r="C91" s="18">
        <f t="shared" si="1"/>
        <v>417</v>
      </c>
    </row>
    <row r="92" spans="1:3" x14ac:dyDescent="0.25">
      <c r="A92" s="18">
        <v>426</v>
      </c>
      <c r="B92" s="23" t="s">
        <v>140</v>
      </c>
      <c r="C92" s="18">
        <f t="shared" si="1"/>
        <v>426</v>
      </c>
    </row>
    <row r="93" spans="1:3" x14ac:dyDescent="0.25">
      <c r="A93" s="18">
        <v>60</v>
      </c>
      <c r="B93" s="18" t="s">
        <v>141</v>
      </c>
      <c r="C93" s="18">
        <f t="shared" si="1"/>
        <v>60</v>
      </c>
    </row>
    <row r="94" spans="1:3" x14ac:dyDescent="0.25">
      <c r="A94" s="18">
        <v>50</v>
      </c>
      <c r="B94" s="18" t="s">
        <v>142</v>
      </c>
      <c r="C94" s="18">
        <f t="shared" si="1"/>
        <v>50</v>
      </c>
    </row>
    <row r="95" spans="1:3" x14ac:dyDescent="0.25">
      <c r="A95" s="18">
        <v>431</v>
      </c>
      <c r="B95" s="23" t="s">
        <v>237</v>
      </c>
      <c r="C95" s="18">
        <f t="shared" si="1"/>
        <v>431</v>
      </c>
    </row>
    <row r="96" spans="1:3" x14ac:dyDescent="0.25">
      <c r="A96" s="18">
        <v>94</v>
      </c>
      <c r="B96" s="18" t="s">
        <v>143</v>
      </c>
      <c r="C96" s="18">
        <f t="shared" si="1"/>
        <v>94</v>
      </c>
    </row>
    <row r="97" spans="1:3" x14ac:dyDescent="0.25">
      <c r="A97" s="18">
        <v>65</v>
      </c>
      <c r="B97" s="23" t="s">
        <v>144</v>
      </c>
      <c r="C97" s="18">
        <f t="shared" si="1"/>
        <v>65</v>
      </c>
    </row>
    <row r="98" spans="1:3" x14ac:dyDescent="0.25">
      <c r="A98" s="18">
        <v>411</v>
      </c>
      <c r="B98" s="18" t="s">
        <v>145</v>
      </c>
      <c r="C98" s="18">
        <f t="shared" si="1"/>
        <v>411</v>
      </c>
    </row>
    <row r="99" spans="1:3" x14ac:dyDescent="0.25">
      <c r="A99" s="18">
        <v>95</v>
      </c>
      <c r="B99" s="18" t="s">
        <v>146</v>
      </c>
      <c r="C99" s="18">
        <f t="shared" si="1"/>
        <v>95</v>
      </c>
    </row>
    <row r="100" spans="1:3" x14ac:dyDescent="0.25">
      <c r="A100" s="18">
        <v>98</v>
      </c>
      <c r="B100" s="23" t="s">
        <v>147</v>
      </c>
      <c r="C100" s="18">
        <f t="shared" si="1"/>
        <v>98</v>
      </c>
    </row>
  </sheetData>
  <sheetProtection password="C621" sheet="1" objects="1" scenarios="1" selectLockedCells="1"/>
  <autoFilter ref="A1:B105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de Dados 30.16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Whesley  Fernandes Henrique</cp:lastModifiedBy>
  <cp:lastPrinted>2017-07-12T11:25:22Z</cp:lastPrinted>
  <dcterms:created xsi:type="dcterms:W3CDTF">2015-03-24T17:56:58Z</dcterms:created>
  <dcterms:modified xsi:type="dcterms:W3CDTF">2017-07-27T19:44:56Z</dcterms:modified>
</cp:coreProperties>
</file>