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0730" windowHeight="11460" firstSheet="2" activeTab="2"/>
  </bookViews>
  <sheets>
    <sheet name="Base de Dados 30.44" sheetId="25" state="hidden" r:id="rId1"/>
    <sheet name="Produto por órgão" sheetId="27" state="hidden" r:id="rId2"/>
    <sheet name="Respostas Órgãos" sheetId="28" r:id="rId3"/>
    <sheet name="LISTA ÓRGÃO" sheetId="30" state="hidden" r:id="rId4"/>
    <sheet name="Plan1" sheetId="31" state="hidden" r:id="rId5"/>
  </sheets>
  <definedNames>
    <definedName name="_xlnm._FilterDatabase" localSheetId="0" hidden="1">'Base de Dados 30.44'!$A$1:$H$129</definedName>
    <definedName name="_xlnm._FilterDatabase" localSheetId="3" hidden="1">'LISTA ÓRGÃO'!$A$1:$B$90</definedName>
    <definedName name="_xlnm._FilterDatabase" localSheetId="2" hidden="1">'Respostas Órgãos'!$F$6:$L$10</definedName>
    <definedName name="BD_GESTÃO_ATAS_BASE_DADOS_PLS_ATAS_1" localSheetId="4" hidden="1">Plan1!$A$1:$Z$129</definedName>
    <definedName name="ÓRGÃOS">'LISTA ÓRGÃO'!$B$2:$B$90</definedName>
    <definedName name="_xlnm.Print_Titles" localSheetId="2">'Respostas Órgãos'!$4:$6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J119" i="25" l="1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2" i="25" l="1"/>
  <c r="K2" i="25"/>
  <c r="J3" i="25"/>
  <c r="K3" i="25"/>
  <c r="J4" i="25"/>
  <c r="K4" i="25"/>
  <c r="J5" i="25"/>
  <c r="K5" i="25"/>
  <c r="J6" i="25"/>
  <c r="K6" i="25"/>
  <c r="J7" i="25"/>
  <c r="K7" i="25"/>
  <c r="J8" i="25"/>
  <c r="K8" i="25"/>
  <c r="J9" i="25"/>
  <c r="K9" i="25"/>
  <c r="J10" i="25"/>
  <c r="K10" i="25"/>
  <c r="J11" i="25"/>
  <c r="K11" i="25"/>
  <c r="J12" i="25"/>
  <c r="K12" i="25"/>
  <c r="J13" i="25"/>
  <c r="K13" i="25"/>
  <c r="J14" i="25"/>
  <c r="K14" i="25"/>
  <c r="J15" i="25"/>
  <c r="K15" i="25"/>
  <c r="J16" i="25"/>
  <c r="K16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J24" i="25"/>
  <c r="K24" i="25"/>
  <c r="J25" i="25"/>
  <c r="K25" i="25"/>
  <c r="J26" i="25"/>
  <c r="K26" i="25"/>
  <c r="J27" i="25"/>
  <c r="K27" i="25"/>
  <c r="J28" i="25"/>
  <c r="K28" i="25"/>
  <c r="J29" i="25"/>
  <c r="K29" i="25"/>
  <c r="J30" i="25"/>
  <c r="K30" i="25"/>
  <c r="J31" i="25"/>
  <c r="K31" i="25"/>
  <c r="J32" i="25"/>
  <c r="K32" i="25"/>
  <c r="J33" i="25"/>
  <c r="K33" i="25"/>
  <c r="J34" i="25"/>
  <c r="K34" i="25"/>
  <c r="J35" i="25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J108" i="25"/>
  <c r="K108" i="25"/>
  <c r="J109" i="25"/>
  <c r="K109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K5" i="28" l="1"/>
  <c r="K8" i="28" l="1"/>
  <c r="K9" i="28"/>
  <c r="K10" i="28"/>
  <c r="K7" i="28"/>
  <c r="E8" i="28" l="1"/>
  <c r="E9" i="28" l="1"/>
  <c r="E10" i="28" s="1"/>
  <c r="D8" i="28"/>
  <c r="D9" i="28"/>
  <c r="D10" i="28"/>
  <c r="D7" i="28"/>
  <c r="O5" i="28" l="1"/>
  <c r="J10" i="28" l="1"/>
  <c r="I10" i="28"/>
  <c r="G10" i="28"/>
  <c r="H10" i="28" s="1"/>
  <c r="J9" i="28"/>
  <c r="I9" i="28"/>
  <c r="G9" i="28"/>
  <c r="H9" i="28" s="1"/>
  <c r="J8" i="28"/>
  <c r="I8" i="28"/>
  <c r="G8" i="28"/>
  <c r="H8" i="28" s="1"/>
  <c r="J7" i="28"/>
  <c r="I7" i="28"/>
  <c r="G7" i="28"/>
  <c r="H7" i="28" s="1"/>
  <c r="I4" i="28"/>
  <c r="L9" i="28" l="1"/>
  <c r="L7" i="28"/>
  <c r="N7" i="28" s="1"/>
  <c r="P7" i="28" s="1"/>
  <c r="L8" i="28"/>
  <c r="L10" i="28"/>
  <c r="A7" i="28"/>
  <c r="B7" i="28" s="1"/>
  <c r="A8" i="28"/>
  <c r="B8" i="28" s="1"/>
  <c r="A9" i="28"/>
  <c r="B9" i="28" s="1"/>
  <c r="A10" i="28"/>
  <c r="B10" i="28" s="1"/>
  <c r="C7" i="28" l="1"/>
  <c r="O7" i="28"/>
  <c r="N10" i="28"/>
  <c r="N9" i="28"/>
  <c r="N8" i="28"/>
  <c r="C8" i="28" l="1"/>
  <c r="P8" i="28"/>
  <c r="O8" i="28"/>
  <c r="C9" i="28"/>
  <c r="P9" i="28"/>
  <c r="O9" i="28"/>
  <c r="C10" i="28"/>
  <c r="P10" i="28"/>
  <c r="O10" i="28"/>
</calcChain>
</file>

<file path=xl/connections.xml><?xml version="1.0" encoding="utf-8"?>
<connections xmlns="http://schemas.openxmlformats.org/spreadsheetml/2006/main">
  <connection id="1" sourceFile="Y:\BANCO DE DADOS\BD_GESTÃO_ATAS.mdb" odcFile="C:\Users\aline.costa\Documents\Minhas fontes de dados\BD_GESTÃO_ATAS BASE DADOS PLS ATAS(1).odc" keepAlive="1" name="BD_GESTÃO_ATAS BASE DADOS PLS ATAS(1)" type="5" refreshedVersion="4" background="1" saveData="1">
    <dbPr connection="Provider=Microsoft.ACE.OLEDB.12.0;User ID=Admin;Data Source=Y:\BANCO DE DADOS\BD_GESTÃO_ATAS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BASE DADOS PLS ATAS" commandType="3"/>
  </connection>
</connections>
</file>

<file path=xl/sharedStrings.xml><?xml version="1.0" encoding="utf-8"?>
<sst xmlns="http://schemas.openxmlformats.org/spreadsheetml/2006/main" count="2762" uniqueCount="383">
  <si>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</si>
  <si>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</si>
  <si>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</si>
  <si>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</si>
  <si>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</si>
  <si>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</si>
  <si>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</si>
  <si>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</si>
  <si>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</si>
  <si>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</si>
  <si>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</si>
  <si>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</si>
  <si>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</si>
  <si>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</si>
  <si>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</si>
  <si>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</si>
  <si>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</si>
  <si>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</si>
  <si>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</si>
  <si>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</si>
  <si>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</si>
  <si>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</si>
  <si>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</si>
  <si>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</si>
  <si>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</si>
  <si>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</si>
  <si>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</si>
  <si>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</si>
  <si>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</si>
  <si>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</si>
  <si>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</si>
  <si>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</si>
  <si>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</si>
  <si>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</si>
  <si>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</si>
  <si>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</si>
  <si>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</si>
  <si>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</si>
  <si>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</si>
  <si>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</si>
  <si>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</si>
  <si>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</si>
  <si>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</si>
  <si>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</si>
  <si>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</si>
  <si>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</si>
  <si>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</si>
  <si>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</si>
  <si>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</si>
  <si>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</si>
  <si>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</si>
  <si>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</si>
  <si>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</si>
  <si>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</si>
  <si>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</si>
  <si>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</si>
  <si>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</si>
  <si>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</si>
  <si>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</si>
  <si>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</si>
  <si>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</si>
  <si>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</si>
  <si>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</si>
  <si>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</si>
  <si>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</si>
  <si>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</si>
  <si>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</si>
  <si>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</si>
  <si>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</si>
  <si>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</si>
  <si>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</si>
  <si>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</si>
  <si>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</si>
  <si>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</si>
  <si>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</si>
  <si>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</si>
  <si>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</si>
  <si>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</si>
  <si>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</si>
  <si>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</si>
  <si>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</si>
  <si>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unidade</t>
  </si>
  <si>
    <t>Estoque Atual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</si>
  <si>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</si>
  <si>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</si>
  <si>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</si>
  <si>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</si>
  <si>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</si>
  <si>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</si>
  <si>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</si>
  <si>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</si>
  <si>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</si>
  <si>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</si>
  <si>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</si>
  <si>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</si>
  <si>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</si>
  <si>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</si>
  <si>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</si>
  <si>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</si>
  <si>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</si>
  <si>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</si>
  <si>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</si>
  <si>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</si>
  <si>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</si>
  <si>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</si>
  <si>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</si>
  <si>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</si>
  <si>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</si>
  <si>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</si>
  <si>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</si>
  <si>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</si>
  <si>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</si>
  <si>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</si>
  <si>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</si>
  <si>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</si>
  <si>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</si>
  <si>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</si>
  <si>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</si>
  <si>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</si>
  <si>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</si>
  <si>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</si>
  <si>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</si>
  <si>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</si>
  <si>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</si>
  <si>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</si>
  <si>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</si>
  <si>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</si>
  <si>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</si>
  <si>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</si>
  <si>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</si>
  <si>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</si>
  <si>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</si>
  <si>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</si>
  <si>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</si>
  <si>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</si>
  <si>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</si>
  <si>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</si>
  <si>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</si>
  <si>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</si>
  <si>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</si>
  <si>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</si>
  <si>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</si>
  <si>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</si>
  <si>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</si>
  <si>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</si>
  <si>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</si>
  <si>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</si>
  <si>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</si>
  <si>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</si>
  <si>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</si>
  <si>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</si>
  <si>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</si>
  <si>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</si>
  <si>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</si>
  <si>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</si>
  <si>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</si>
  <si>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</si>
  <si>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</si>
  <si>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</si>
  <si>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</si>
  <si>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</si>
  <si>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</si>
  <si>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</si>
  <si>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</si>
  <si>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</si>
  <si>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3.3.90.30.44.04.0004.000018-01</t>
  </si>
  <si>
    <t>ETIQUETA IDENTIFICAÇÃO VISITANTE,Material: Papel especial com autobrilho e cola especial para tecido, Cor: À escolher, Dimensões: 36 mm x 36 mm, Características Adicionais: Personalizada, Unidade de Fornecimento: Rolo com 100 unidades.</t>
  </si>
  <si>
    <t>3.3.90.30.44.04.0001.000020-01</t>
  </si>
  <si>
    <t>CORDÃO PARA CRACHÁ,Material: 100 % poliester, Apresentação: 01 cm de largura e 80 cm de comprimento, com presilha de metal tipo jacaré, Características Adicionais: Tubular 01 cm de espessura, com logotipo e inscrição do órgão, Cor: À escolher.</t>
  </si>
  <si>
    <t>3.3.90.30.44.04.0005.000012-01</t>
  </si>
  <si>
    <t>PORTA CRACHÁ,Material: Plástico rígido (PVC), Características Adicionais: Para acoplar cartões com dimensões de 8,50 x 5,40 cm, Cor: Transparente.</t>
  </si>
  <si>
    <t>3.3.90.30.44.04.0010.000032-01</t>
  </si>
  <si>
    <t>CRACHÁ,Material: PVC laminado, Dimensões: 5,40 x 8,50 cm (L x A), Características: Cantos arredondados, flexível, resistente.</t>
  </si>
  <si>
    <t>ETIQUETA IDENTIFICAÇÃO VISITANTE</t>
  </si>
  <si>
    <t>CORDÃO PARA CRACHÁ</t>
  </si>
  <si>
    <t>CRACHÁ</t>
  </si>
  <si>
    <t>PORTA CRACHÁ</t>
  </si>
  <si>
    <t>Material de Sinalização Visual e Afins</t>
  </si>
  <si>
    <t>Consumo última Ata (A)</t>
  </si>
  <si>
    <t>ATA_SRP</t>
  </si>
  <si>
    <t>Nº_ITEM_ ATA</t>
  </si>
  <si>
    <t>Qtd Estimada</t>
  </si>
  <si>
    <t>PLS_Nº</t>
  </si>
  <si>
    <t>Nº PE</t>
  </si>
  <si>
    <t>VALIDADE</t>
  </si>
  <si>
    <t>STATUS_ITEM</t>
  </si>
  <si>
    <t>STATUS_ATA</t>
  </si>
  <si>
    <t>ITEM_ATA</t>
  </si>
  <si>
    <t>Descrição Item</t>
  </si>
  <si>
    <t>Descrição Item Cód</t>
  </si>
  <si>
    <t>Fornecedor</t>
  </si>
  <si>
    <t>Valor Registrado</t>
  </si>
  <si>
    <t>UO_Item_Ata</t>
  </si>
  <si>
    <t>Qtd Estimada 2</t>
  </si>
  <si>
    <t>Qtd Autorizada</t>
  </si>
  <si>
    <t>Qtd Remanejada</t>
  </si>
  <si>
    <t>Saldo</t>
  </si>
  <si>
    <t>Validade_2</t>
  </si>
  <si>
    <t>Status Item</t>
  </si>
  <si>
    <t>GRUPO</t>
  </si>
  <si>
    <t>Fator_Adesão</t>
  </si>
  <si>
    <t>Liberado</t>
  </si>
  <si>
    <t>Inválida</t>
  </si>
  <si>
    <t>0004/2016</t>
  </si>
  <si>
    <t>0049/2015</t>
  </si>
  <si>
    <t>0074/2015</t>
  </si>
  <si>
    <t>3 - 0004/2016</t>
  </si>
  <si>
    <t>ETIQUETA IDENTIFICAÇÃO VISITANTE,Material: Papel especial com autobrilho e cola especial para tecido, Cor: À escolher, Dimensões: 36 mm x 36 mm, Características Adicionais: Personalizada, Unidade de Fornecimento: Rolo com 100 unidades. - Cód. Item: 3.3.90</t>
  </si>
  <si>
    <t>DDPLUS COMÉRCIO DE MATERIAIS E EQUIPAMENTOS LTDA / 6130823060</t>
  </si>
  <si>
    <t>2 - 3 - 0004/2016</t>
  </si>
  <si>
    <t>MATERIAL DE SINALIZAÇÃO VISUAL E AFINS</t>
  </si>
  <si>
    <t>1 - 0004/2016</t>
  </si>
  <si>
    <t>CORDÃO PARA CRACHÁ,Material: 100 % poliester, Apresentação: 01 cm de largura e 80 cm de comprimento, com presilha de metal tipo jacaré, Características Adicionais: Tubular 01 cm de espessura, com logotipo e inscrição do órgão, Cor: À escolher. - Cód. Item</t>
  </si>
  <si>
    <t>B. DO C. CORDEIRO ELVEDOSA - ME / 1334676867</t>
  </si>
  <si>
    <t>2 - 1 - 0004/2016</t>
  </si>
  <si>
    <t>4 - 0004/2016</t>
  </si>
  <si>
    <t>PORTA CRACHÁ,Material: Plástico rígido (PVC), Características Adicionais: Para acoplar cartões com dimensões de 8,50 x 5,40 cm, Cor: Transparente. - Cód. Item: 3.3.90.30.44.04.0005.000012-01</t>
  </si>
  <si>
    <t>2 - 4 - 0004/2016</t>
  </si>
  <si>
    <t>2 - 0004/2016</t>
  </si>
  <si>
    <t>CRACHÁ,Material: PVC laminado, Dimensões: 5,40 x 8,50 cm (L x A), Características: Cantos arredondados, flexível, resistente. - Cód. Item: 3.3.90.30.44.04.0010.000032-01</t>
  </si>
  <si>
    <t>EVOLUTION CARD PERS. EM CART. DE PVC LTDA - EPP / 115567-322</t>
  </si>
  <si>
    <t>2 - 2 - 0004/2016</t>
  </si>
  <si>
    <t>14 - 3 - 0004/2016</t>
  </si>
  <si>
    <t>14 - 4 - 0004/2016</t>
  </si>
  <si>
    <t>14 - 2 - 0004/2016</t>
  </si>
  <si>
    <t>14 - 1 - 0004/2016</t>
  </si>
  <si>
    <t>20 - 3 - 0004/2016</t>
  </si>
  <si>
    <t>20 - 1 - 0004/2016</t>
  </si>
  <si>
    <t>20 - 4 - 0004/2016</t>
  </si>
  <si>
    <t>20 - 2 - 0004/2016</t>
  </si>
  <si>
    <t>40 - 1 - 0004/2016</t>
  </si>
  <si>
    <t>40 - 3 - 0004/2016</t>
  </si>
  <si>
    <t>40 - 4 - 0004/2016</t>
  </si>
  <si>
    <t>40 - 2 - 0004/2016</t>
  </si>
  <si>
    <t>50 - 3 - 0004/2016</t>
  </si>
  <si>
    <t>50 - 1 - 0004/2016</t>
  </si>
  <si>
    <t>50 - 4 - 0004/2016</t>
  </si>
  <si>
    <t>50 - 2 - 0004/2016</t>
  </si>
  <si>
    <t>70 - 3 - 0004/2016</t>
  </si>
  <si>
    <t>70 - 1 - 0004/2016</t>
  </si>
  <si>
    <t>70 - 4 - 0004/2016</t>
  </si>
  <si>
    <t>70 - 2 - 0004/2016</t>
  </si>
  <si>
    <t>94 - 1 - 0004/2016</t>
  </si>
  <si>
    <t>94 - 3 - 0004/2016</t>
  </si>
  <si>
    <t>94 - 4 - 0004/2016</t>
  </si>
  <si>
    <t>94 - 2 - 0004/2016</t>
  </si>
  <si>
    <t>110 - 3 - 0004/2016</t>
  </si>
  <si>
    <t>110 - 1 - 0004/2016</t>
  </si>
  <si>
    <t>110 - 4 - 0004/2016</t>
  </si>
  <si>
    <t>110 - 2 - 0004/2016</t>
  </si>
  <si>
    <t>131 - 3 - 0004/2016</t>
  </si>
  <si>
    <t>131 - 1 - 0004/2016</t>
  </si>
  <si>
    <t>131 - 4 - 0004/2016</t>
  </si>
  <si>
    <t>131 - 2 - 0004/2016</t>
  </si>
  <si>
    <t>132 - 1 - 0004/2016</t>
  </si>
  <si>
    <t>132 - 4 - 0004/2016</t>
  </si>
  <si>
    <t>132 - 2 - 0004/2016</t>
  </si>
  <si>
    <t>132 - 3 - 0004/2016</t>
  </si>
  <si>
    <t>133 - 3 - 0004/2016</t>
  </si>
  <si>
    <t>133 - 1 - 0004/2016</t>
  </si>
  <si>
    <t>133 - 4 - 0004/2016</t>
  </si>
  <si>
    <t>133 - 2 - 0004/2016</t>
  </si>
  <si>
    <t>134 - 3 - 0004/2016</t>
  </si>
  <si>
    <t>134 - 1 - 0004/2016</t>
  </si>
  <si>
    <t>134 - 4 - 0004/2016</t>
  </si>
  <si>
    <t>134 - 2 - 0004/2016</t>
  </si>
  <si>
    <t>135 - 2 - 0004/2016</t>
  </si>
  <si>
    <t>135 - 3 - 0004/2016</t>
  </si>
  <si>
    <t>135 - 1 - 0004/2016</t>
  </si>
  <si>
    <t>135 - 4 - 0004/2016</t>
  </si>
  <si>
    <t>136 - 3 - 0004/2016</t>
  </si>
  <si>
    <t>136 - 1 - 0004/2016</t>
  </si>
  <si>
    <t>136 - 4 - 0004/2016</t>
  </si>
  <si>
    <t>136 - 2 - 0004/2016</t>
  </si>
  <si>
    <t>137 - 3 - 0004/2016</t>
  </si>
  <si>
    <t>137 - 1 - 0004/2016</t>
  </si>
  <si>
    <t>137 - 4 - 0004/2016</t>
  </si>
  <si>
    <t>137 - 2 - 0004/2016</t>
  </si>
  <si>
    <t>139 - 1 - 0004/2016</t>
  </si>
  <si>
    <t>139 - 3 - 0004/2016</t>
  </si>
  <si>
    <t>139 - 4 - 0004/2016</t>
  </si>
  <si>
    <t>139 - 2 - 0004/2016</t>
  </si>
  <si>
    <t>142 - 3 - 0004/2016</t>
  </si>
  <si>
    <t>142 - 1 - 0004/2016</t>
  </si>
  <si>
    <t>142 - 4 - 0004/2016</t>
  </si>
  <si>
    <t>142 - 2 - 0004/2016</t>
  </si>
  <si>
    <t>148 - 1 - 0004/2016</t>
  </si>
  <si>
    <t>148 - 3 - 0004/2016</t>
  </si>
  <si>
    <t>148 - 4 - 0004/2016</t>
  </si>
  <si>
    <t>148 - 2 - 0004/2016</t>
  </si>
  <si>
    <t>149 - 3 - 0004/2016</t>
  </si>
  <si>
    <t>149 - 1 - 0004/2016</t>
  </si>
  <si>
    <t>149 - 4 - 0004/2016</t>
  </si>
  <si>
    <t>149 - 2 - 0004/2016</t>
  </si>
  <si>
    <t>150 - 3 - 0004/2016</t>
  </si>
  <si>
    <t>150 - 4 - 0004/2016</t>
  </si>
  <si>
    <t>150 - 2 - 0004/2016</t>
  </si>
  <si>
    <t>150 - 1 - 0004/2016</t>
  </si>
  <si>
    <t>193 - 3 - 0004/2016</t>
  </si>
  <si>
    <t>193 - 1 - 0004/2016</t>
  </si>
  <si>
    <t>193 - 4 - 0004/2016</t>
  </si>
  <si>
    <t>193 - 2 - 0004/2016</t>
  </si>
  <si>
    <t>196 - 3 - 0004/2016</t>
  </si>
  <si>
    <t>196 - 2 - 0004/2016</t>
  </si>
  <si>
    <t>196 - 1 - 0004/2016</t>
  </si>
  <si>
    <t>196 - 4 - 0004/2016</t>
  </si>
  <si>
    <t>300 - 3 - 0004/2016</t>
  </si>
  <si>
    <t>300 - 4 - 0004/2016</t>
  </si>
  <si>
    <t>300 - 2 - 0004/2016</t>
  </si>
  <si>
    <t>300 - 1 - 0004/2016</t>
  </si>
  <si>
    <t>305 - 1 - 0004/2016</t>
  </si>
  <si>
    <t>305 - 4 - 0004/2016</t>
  </si>
  <si>
    <t>305 - 2 - 0004/2016</t>
  </si>
  <si>
    <t>305 - 3 - 0004/2016</t>
  </si>
  <si>
    <t>Administração Regional do SIA - RA XXIX</t>
  </si>
  <si>
    <t>309 - 3 - 0004/2016</t>
  </si>
  <si>
    <t>309 - 1 - 0004/2016</t>
  </si>
  <si>
    <t>309 - 4 - 0004/2016</t>
  </si>
  <si>
    <t>309 - 2 - 0004/2016</t>
  </si>
  <si>
    <t>361 - 3 - 0004/2016</t>
  </si>
  <si>
    <t>361 - 1 - 0004/2016</t>
  </si>
  <si>
    <t>361 - 4 - 0004/2016</t>
  </si>
  <si>
    <t>361 - 2 - 0004/2016</t>
  </si>
  <si>
    <t>366 - 3 - 0004/2016</t>
  </si>
  <si>
    <t>366 - 4 - 0004/2016</t>
  </si>
  <si>
    <t>366 - 2 - 0004/2016</t>
  </si>
  <si>
    <t>366 - 1 - 0004/2016</t>
  </si>
  <si>
    <t>391 - 3 - 0004/2016</t>
  </si>
  <si>
    <t>391 - 1 - 0004/2016</t>
  </si>
  <si>
    <t>391 - 4 - 0004/2016</t>
  </si>
  <si>
    <t>391 - 2 - 0004/2016</t>
  </si>
  <si>
    <t>400 - 3 - 0004/2016</t>
  </si>
  <si>
    <t>400 - 1 - 0004/2016</t>
  </si>
  <si>
    <t>400 - 4 - 0004/2016</t>
  </si>
  <si>
    <t>400 - 2 - 0004/2016</t>
  </si>
  <si>
    <t>410 - 3 - 0004/2016</t>
  </si>
  <si>
    <t>410 - 2 - 0004/2016</t>
  </si>
  <si>
    <t>410 - 1 - 0004/2016</t>
  </si>
  <si>
    <t>410 - 4 - 0004/2016</t>
  </si>
  <si>
    <t>417 - 3 - 0004/2016</t>
  </si>
  <si>
    <t>417 - 1 - 0004/2016</t>
  </si>
  <si>
    <t>417 - 4 - 0004/2016</t>
  </si>
  <si>
    <t>417 - 2 - 0004/2016</t>
  </si>
  <si>
    <t>480 - 1 - 0004/2016</t>
  </si>
  <si>
    <t>480 - 4 - 0004/2016</t>
  </si>
  <si>
    <t>480 - 2 - 0004/2016</t>
  </si>
  <si>
    <t>480 - 3 - 0004/2016</t>
  </si>
  <si>
    <t>PROC. SEI Nº 00410-00019335/2017-35</t>
  </si>
  <si>
    <t>PLS Nº 0161/2017</t>
  </si>
  <si>
    <t>SEDICT - Secretaria de Estado de Economia, Desenvolvimento Sustentável, Inovação, Ciência e Tecnologia</t>
  </si>
  <si>
    <t>Casa Civil, Relações Institucionais e Sociais do Distrito Federal</t>
  </si>
  <si>
    <t>Gabinete do Vice-Governador</t>
  </si>
  <si>
    <t>Procuradoria Geral do Distrito Federal</t>
  </si>
  <si>
    <t>Secretaria de Estado de Fazenda</t>
  </si>
  <si>
    <t>Secretaria de Estado de Segurança Pública e da Paz Social</t>
  </si>
  <si>
    <t>Secretaria de Estado de Agricultura, Abastecimento e Desenvolvimento Rural</t>
  </si>
  <si>
    <t>Serviço de Limpeza Urbana</t>
  </si>
  <si>
    <t>Secretaria de Estado de Infraestrutura e Serviços Públicos</t>
  </si>
  <si>
    <t>Administração Regional do Gama</t>
  </si>
  <si>
    <t>Administração Regional de Taguatinga</t>
  </si>
  <si>
    <t>Administração Regional de Brazlândia</t>
  </si>
  <si>
    <t>Administração Regional de Sobradinho</t>
  </si>
  <si>
    <t>Administração Regional de Planaltina</t>
  </si>
  <si>
    <t>Administração Regional do Núcleo Bandeirante</t>
  </si>
  <si>
    <t>Administração Regional do Guará</t>
  </si>
  <si>
    <t>Administração Regional do Cruzeiro</t>
  </si>
  <si>
    <t>Administração Regional de Samambaia</t>
  </si>
  <si>
    <t>Administração Regional do Riacho Fundo I</t>
  </si>
  <si>
    <t>Administração Regional do Lago Norte</t>
  </si>
  <si>
    <t>Secretaria de Estado de Cultura</t>
  </si>
  <si>
    <t>Fundação de Apoio à Pesquisa</t>
  </si>
  <si>
    <t>Fundação Jardim Zoológico de Brasília</t>
  </si>
  <si>
    <t>Administração Regional de Águas Claras</t>
  </si>
  <si>
    <t>Administração Regional do Park Way</t>
  </si>
  <si>
    <t>Administração Regional do SIA</t>
  </si>
  <si>
    <t>Agência de Fiscalização do Distrito Federal</t>
  </si>
  <si>
    <t>Administração Regional de Vicente Pires</t>
  </si>
  <si>
    <t>Instituto do Meio Ambiente e dos Recursos Hídricos do Distrito Federal</t>
  </si>
  <si>
    <t>Secretaria de Estado de Justiça e Cidadania</t>
  </si>
  <si>
    <t>Secretaria de Estado de Planejamento, Orçamento e Gestão</t>
  </si>
  <si>
    <t>Secretaria de Estado de Políticas para Crianças, Adolescentes e Juventude</t>
  </si>
  <si>
    <t>Controladoria Geral do Distrito Federal</t>
  </si>
  <si>
    <t>PLANILHA DE DIMENSIONAMENTO - V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</si>
</sst>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10" fillId="6" borderId="10" xfId="0" applyFont="1" applyFill="1" applyBorder="1"/>
    <xf numFmtId="0" fontId="0" fillId="0" borderId="12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6" fillId="2" borderId="15" xfId="1" applyFont="1" applyBorder="1" applyAlignment="1">
      <alignment vertical="center"/>
    </xf>
    <xf numFmtId="0" fontId="4" fillId="2" borderId="0" xfId="2" applyFill="1"/>
    <xf numFmtId="0" fontId="0" fillId="2" borderId="0" xfId="2" applyFont="1" applyFill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14" fontId="0" fillId="0" borderId="0" xfId="0" applyNumberFormat="1"/>
    <xf numFmtId="0" fontId="6" fillId="2" borderId="15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166" fontId="3" fillId="8" borderId="8" xfId="0" applyNumberFormat="1" applyFont="1" applyFill="1" applyBorder="1" applyAlignment="1">
      <alignment horizontal="center" vertical="center"/>
    </xf>
    <xf numFmtId="166" fontId="3" fillId="8" borderId="9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left"/>
      <protection locked="0"/>
    </xf>
    <xf numFmtId="0" fontId="12" fillId="0" borderId="10" xfId="0" applyFont="1" applyFill="1" applyBorder="1" applyAlignment="1" applyProtection="1">
      <alignment horizontal="left"/>
      <protection locked="0"/>
    </xf>
    <xf numFmtId="0" fontId="11" fillId="6" borderId="11" xfId="0" applyFont="1" applyFill="1" applyBorder="1" applyAlignment="1">
      <alignment horizontal="right"/>
    </xf>
    <xf numFmtId="0" fontId="11" fillId="6" borderId="10" xfId="0" applyFont="1" applyFill="1" applyBorder="1" applyAlignment="1">
      <alignment horizontal="right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8">
    <dxf>
      <numFmt numFmtId="19" formatCode="dd/mm/yyyy"/>
    </dxf>
    <dxf>
      <numFmt numFmtId="19" formatCode="dd/mm/yyyy"/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7">
      <pivotArea field="1" type="button" dataOnly="0" labelOnly="1" outline="0" axis="axisRow" fieldPosition="0"/>
    </format>
    <format dxfId="56">
      <pivotArea dataOnly="0" labelOnly="1" outline="0" axis="axisValues" fieldPosition="0"/>
    </format>
    <format dxfId="55">
      <pivotArea collapsedLevelsAreSubtotals="1" fieldPosition="0">
        <references count="1">
          <reference field="1" count="1">
            <x v="0"/>
          </reference>
        </references>
      </pivotArea>
    </format>
    <format dxfId="54">
      <pivotArea collapsedLevelsAreSubtotals="1" fieldPosition="0">
        <references count="1">
          <reference field="1" count="1">
            <x v="1"/>
          </reference>
        </references>
      </pivotArea>
    </format>
    <format dxfId="53">
      <pivotArea collapsedLevelsAreSubtotals="1" fieldPosition="0">
        <references count="1">
          <reference field="1" count="1">
            <x v="2"/>
          </reference>
        </references>
      </pivotArea>
    </format>
    <format dxfId="52">
      <pivotArea collapsedLevelsAreSubtotals="1" fieldPosition="0">
        <references count="1">
          <reference field="1" count="1">
            <x v="3"/>
          </reference>
        </references>
      </pivotArea>
    </format>
    <format dxfId="51">
      <pivotArea collapsedLevelsAreSubtotals="1" fieldPosition="0">
        <references count="1">
          <reference field="1" count="1">
            <x v="4"/>
          </reference>
        </references>
      </pivotArea>
    </format>
    <format dxfId="50">
      <pivotArea collapsedLevelsAreSubtotals="1" fieldPosition="0">
        <references count="1">
          <reference field="1" count="1">
            <x v="5"/>
          </reference>
        </references>
      </pivotArea>
    </format>
    <format dxfId="49">
      <pivotArea collapsedLevelsAreSubtotals="1" fieldPosition="0">
        <references count="1">
          <reference field="1" count="1">
            <x v="6"/>
          </reference>
        </references>
      </pivotArea>
    </format>
    <format dxfId="48">
      <pivotArea collapsedLevelsAreSubtotals="1" fieldPosition="0">
        <references count="1">
          <reference field="1" count="1">
            <x v="7"/>
          </reference>
        </references>
      </pivotArea>
    </format>
    <format dxfId="47">
      <pivotArea collapsedLevelsAreSubtotals="1" fieldPosition="0">
        <references count="1">
          <reference field="1" count="1">
            <x v="8"/>
          </reference>
        </references>
      </pivotArea>
    </format>
    <format dxfId="46">
      <pivotArea collapsedLevelsAreSubtotals="1" fieldPosition="0">
        <references count="1">
          <reference field="1" count="1">
            <x v="9"/>
          </reference>
        </references>
      </pivotArea>
    </format>
    <format dxfId="45">
      <pivotArea collapsedLevelsAreSubtotals="1" fieldPosition="0">
        <references count="1">
          <reference field="1" count="1">
            <x v="10"/>
          </reference>
        </references>
      </pivotArea>
    </format>
    <format dxfId="44">
      <pivotArea collapsedLevelsAreSubtotals="1" fieldPosition="0">
        <references count="1">
          <reference field="1" count="1">
            <x v="11"/>
          </reference>
        </references>
      </pivotArea>
    </format>
    <format dxfId="43">
      <pivotArea collapsedLevelsAreSubtotals="1" fieldPosition="0">
        <references count="1">
          <reference field="1" count="1">
            <x v="12"/>
          </reference>
        </references>
      </pivotArea>
    </format>
    <format dxfId="42">
      <pivotArea collapsedLevelsAreSubtotals="1" fieldPosition="0">
        <references count="1">
          <reference field="1" count="1">
            <x v="13"/>
          </reference>
        </references>
      </pivotArea>
    </format>
    <format dxfId="41">
      <pivotArea collapsedLevelsAreSubtotals="1" fieldPosition="0">
        <references count="1">
          <reference field="1" count="1">
            <x v="14"/>
          </reference>
        </references>
      </pivotArea>
    </format>
    <format dxfId="40">
      <pivotArea collapsedLevelsAreSubtotals="1" fieldPosition="0">
        <references count="1">
          <reference field="1" count="1">
            <x v="15"/>
          </reference>
        </references>
      </pivotArea>
    </format>
    <format dxfId="39">
      <pivotArea collapsedLevelsAreSubtotals="1" fieldPosition="0">
        <references count="1">
          <reference field="1" count="1">
            <x v="16"/>
          </reference>
        </references>
      </pivotArea>
    </format>
    <format dxfId="38">
      <pivotArea collapsedLevelsAreSubtotals="1" fieldPosition="0">
        <references count="1">
          <reference field="1" count="1">
            <x v="17"/>
          </reference>
        </references>
      </pivotArea>
    </format>
    <format dxfId="37">
      <pivotArea collapsedLevelsAreSubtotals="1" fieldPosition="0">
        <references count="1">
          <reference field="1" count="1">
            <x v="18"/>
          </reference>
        </references>
      </pivotArea>
    </format>
    <format dxfId="36">
      <pivotArea collapsedLevelsAreSubtotals="1" fieldPosition="0">
        <references count="1">
          <reference field="1" count="1">
            <x v="19"/>
          </reference>
        </references>
      </pivotArea>
    </format>
    <format dxfId="35">
      <pivotArea collapsedLevelsAreSubtotals="1" fieldPosition="0">
        <references count="1">
          <reference field="1" count="1">
            <x v="20"/>
          </reference>
        </references>
      </pivotArea>
    </format>
    <format dxfId="34">
      <pivotArea collapsedLevelsAreSubtotals="1" fieldPosition="0">
        <references count="1">
          <reference field="1" count="1">
            <x v="21"/>
          </reference>
        </references>
      </pivotArea>
    </format>
    <format dxfId="33">
      <pivotArea collapsedLevelsAreSubtotals="1" fieldPosition="0">
        <references count="1">
          <reference field="1" count="1">
            <x v="22"/>
          </reference>
        </references>
      </pivotArea>
    </format>
    <format dxfId="32">
      <pivotArea collapsedLevelsAreSubtotals="1" fieldPosition="0">
        <references count="1">
          <reference field="1" count="1">
            <x v="23"/>
          </reference>
        </references>
      </pivotArea>
    </format>
    <format dxfId="31">
      <pivotArea collapsedLevelsAreSubtotals="1" fieldPosition="0">
        <references count="1">
          <reference field="1" count="1">
            <x v="24"/>
          </reference>
        </references>
      </pivotArea>
    </format>
    <format dxfId="30">
      <pivotArea collapsedLevelsAreSubtotals="1" fieldPosition="0">
        <references count="1">
          <reference field="1" count="1">
            <x v="25"/>
          </reference>
        </references>
      </pivotArea>
    </format>
    <format dxfId="29">
      <pivotArea collapsedLevelsAreSubtotals="1" fieldPosition="0">
        <references count="1">
          <reference field="1" count="1">
            <x v="26"/>
          </reference>
        </references>
      </pivotArea>
    </format>
    <format dxfId="28">
      <pivotArea collapsedLevelsAreSubtotals="1" fieldPosition="0">
        <references count="1">
          <reference field="1" count="1">
            <x v="27"/>
          </reference>
        </references>
      </pivotArea>
    </format>
    <format dxfId="27">
      <pivotArea collapsedLevelsAreSubtotals="1" fieldPosition="0">
        <references count="1">
          <reference field="1" count="1">
            <x v="28"/>
          </reference>
        </references>
      </pivotArea>
    </format>
    <format dxfId="26">
      <pivotArea collapsedLevelsAreSubtotals="1" fieldPosition="0">
        <references count="1">
          <reference field="1" count="1">
            <x v="29"/>
          </reference>
        </references>
      </pivotArea>
    </format>
    <format dxfId="25">
      <pivotArea collapsedLevelsAreSubtotals="1" fieldPosition="0">
        <references count="1">
          <reference field="1" count="1">
            <x v="30"/>
          </reference>
        </references>
      </pivotArea>
    </format>
    <format dxfId="24">
      <pivotArea collapsedLevelsAreSubtotals="1" fieldPosition="0">
        <references count="1">
          <reference field="1" count="1">
            <x v="31"/>
          </reference>
        </references>
      </pivotArea>
    </format>
    <format dxfId="23">
      <pivotArea collapsedLevelsAreSubtotals="1" fieldPosition="0">
        <references count="1">
          <reference field="1" count="1">
            <x v="32"/>
          </reference>
        </references>
      </pivotArea>
    </format>
    <format dxfId="22">
      <pivotArea collapsedLevelsAreSubtotals="1" fieldPosition="0">
        <references count="1">
          <reference field="1" count="1">
            <x v="33"/>
          </reference>
        </references>
      </pivotArea>
    </format>
    <format dxfId="21">
      <pivotArea collapsedLevelsAreSubtotals="1" fieldPosition="0">
        <references count="1">
          <reference field="1" count="1">
            <x v="34"/>
          </reference>
        </references>
      </pivotArea>
    </format>
    <format dxfId="20">
      <pivotArea collapsedLevelsAreSubtotals="1" fieldPosition="0">
        <references count="1">
          <reference field="1" count="1">
            <x v="35"/>
          </reference>
        </references>
      </pivotArea>
    </format>
    <format dxfId="19">
      <pivotArea collapsedLevelsAreSubtotals="1" fieldPosition="0">
        <references count="1">
          <reference field="1" count="1">
            <x v="36"/>
          </reference>
        </references>
      </pivotArea>
    </format>
    <format dxfId="18">
      <pivotArea collapsedLevelsAreSubtotals="1" fieldPosition="0">
        <references count="1">
          <reference field="1" count="1">
            <x v="37"/>
          </reference>
        </references>
      </pivotArea>
    </format>
    <format dxfId="17">
      <pivotArea collapsedLevelsAreSubtotals="1" fieldPosition="0">
        <references count="1">
          <reference field="1" count="1">
            <x v="38"/>
          </reference>
        </references>
      </pivotArea>
    </format>
    <format dxfId="16">
      <pivotArea collapsedLevelsAreSubtotals="1" fieldPosition="0">
        <references count="1">
          <reference field="1" count="1">
            <x v="39"/>
          </reference>
        </references>
      </pivotArea>
    </format>
    <format dxfId="15">
      <pivotArea collapsedLevelsAreSubtotals="1" fieldPosition="0">
        <references count="1">
          <reference field="1" count="1">
            <x v="40"/>
          </reference>
        </references>
      </pivotArea>
    </format>
    <format dxfId="14">
      <pivotArea collapsedLevelsAreSubtotals="1" fieldPosition="0">
        <references count="1">
          <reference field="1" count="1">
            <x v="41"/>
          </reference>
        </references>
      </pivotArea>
    </format>
    <format dxfId="13">
      <pivotArea collapsedLevelsAreSubtotals="1" fieldPosition="0">
        <references count="1">
          <reference field="1" count="1">
            <x v="42"/>
          </reference>
        </references>
      </pivotArea>
    </format>
    <format dxfId="12">
      <pivotArea collapsedLevelsAreSubtotals="1" fieldPosition="0">
        <references count="1">
          <reference field="1" count="1">
            <x v="43"/>
          </reference>
        </references>
      </pivotArea>
    </format>
    <format dxfId="11">
      <pivotArea collapsedLevelsAreSubtotals="1" fieldPosition="0">
        <references count="1">
          <reference field="1" count="1">
            <x v="44"/>
          </reference>
        </references>
      </pivotArea>
    </format>
    <format dxfId="10">
      <pivotArea collapsedLevelsAreSubtotals="1" fieldPosition="0">
        <references count="1">
          <reference field="1" count="1">
            <x v="45"/>
          </reference>
        </references>
      </pivotArea>
    </format>
    <format dxfId="9">
      <pivotArea collapsedLevelsAreSubtotals="1" fieldPosition="0">
        <references count="1">
          <reference field="1" count="1">
            <x v="46"/>
          </reference>
        </references>
      </pivotArea>
    </format>
    <format dxfId="8">
      <pivotArea collapsedLevelsAreSubtotals="1" fieldPosition="0">
        <references count="1">
          <reference field="1" count="1">
            <x v="47"/>
          </reference>
        </references>
      </pivotArea>
    </format>
    <format dxfId="7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BD_GESTÃO_ATAS BASE DADOS PLS ATAS(1)" connectionId="1" autoFormatId="16" applyNumberFormats="0" applyBorderFormats="0" applyFontFormats="0" applyPatternFormats="0" applyAlignmentFormats="0" applyWidthHeightFormats="0">
  <queryTableRefresh nextId="27">
    <queryTableFields count="26">
      <queryTableField id="1" name="UO" tableColumnId="1"/>
      <queryTableField id="2" name="Descrição Órgão" tableColumnId="2"/>
      <queryTableField id="3" name="Qtd solicitada" tableColumnId="3"/>
      <queryTableField id="4" name="Código_Item" tableColumnId="4"/>
      <queryTableField id="5" name="ATA_SRP" tableColumnId="5"/>
      <queryTableField id="6" name="Nº_ITEM_ ATA" tableColumnId="6"/>
      <queryTableField id="7" name="Qtd Estimada" tableColumnId="7"/>
      <queryTableField id="8" name="PLS_Nº" tableColumnId="8"/>
      <queryTableField id="9" name="Nº PE" tableColumnId="9"/>
      <queryTableField id="10" name="VALIDADE" tableColumnId="10"/>
      <queryTableField id="11" name="STATUS_ITEM" tableColumnId="11"/>
      <queryTableField id="12" name="STATUS_ATA" tableColumnId="12"/>
      <queryTableField id="13" name="ITEM_ATA" tableColumnId="13"/>
      <queryTableField id="14" name="Descrição Item" tableColumnId="14"/>
      <queryTableField id="15" name="Descrição Item Cód" tableColumnId="15"/>
      <queryTableField id="16" name="Fornecedor" tableColumnId="16"/>
      <queryTableField id="17" name="Valor Registrado" tableColumnId="17"/>
      <queryTableField id="18" name="UO_Item_Ata" tableColumnId="18"/>
      <queryTableField id="19" name="Qtd Estimada 2" tableColumnId="19"/>
      <queryTableField id="20" name="Qtd Autorizada" tableColumnId="20"/>
      <queryTableField id="21" name="Qtd Remanejada" tableColumnId="21"/>
      <queryTableField id="22" name="Saldo" tableColumnId="22"/>
      <queryTableField id="23" name="Validade_2" tableColumnId="23"/>
      <queryTableField id="24" name="Status Item" tableColumnId="24"/>
      <queryTableField id="25" name="GRUPO" tableColumnId="25"/>
      <queryTableField id="26" name="Fator_Adesão" tableColumnId="2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BD_GESTÃO_ATAS_BASE_DADOS_PLS_ATAS_1" displayName="Tabela_BD_GESTÃO_ATAS_BASE_DADOS_PLS_ATAS_1" ref="A1:Z129" tableType="queryTable" totalsRowShown="0">
  <autoFilter ref="A1:Z129">
    <filterColumn colId="18">
      <filters>
        <filter val="0"/>
      </filters>
    </filterColumn>
  </autoFilter>
  <tableColumns count="26">
    <tableColumn id="1" uniqueName="1" name="UO" queryTableFieldId="1"/>
    <tableColumn id="2" uniqueName="2" name="Descrição Órgão" queryTableFieldId="2"/>
    <tableColumn id="3" uniqueName="3" name="Qtd solicitada" queryTableFieldId="3"/>
    <tableColumn id="4" uniqueName="4" name="Código_Item" queryTableFieldId="4"/>
    <tableColumn id="5" uniqueName="5" name="ATA_SRP" queryTableFieldId="5"/>
    <tableColumn id="6" uniqueName="6" name="Nº_ITEM_ ATA" queryTableFieldId="6"/>
    <tableColumn id="7" uniqueName="7" name="Qtd Estimada" queryTableFieldId="7"/>
    <tableColumn id="8" uniqueName="8" name="PLS_Nº" queryTableFieldId="8"/>
    <tableColumn id="9" uniqueName="9" name="Nº PE" queryTableFieldId="9"/>
    <tableColumn id="10" uniqueName="10" name="VALIDADE" queryTableFieldId="10" dataDxfId="1"/>
    <tableColumn id="11" uniqueName="11" name="STATUS_ITEM" queryTableFieldId="11"/>
    <tableColumn id="12" uniqueName="12" name="STATUS_ATA" queryTableFieldId="12"/>
    <tableColumn id="13" uniqueName="13" name="ITEM_ATA" queryTableFieldId="13"/>
    <tableColumn id="14" uniqueName="14" name="Descrição Item" queryTableFieldId="14"/>
    <tableColumn id="15" uniqueName="15" name="Descrição Item Cód" queryTableFieldId="15"/>
    <tableColumn id="16" uniqueName="16" name="Fornecedor" queryTableFieldId="16"/>
    <tableColumn id="17" uniqueName="17" name="Valor Registrado" queryTableFieldId="17"/>
    <tableColumn id="18" uniqueName="18" name="UO_Item_Ata" queryTableFieldId="18"/>
    <tableColumn id="19" uniqueName="19" name="Qtd Estimada 2" queryTableFieldId="19"/>
    <tableColumn id="20" uniqueName="20" name="Qtd Autorizada" queryTableFieldId="20"/>
    <tableColumn id="21" uniqueName="21" name="Qtd Remanejada" queryTableFieldId="21"/>
    <tableColumn id="22" uniqueName="22" name="Saldo" queryTableFieldId="22"/>
    <tableColumn id="23" uniqueName="23" name="Validade_2" queryTableFieldId="23" dataDxfId="0"/>
    <tableColumn id="24" uniqueName="24" name="Status Item" queryTableFieldId="24"/>
    <tableColumn id="25" uniqueName="25" name="GRUPO" queryTableFieldId="25"/>
    <tableColumn id="26" uniqueName="26" name="Fator_Adesão" queryTableFieldId="2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zoomScaleNormal="10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C10" sqref="C10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9.42578125" customWidth="1"/>
    <col min="8" max="8" width="14.5703125" customWidth="1"/>
    <col min="9" max="9" width="27" bestFit="1" customWidth="1"/>
    <col min="10" max="10" width="43" bestFit="1" customWidth="1"/>
    <col min="11" max="11" width="29" bestFit="1" customWidth="1"/>
    <col min="12" max="16384" width="9.140625" style="1"/>
  </cols>
  <sheetData>
    <row r="1" spans="1:11" ht="21" x14ac:dyDescent="0.25">
      <c r="A1" s="5" t="s">
        <v>52</v>
      </c>
      <c r="B1" s="6" t="s">
        <v>53</v>
      </c>
      <c r="C1" s="6" t="s">
        <v>54</v>
      </c>
      <c r="D1" s="6" t="s">
        <v>78</v>
      </c>
      <c r="E1" s="6" t="s">
        <v>50</v>
      </c>
      <c r="F1" s="6" t="s">
        <v>51</v>
      </c>
      <c r="G1" s="6" t="s">
        <v>82</v>
      </c>
      <c r="H1" s="6" t="s">
        <v>46</v>
      </c>
      <c r="I1" s="46" t="s">
        <v>59</v>
      </c>
      <c r="J1" s="46" t="s">
        <v>67</v>
      </c>
      <c r="K1" s="46" t="s">
        <v>63</v>
      </c>
    </row>
    <row r="2" spans="1:11" ht="31.5" x14ac:dyDescent="0.25">
      <c r="A2" s="7" t="s">
        <v>165</v>
      </c>
      <c r="B2" s="3" t="s">
        <v>173</v>
      </c>
      <c r="C2" s="3" t="s">
        <v>166</v>
      </c>
      <c r="D2" s="3" t="s">
        <v>81</v>
      </c>
      <c r="E2" s="4">
        <v>2</v>
      </c>
      <c r="F2" s="2" t="s">
        <v>350</v>
      </c>
      <c r="G2" s="33">
        <v>0</v>
      </c>
      <c r="H2" s="45">
        <v>600</v>
      </c>
      <c r="I2" s="4" t="s">
        <v>177</v>
      </c>
      <c r="J2" s="2" t="str">
        <f t="shared" ref="J2:J65" si="0">A2&amp;" - "&amp;E2&amp;" - "&amp;F2</f>
        <v>3.3.90.30.44.04.0004.000018-01 - 2 - Casa Civil, Relações Institucionais e Sociais do Distrito Federal</v>
      </c>
      <c r="K2" s="2" t="str">
        <f t="shared" ref="K2:K65" si="1">A2&amp;" - "&amp;E2</f>
        <v>3.3.90.30.44.04.0004.000018-01 - 2</v>
      </c>
    </row>
    <row r="3" spans="1:11" ht="31.5" x14ac:dyDescent="0.25">
      <c r="A3" s="7" t="s">
        <v>167</v>
      </c>
      <c r="B3" s="3" t="s">
        <v>174</v>
      </c>
      <c r="C3" s="3" t="s">
        <v>168</v>
      </c>
      <c r="D3" s="3" t="s">
        <v>81</v>
      </c>
      <c r="E3" s="4">
        <v>2</v>
      </c>
      <c r="F3" s="2" t="s">
        <v>350</v>
      </c>
      <c r="G3" s="33">
        <v>0</v>
      </c>
      <c r="H3" s="45">
        <v>3000</v>
      </c>
      <c r="I3" s="4" t="s">
        <v>177</v>
      </c>
      <c r="J3" s="2" t="str">
        <f t="shared" si="0"/>
        <v>3.3.90.30.44.04.0001.000020-01 - 2 - Casa Civil, Relações Institucionais e Sociais do Distrito Federal</v>
      </c>
      <c r="K3" s="2" t="str">
        <f t="shared" si="1"/>
        <v>3.3.90.30.44.04.0001.000020-01 - 2</v>
      </c>
    </row>
    <row r="4" spans="1:11" ht="21" x14ac:dyDescent="0.25">
      <c r="A4" s="7" t="s">
        <v>169</v>
      </c>
      <c r="B4" s="3" t="s">
        <v>176</v>
      </c>
      <c r="C4" s="3" t="s">
        <v>170</v>
      </c>
      <c r="D4" s="3" t="s">
        <v>81</v>
      </c>
      <c r="E4" s="4">
        <v>2</v>
      </c>
      <c r="F4" s="2" t="s">
        <v>350</v>
      </c>
      <c r="G4" s="33">
        <v>0</v>
      </c>
      <c r="H4" s="45">
        <v>2000</v>
      </c>
      <c r="I4" s="4" t="s">
        <v>177</v>
      </c>
      <c r="J4" s="2" t="str">
        <f t="shared" si="0"/>
        <v>3.3.90.30.44.04.0005.000012-01 - 2 - Casa Civil, Relações Institucionais e Sociais do Distrito Federal</v>
      </c>
      <c r="K4" s="2" t="str">
        <f t="shared" si="1"/>
        <v>3.3.90.30.44.04.0005.000012-01 - 2</v>
      </c>
    </row>
    <row r="5" spans="1:11" ht="21" x14ac:dyDescent="0.25">
      <c r="A5" s="7" t="s">
        <v>171</v>
      </c>
      <c r="B5" s="3" t="s">
        <v>175</v>
      </c>
      <c r="C5" s="3" t="s">
        <v>172</v>
      </c>
      <c r="D5" s="3" t="s">
        <v>81</v>
      </c>
      <c r="E5" s="4">
        <v>2</v>
      </c>
      <c r="F5" s="2" t="s">
        <v>350</v>
      </c>
      <c r="G5" s="33">
        <v>0</v>
      </c>
      <c r="H5" s="45">
        <v>3000</v>
      </c>
      <c r="I5" s="4" t="s">
        <v>177</v>
      </c>
      <c r="J5" s="2" t="str">
        <f t="shared" si="0"/>
        <v>3.3.90.30.44.04.0010.000032-01 - 2 - Casa Civil, Relações Institucionais e Sociais do Distrito Federal</v>
      </c>
      <c r="K5" s="2" t="str">
        <f t="shared" si="1"/>
        <v>3.3.90.30.44.04.0010.000032-01 - 2</v>
      </c>
    </row>
    <row r="6" spans="1:11" ht="31.5" x14ac:dyDescent="0.25">
      <c r="A6" s="7" t="s">
        <v>165</v>
      </c>
      <c r="B6" s="3" t="s">
        <v>173</v>
      </c>
      <c r="C6" s="3" t="s">
        <v>166</v>
      </c>
      <c r="D6" s="3" t="s">
        <v>81</v>
      </c>
      <c r="E6" s="4">
        <v>14</v>
      </c>
      <c r="F6" s="2" t="s">
        <v>351</v>
      </c>
      <c r="G6" s="33">
        <v>0</v>
      </c>
      <c r="H6" s="45">
        <v>0</v>
      </c>
      <c r="I6" s="4" t="s">
        <v>177</v>
      </c>
      <c r="J6" s="2" t="str">
        <f t="shared" si="0"/>
        <v>3.3.90.30.44.04.0004.000018-01 - 14 - Gabinete do Vice-Governador</v>
      </c>
      <c r="K6" s="2" t="str">
        <f t="shared" si="1"/>
        <v>3.3.90.30.44.04.0004.000018-01 - 14</v>
      </c>
    </row>
    <row r="7" spans="1:11" ht="21" x14ac:dyDescent="0.25">
      <c r="A7" s="7" t="s">
        <v>169</v>
      </c>
      <c r="B7" s="3" t="s">
        <v>176</v>
      </c>
      <c r="C7" s="3" t="s">
        <v>170</v>
      </c>
      <c r="D7" s="3" t="s">
        <v>81</v>
      </c>
      <c r="E7" s="4">
        <v>14</v>
      </c>
      <c r="F7" s="2" t="s">
        <v>351</v>
      </c>
      <c r="G7" s="33">
        <v>0</v>
      </c>
      <c r="H7" s="45">
        <v>0</v>
      </c>
      <c r="I7" s="4" t="s">
        <v>177</v>
      </c>
      <c r="J7" s="2" t="str">
        <f t="shared" si="0"/>
        <v>3.3.90.30.44.04.0005.000012-01 - 14 - Gabinete do Vice-Governador</v>
      </c>
      <c r="K7" s="2" t="str">
        <f t="shared" si="1"/>
        <v>3.3.90.30.44.04.0005.000012-01 - 14</v>
      </c>
    </row>
    <row r="8" spans="1:11" ht="21" x14ac:dyDescent="0.25">
      <c r="A8" s="7" t="s">
        <v>171</v>
      </c>
      <c r="B8" s="3" t="s">
        <v>175</v>
      </c>
      <c r="C8" s="3" t="s">
        <v>172</v>
      </c>
      <c r="D8" s="3" t="s">
        <v>81</v>
      </c>
      <c r="E8" s="4">
        <v>14</v>
      </c>
      <c r="F8" s="2" t="s">
        <v>351</v>
      </c>
      <c r="G8" s="33">
        <v>0</v>
      </c>
      <c r="H8" s="45">
        <v>0</v>
      </c>
      <c r="I8" s="4" t="s">
        <v>177</v>
      </c>
      <c r="J8" s="2" t="str">
        <f t="shared" si="0"/>
        <v>3.3.90.30.44.04.0010.000032-01 - 14 - Gabinete do Vice-Governador</v>
      </c>
      <c r="K8" s="2" t="str">
        <f t="shared" si="1"/>
        <v>3.3.90.30.44.04.0010.000032-01 - 14</v>
      </c>
    </row>
    <row r="9" spans="1:11" ht="31.5" x14ac:dyDescent="0.25">
      <c r="A9" s="7" t="s">
        <v>167</v>
      </c>
      <c r="B9" s="3" t="s">
        <v>174</v>
      </c>
      <c r="C9" s="3" t="s">
        <v>168</v>
      </c>
      <c r="D9" s="3" t="s">
        <v>81</v>
      </c>
      <c r="E9" s="4">
        <v>14</v>
      </c>
      <c r="F9" s="2" t="s">
        <v>351</v>
      </c>
      <c r="G9" s="33">
        <v>0</v>
      </c>
      <c r="H9" s="45">
        <v>300</v>
      </c>
      <c r="I9" s="4" t="s">
        <v>177</v>
      </c>
      <c r="J9" s="2" t="str">
        <f t="shared" si="0"/>
        <v>3.3.90.30.44.04.0001.000020-01 - 14 - Gabinete do Vice-Governador</v>
      </c>
      <c r="K9" s="2" t="str">
        <f t="shared" si="1"/>
        <v>3.3.90.30.44.04.0001.000020-01 - 14</v>
      </c>
    </row>
    <row r="10" spans="1:11" ht="31.5" x14ac:dyDescent="0.25">
      <c r="A10" s="7" t="s">
        <v>165</v>
      </c>
      <c r="B10" s="3" t="s">
        <v>173</v>
      </c>
      <c r="C10" s="3" t="s">
        <v>166</v>
      </c>
      <c r="D10" s="3" t="s">
        <v>81</v>
      </c>
      <c r="E10" s="4">
        <v>20</v>
      </c>
      <c r="F10" s="2" t="s">
        <v>352</v>
      </c>
      <c r="G10" s="33">
        <v>0</v>
      </c>
      <c r="H10" s="45">
        <v>0</v>
      </c>
      <c r="I10" s="4" t="s">
        <v>177</v>
      </c>
      <c r="J10" s="2" t="str">
        <f t="shared" si="0"/>
        <v>3.3.90.30.44.04.0004.000018-01 - 20 - Procuradoria Geral do Distrito Federal</v>
      </c>
      <c r="K10" s="2" t="str">
        <f t="shared" si="1"/>
        <v>3.3.90.30.44.04.0004.000018-01 - 20</v>
      </c>
    </row>
    <row r="11" spans="1:11" ht="31.5" x14ac:dyDescent="0.25">
      <c r="A11" s="7" t="s">
        <v>167</v>
      </c>
      <c r="B11" s="3" t="s">
        <v>174</v>
      </c>
      <c r="C11" s="3" t="s">
        <v>168</v>
      </c>
      <c r="D11" s="3" t="s">
        <v>81</v>
      </c>
      <c r="E11" s="4">
        <v>20</v>
      </c>
      <c r="F11" s="2" t="s">
        <v>352</v>
      </c>
      <c r="G11" s="33">
        <v>0</v>
      </c>
      <c r="H11" s="45">
        <v>500</v>
      </c>
      <c r="I11" s="4" t="s">
        <v>177</v>
      </c>
      <c r="J11" s="2" t="str">
        <f t="shared" si="0"/>
        <v>3.3.90.30.44.04.0001.000020-01 - 20 - Procuradoria Geral do Distrito Federal</v>
      </c>
      <c r="K11" s="2" t="str">
        <f t="shared" si="1"/>
        <v>3.3.90.30.44.04.0001.000020-01 - 20</v>
      </c>
    </row>
    <row r="12" spans="1:11" ht="21" x14ac:dyDescent="0.25">
      <c r="A12" s="7" t="s">
        <v>169</v>
      </c>
      <c r="B12" s="3" t="s">
        <v>176</v>
      </c>
      <c r="C12" s="3" t="s">
        <v>170</v>
      </c>
      <c r="D12" s="3" t="s">
        <v>81</v>
      </c>
      <c r="E12" s="4">
        <v>20</v>
      </c>
      <c r="F12" s="2" t="s">
        <v>352</v>
      </c>
      <c r="G12" s="33">
        <v>0</v>
      </c>
      <c r="H12" s="45">
        <v>0</v>
      </c>
      <c r="I12" s="4" t="s">
        <v>177</v>
      </c>
      <c r="J12" s="2" t="str">
        <f t="shared" si="0"/>
        <v>3.3.90.30.44.04.0005.000012-01 - 20 - Procuradoria Geral do Distrito Federal</v>
      </c>
      <c r="K12" s="2" t="str">
        <f t="shared" si="1"/>
        <v>3.3.90.30.44.04.0005.000012-01 - 20</v>
      </c>
    </row>
    <row r="13" spans="1:11" ht="21" x14ac:dyDescent="0.25">
      <c r="A13" s="7" t="s">
        <v>171</v>
      </c>
      <c r="B13" s="3" t="s">
        <v>175</v>
      </c>
      <c r="C13" s="3" t="s">
        <v>172</v>
      </c>
      <c r="D13" s="3" t="s">
        <v>81</v>
      </c>
      <c r="E13" s="4">
        <v>20</v>
      </c>
      <c r="F13" s="2" t="s">
        <v>352</v>
      </c>
      <c r="G13" s="33">
        <v>0</v>
      </c>
      <c r="H13" s="45">
        <v>0</v>
      </c>
      <c r="I13" s="4" t="s">
        <v>177</v>
      </c>
      <c r="J13" s="2" t="str">
        <f t="shared" si="0"/>
        <v>3.3.90.30.44.04.0010.000032-01 - 20 - Procuradoria Geral do Distrito Federal</v>
      </c>
      <c r="K13" s="2" t="str">
        <f t="shared" si="1"/>
        <v>3.3.90.30.44.04.0010.000032-01 - 20</v>
      </c>
    </row>
    <row r="14" spans="1:11" ht="31.5" x14ac:dyDescent="0.25">
      <c r="A14" s="7" t="s">
        <v>167</v>
      </c>
      <c r="B14" s="3" t="s">
        <v>174</v>
      </c>
      <c r="C14" s="3" t="s">
        <v>168</v>
      </c>
      <c r="D14" s="3" t="s">
        <v>81</v>
      </c>
      <c r="E14" s="4">
        <v>40</v>
      </c>
      <c r="F14" s="2" t="s">
        <v>353</v>
      </c>
      <c r="G14" s="33">
        <v>0</v>
      </c>
      <c r="H14" s="45">
        <v>0</v>
      </c>
      <c r="I14" s="4" t="s">
        <v>177</v>
      </c>
      <c r="J14" s="2" t="str">
        <f t="shared" si="0"/>
        <v>3.3.90.30.44.04.0001.000020-01 - 40 - Secretaria de Estado de Fazenda</v>
      </c>
      <c r="K14" s="2" t="str">
        <f t="shared" si="1"/>
        <v>3.3.90.30.44.04.0001.000020-01 - 40</v>
      </c>
    </row>
    <row r="15" spans="1:11" ht="31.5" x14ac:dyDescent="0.25">
      <c r="A15" s="7" t="s">
        <v>165</v>
      </c>
      <c r="B15" s="3" t="s">
        <v>173</v>
      </c>
      <c r="C15" s="3" t="s">
        <v>166</v>
      </c>
      <c r="D15" s="3" t="s">
        <v>81</v>
      </c>
      <c r="E15" s="4">
        <v>40</v>
      </c>
      <c r="F15" s="2" t="s">
        <v>353</v>
      </c>
      <c r="G15" s="33">
        <v>0</v>
      </c>
      <c r="H15" s="45">
        <v>0</v>
      </c>
      <c r="I15" s="4" t="s">
        <v>177</v>
      </c>
      <c r="J15" s="2" t="str">
        <f t="shared" si="0"/>
        <v>3.3.90.30.44.04.0004.000018-01 - 40 - Secretaria de Estado de Fazenda</v>
      </c>
      <c r="K15" s="2" t="str">
        <f t="shared" si="1"/>
        <v>3.3.90.30.44.04.0004.000018-01 - 40</v>
      </c>
    </row>
    <row r="16" spans="1:11" ht="21" x14ac:dyDescent="0.25">
      <c r="A16" s="7" t="s">
        <v>169</v>
      </c>
      <c r="B16" s="3" t="s">
        <v>176</v>
      </c>
      <c r="C16" s="3" t="s">
        <v>170</v>
      </c>
      <c r="D16" s="3" t="s">
        <v>81</v>
      </c>
      <c r="E16" s="4">
        <v>40</v>
      </c>
      <c r="F16" s="2" t="s">
        <v>353</v>
      </c>
      <c r="G16" s="33">
        <v>0</v>
      </c>
      <c r="H16" s="45">
        <v>0</v>
      </c>
      <c r="I16" s="4" t="s">
        <v>177</v>
      </c>
      <c r="J16" s="2" t="str">
        <f t="shared" si="0"/>
        <v>3.3.90.30.44.04.0005.000012-01 - 40 - Secretaria de Estado de Fazenda</v>
      </c>
      <c r="K16" s="2" t="str">
        <f t="shared" si="1"/>
        <v>3.3.90.30.44.04.0005.000012-01 - 40</v>
      </c>
    </row>
    <row r="17" spans="1:11" ht="21" x14ac:dyDescent="0.25">
      <c r="A17" s="7" t="s">
        <v>171</v>
      </c>
      <c r="B17" s="3" t="s">
        <v>175</v>
      </c>
      <c r="C17" s="3" t="s">
        <v>172</v>
      </c>
      <c r="D17" s="3" t="s">
        <v>81</v>
      </c>
      <c r="E17" s="4">
        <v>40</v>
      </c>
      <c r="F17" s="2" t="s">
        <v>353</v>
      </c>
      <c r="G17" s="33">
        <v>0</v>
      </c>
      <c r="H17" s="45">
        <v>0</v>
      </c>
      <c r="I17" s="4" t="s">
        <v>177</v>
      </c>
      <c r="J17" s="2" t="str">
        <f t="shared" si="0"/>
        <v>3.3.90.30.44.04.0010.000032-01 - 40 - Secretaria de Estado de Fazenda</v>
      </c>
      <c r="K17" s="2" t="str">
        <f t="shared" si="1"/>
        <v>3.3.90.30.44.04.0010.000032-01 - 40</v>
      </c>
    </row>
    <row r="18" spans="1:11" ht="31.5" x14ac:dyDescent="0.25">
      <c r="A18" s="7" t="s">
        <v>165</v>
      </c>
      <c r="B18" s="3" t="s">
        <v>173</v>
      </c>
      <c r="C18" s="3" t="s">
        <v>166</v>
      </c>
      <c r="D18" s="3" t="s">
        <v>81</v>
      </c>
      <c r="E18" s="4">
        <v>50</v>
      </c>
      <c r="F18" s="2" t="s">
        <v>354</v>
      </c>
      <c r="G18" s="33">
        <v>0</v>
      </c>
      <c r="H18" s="45">
        <v>0</v>
      </c>
      <c r="I18" s="4" t="s">
        <v>177</v>
      </c>
      <c r="J18" s="2" t="str">
        <f t="shared" si="0"/>
        <v>3.3.90.30.44.04.0004.000018-01 - 50 - Secretaria de Estado de Segurança Pública e da Paz Social</v>
      </c>
      <c r="K18" s="2" t="str">
        <f t="shared" si="1"/>
        <v>3.3.90.30.44.04.0004.000018-01 - 50</v>
      </c>
    </row>
    <row r="19" spans="1:11" ht="31.5" x14ac:dyDescent="0.25">
      <c r="A19" s="7" t="s">
        <v>167</v>
      </c>
      <c r="B19" s="3" t="s">
        <v>174</v>
      </c>
      <c r="C19" s="3" t="s">
        <v>168</v>
      </c>
      <c r="D19" s="3" t="s">
        <v>81</v>
      </c>
      <c r="E19" s="4">
        <v>50</v>
      </c>
      <c r="F19" s="2" t="s">
        <v>354</v>
      </c>
      <c r="G19" s="33">
        <v>0</v>
      </c>
      <c r="H19" s="45">
        <v>0</v>
      </c>
      <c r="I19" s="4" t="s">
        <v>177</v>
      </c>
      <c r="J19" s="2" t="str">
        <f t="shared" si="0"/>
        <v>3.3.90.30.44.04.0001.000020-01 - 50 - Secretaria de Estado de Segurança Pública e da Paz Social</v>
      </c>
      <c r="K19" s="2" t="str">
        <f t="shared" si="1"/>
        <v>3.3.90.30.44.04.0001.000020-01 - 50</v>
      </c>
    </row>
    <row r="20" spans="1:11" ht="21" x14ac:dyDescent="0.25">
      <c r="A20" s="7" t="s">
        <v>169</v>
      </c>
      <c r="B20" s="3" t="s">
        <v>176</v>
      </c>
      <c r="C20" s="3" t="s">
        <v>170</v>
      </c>
      <c r="D20" s="3" t="s">
        <v>81</v>
      </c>
      <c r="E20" s="4">
        <v>50</v>
      </c>
      <c r="F20" s="2" t="s">
        <v>354</v>
      </c>
      <c r="G20" s="33">
        <v>0</v>
      </c>
      <c r="H20" s="45">
        <v>0</v>
      </c>
      <c r="I20" s="4" t="s">
        <v>177</v>
      </c>
      <c r="J20" s="2" t="str">
        <f t="shared" si="0"/>
        <v>3.3.90.30.44.04.0005.000012-01 - 50 - Secretaria de Estado de Segurança Pública e da Paz Social</v>
      </c>
      <c r="K20" s="2" t="str">
        <f t="shared" si="1"/>
        <v>3.3.90.30.44.04.0005.000012-01 - 50</v>
      </c>
    </row>
    <row r="21" spans="1:11" ht="21" x14ac:dyDescent="0.25">
      <c r="A21" s="7" t="s">
        <v>171</v>
      </c>
      <c r="B21" s="3" t="s">
        <v>175</v>
      </c>
      <c r="C21" s="3" t="s">
        <v>172</v>
      </c>
      <c r="D21" s="3" t="s">
        <v>81</v>
      </c>
      <c r="E21" s="4">
        <v>50</v>
      </c>
      <c r="F21" s="2" t="s">
        <v>354</v>
      </c>
      <c r="G21" s="33">
        <v>0</v>
      </c>
      <c r="H21" s="45">
        <v>0</v>
      </c>
      <c r="I21" s="4" t="s">
        <v>177</v>
      </c>
      <c r="J21" s="2" t="str">
        <f t="shared" si="0"/>
        <v>3.3.90.30.44.04.0010.000032-01 - 50 - Secretaria de Estado de Segurança Pública e da Paz Social</v>
      </c>
      <c r="K21" s="2" t="str">
        <f t="shared" si="1"/>
        <v>3.3.90.30.44.04.0010.000032-01 - 50</v>
      </c>
    </row>
    <row r="22" spans="1:11" ht="31.5" x14ac:dyDescent="0.25">
      <c r="A22" s="7" t="s">
        <v>165</v>
      </c>
      <c r="B22" s="3" t="s">
        <v>173</v>
      </c>
      <c r="C22" s="3" t="s">
        <v>166</v>
      </c>
      <c r="D22" s="3" t="s">
        <v>81</v>
      </c>
      <c r="E22" s="4">
        <v>70</v>
      </c>
      <c r="F22" s="2" t="s">
        <v>355</v>
      </c>
      <c r="G22" s="33">
        <v>0</v>
      </c>
      <c r="H22" s="45">
        <v>100</v>
      </c>
      <c r="I22" s="4" t="s">
        <v>177</v>
      </c>
      <c r="J22" s="2" t="str">
        <f t="shared" si="0"/>
        <v>3.3.90.30.44.04.0004.000018-01 - 70 - Secretaria de Estado de Agricultura, Abastecimento e Desenvolvimento Rural</v>
      </c>
      <c r="K22" s="2" t="str">
        <f t="shared" si="1"/>
        <v>3.3.90.30.44.04.0004.000018-01 - 70</v>
      </c>
    </row>
    <row r="23" spans="1:11" ht="31.5" x14ac:dyDescent="0.25">
      <c r="A23" s="7" t="s">
        <v>167</v>
      </c>
      <c r="B23" s="3" t="s">
        <v>174</v>
      </c>
      <c r="C23" s="3" t="s">
        <v>168</v>
      </c>
      <c r="D23" s="3" t="s">
        <v>81</v>
      </c>
      <c r="E23" s="4">
        <v>70</v>
      </c>
      <c r="F23" s="2" t="s">
        <v>355</v>
      </c>
      <c r="G23" s="33">
        <v>0</v>
      </c>
      <c r="H23" s="45">
        <v>542</v>
      </c>
      <c r="I23" s="4" t="s">
        <v>177</v>
      </c>
      <c r="J23" s="2" t="str">
        <f t="shared" si="0"/>
        <v>3.3.90.30.44.04.0001.000020-01 - 70 - Secretaria de Estado de Agricultura, Abastecimento e Desenvolvimento Rural</v>
      </c>
      <c r="K23" s="2" t="str">
        <f t="shared" si="1"/>
        <v>3.3.90.30.44.04.0001.000020-01 - 70</v>
      </c>
    </row>
    <row r="24" spans="1:11" ht="21" x14ac:dyDescent="0.25">
      <c r="A24" s="7" t="s">
        <v>169</v>
      </c>
      <c r="B24" s="3" t="s">
        <v>176</v>
      </c>
      <c r="C24" s="3" t="s">
        <v>170</v>
      </c>
      <c r="D24" s="3" t="s">
        <v>81</v>
      </c>
      <c r="E24" s="4">
        <v>70</v>
      </c>
      <c r="F24" s="2" t="s">
        <v>355</v>
      </c>
      <c r="G24" s="33">
        <v>0</v>
      </c>
      <c r="H24" s="45">
        <v>542</v>
      </c>
      <c r="I24" s="4" t="s">
        <v>177</v>
      </c>
      <c r="J24" s="2" t="str">
        <f t="shared" si="0"/>
        <v>3.3.90.30.44.04.0005.000012-01 - 70 - Secretaria de Estado de Agricultura, Abastecimento e Desenvolvimento Rural</v>
      </c>
      <c r="K24" s="2" t="str">
        <f t="shared" si="1"/>
        <v>3.3.90.30.44.04.0005.000012-01 - 70</v>
      </c>
    </row>
    <row r="25" spans="1:11" ht="21" x14ac:dyDescent="0.25">
      <c r="A25" s="7" t="s">
        <v>171</v>
      </c>
      <c r="B25" s="3" t="s">
        <v>175</v>
      </c>
      <c r="C25" s="3" t="s">
        <v>172</v>
      </c>
      <c r="D25" s="3" t="s">
        <v>81</v>
      </c>
      <c r="E25" s="4">
        <v>70</v>
      </c>
      <c r="F25" s="2" t="s">
        <v>355</v>
      </c>
      <c r="G25" s="33">
        <v>0</v>
      </c>
      <c r="H25" s="45">
        <v>542</v>
      </c>
      <c r="I25" s="4" t="s">
        <v>177</v>
      </c>
      <c r="J25" s="2" t="str">
        <f t="shared" si="0"/>
        <v>3.3.90.30.44.04.0010.000032-01 - 70 - Secretaria de Estado de Agricultura, Abastecimento e Desenvolvimento Rural</v>
      </c>
      <c r="K25" s="2" t="str">
        <f t="shared" si="1"/>
        <v>3.3.90.30.44.04.0010.000032-01 - 70</v>
      </c>
    </row>
    <row r="26" spans="1:11" ht="31.5" x14ac:dyDescent="0.25">
      <c r="A26" s="7" t="s">
        <v>167</v>
      </c>
      <c r="B26" s="3" t="s">
        <v>174</v>
      </c>
      <c r="C26" s="3" t="s">
        <v>168</v>
      </c>
      <c r="D26" s="3" t="s">
        <v>81</v>
      </c>
      <c r="E26" s="4">
        <v>94</v>
      </c>
      <c r="F26" s="2" t="s">
        <v>356</v>
      </c>
      <c r="G26" s="33">
        <v>0</v>
      </c>
      <c r="H26" s="45">
        <v>1000</v>
      </c>
      <c r="I26" s="4" t="s">
        <v>177</v>
      </c>
      <c r="J26" s="2" t="str">
        <f t="shared" si="0"/>
        <v>3.3.90.30.44.04.0001.000020-01 - 94 - Serviço de Limpeza Urbana</v>
      </c>
      <c r="K26" s="2" t="str">
        <f t="shared" si="1"/>
        <v>3.3.90.30.44.04.0001.000020-01 - 94</v>
      </c>
    </row>
    <row r="27" spans="1:11" ht="31.5" x14ac:dyDescent="0.25">
      <c r="A27" s="7" t="s">
        <v>165</v>
      </c>
      <c r="B27" s="3" t="s">
        <v>173</v>
      </c>
      <c r="C27" s="3" t="s">
        <v>166</v>
      </c>
      <c r="D27" s="3" t="s">
        <v>81</v>
      </c>
      <c r="E27" s="4">
        <v>94</v>
      </c>
      <c r="F27" s="2" t="s">
        <v>356</v>
      </c>
      <c r="G27" s="33">
        <v>0</v>
      </c>
      <c r="H27" s="45">
        <v>750</v>
      </c>
      <c r="I27" s="4" t="s">
        <v>177</v>
      </c>
      <c r="J27" s="2" t="str">
        <f t="shared" si="0"/>
        <v>3.3.90.30.44.04.0004.000018-01 - 94 - Serviço de Limpeza Urbana</v>
      </c>
      <c r="K27" s="2" t="str">
        <f t="shared" si="1"/>
        <v>3.3.90.30.44.04.0004.000018-01 - 94</v>
      </c>
    </row>
    <row r="28" spans="1:11" ht="21" x14ac:dyDescent="0.25">
      <c r="A28" s="7" t="s">
        <v>169</v>
      </c>
      <c r="B28" s="3" t="s">
        <v>176</v>
      </c>
      <c r="C28" s="3" t="s">
        <v>170</v>
      </c>
      <c r="D28" s="3" t="s">
        <v>81</v>
      </c>
      <c r="E28" s="4">
        <v>94</v>
      </c>
      <c r="F28" s="2" t="s">
        <v>356</v>
      </c>
      <c r="G28" s="33">
        <v>0</v>
      </c>
      <c r="H28" s="45">
        <v>1000</v>
      </c>
      <c r="I28" s="4" t="s">
        <v>177</v>
      </c>
      <c r="J28" s="2" t="str">
        <f t="shared" si="0"/>
        <v>3.3.90.30.44.04.0005.000012-01 - 94 - Serviço de Limpeza Urbana</v>
      </c>
      <c r="K28" s="2" t="str">
        <f t="shared" si="1"/>
        <v>3.3.90.30.44.04.0005.000012-01 - 94</v>
      </c>
    </row>
    <row r="29" spans="1:11" ht="21" x14ac:dyDescent="0.25">
      <c r="A29" s="7" t="s">
        <v>171</v>
      </c>
      <c r="B29" s="3" t="s">
        <v>175</v>
      </c>
      <c r="C29" s="3" t="s">
        <v>172</v>
      </c>
      <c r="D29" s="3" t="s">
        <v>81</v>
      </c>
      <c r="E29" s="4">
        <v>94</v>
      </c>
      <c r="F29" s="2" t="s">
        <v>356</v>
      </c>
      <c r="G29" s="33">
        <v>0</v>
      </c>
      <c r="H29" s="45">
        <v>1000</v>
      </c>
      <c r="I29" s="4" t="s">
        <v>177</v>
      </c>
      <c r="J29" s="2" t="str">
        <f t="shared" si="0"/>
        <v>3.3.90.30.44.04.0010.000032-01 - 94 - Serviço de Limpeza Urbana</v>
      </c>
      <c r="K29" s="2" t="str">
        <f t="shared" si="1"/>
        <v>3.3.90.30.44.04.0010.000032-01 - 94</v>
      </c>
    </row>
    <row r="30" spans="1:11" ht="31.5" x14ac:dyDescent="0.25">
      <c r="A30" s="7" t="s">
        <v>165</v>
      </c>
      <c r="B30" s="3" t="s">
        <v>173</v>
      </c>
      <c r="C30" s="3" t="s">
        <v>166</v>
      </c>
      <c r="D30" s="3" t="s">
        <v>81</v>
      </c>
      <c r="E30" s="4">
        <v>110</v>
      </c>
      <c r="F30" s="2" t="s">
        <v>357</v>
      </c>
      <c r="G30" s="33">
        <v>0</v>
      </c>
      <c r="H30" s="45">
        <v>0</v>
      </c>
      <c r="I30" s="4" t="s">
        <v>177</v>
      </c>
      <c r="J30" s="2" t="str">
        <f t="shared" si="0"/>
        <v>3.3.90.30.44.04.0004.000018-01 - 110 - Secretaria de Estado de Infraestrutura e Serviços Públicos</v>
      </c>
      <c r="K30" s="2" t="str">
        <f t="shared" si="1"/>
        <v>3.3.90.30.44.04.0004.000018-01 - 110</v>
      </c>
    </row>
    <row r="31" spans="1:11" ht="31.5" x14ac:dyDescent="0.25">
      <c r="A31" s="7" t="s">
        <v>167</v>
      </c>
      <c r="B31" s="3" t="s">
        <v>174</v>
      </c>
      <c r="C31" s="3" t="s">
        <v>168</v>
      </c>
      <c r="D31" s="3" t="s">
        <v>81</v>
      </c>
      <c r="E31" s="4">
        <v>110</v>
      </c>
      <c r="F31" s="2" t="s">
        <v>357</v>
      </c>
      <c r="G31" s="33">
        <v>0</v>
      </c>
      <c r="H31" s="45">
        <v>0</v>
      </c>
      <c r="I31" s="4" t="s">
        <v>177</v>
      </c>
      <c r="J31" s="2" t="str">
        <f t="shared" si="0"/>
        <v>3.3.90.30.44.04.0001.000020-01 - 110 - Secretaria de Estado de Infraestrutura e Serviços Públicos</v>
      </c>
      <c r="K31" s="2" t="str">
        <f t="shared" si="1"/>
        <v>3.3.90.30.44.04.0001.000020-01 - 110</v>
      </c>
    </row>
    <row r="32" spans="1:11" ht="21" x14ac:dyDescent="0.25">
      <c r="A32" s="7" t="s">
        <v>169</v>
      </c>
      <c r="B32" s="3" t="s">
        <v>176</v>
      </c>
      <c r="C32" s="3" t="s">
        <v>170</v>
      </c>
      <c r="D32" s="3" t="s">
        <v>81</v>
      </c>
      <c r="E32" s="4">
        <v>110</v>
      </c>
      <c r="F32" s="2" t="s">
        <v>357</v>
      </c>
      <c r="G32" s="33">
        <v>0</v>
      </c>
      <c r="H32" s="45">
        <v>0</v>
      </c>
      <c r="I32" s="4" t="s">
        <v>177</v>
      </c>
      <c r="J32" s="2" t="str">
        <f t="shared" si="0"/>
        <v>3.3.90.30.44.04.0005.000012-01 - 110 - Secretaria de Estado de Infraestrutura e Serviços Públicos</v>
      </c>
      <c r="K32" s="2" t="str">
        <f t="shared" si="1"/>
        <v>3.3.90.30.44.04.0005.000012-01 - 110</v>
      </c>
    </row>
    <row r="33" spans="1:11" ht="21" x14ac:dyDescent="0.25">
      <c r="A33" s="7" t="s">
        <v>171</v>
      </c>
      <c r="B33" s="3" t="s">
        <v>175</v>
      </c>
      <c r="C33" s="3" t="s">
        <v>172</v>
      </c>
      <c r="D33" s="3" t="s">
        <v>81</v>
      </c>
      <c r="E33" s="4">
        <v>110</v>
      </c>
      <c r="F33" s="2" t="s">
        <v>357</v>
      </c>
      <c r="G33" s="33">
        <v>0</v>
      </c>
      <c r="H33" s="45">
        <v>0</v>
      </c>
      <c r="I33" s="4" t="s">
        <v>177</v>
      </c>
      <c r="J33" s="2" t="str">
        <f t="shared" si="0"/>
        <v>3.3.90.30.44.04.0010.000032-01 - 110 - Secretaria de Estado de Infraestrutura e Serviços Públicos</v>
      </c>
      <c r="K33" s="2" t="str">
        <f t="shared" si="1"/>
        <v>3.3.90.30.44.04.0010.000032-01 - 110</v>
      </c>
    </row>
    <row r="34" spans="1:11" ht="31.5" x14ac:dyDescent="0.25">
      <c r="A34" s="7" t="s">
        <v>165</v>
      </c>
      <c r="B34" s="3" t="s">
        <v>173</v>
      </c>
      <c r="C34" s="3" t="s">
        <v>166</v>
      </c>
      <c r="D34" s="3" t="s">
        <v>81</v>
      </c>
      <c r="E34" s="4">
        <v>131</v>
      </c>
      <c r="F34" s="2" t="s">
        <v>358</v>
      </c>
      <c r="G34" s="33">
        <v>0</v>
      </c>
      <c r="H34" s="45">
        <v>70</v>
      </c>
      <c r="I34" s="4" t="s">
        <v>177</v>
      </c>
      <c r="J34" s="2" t="str">
        <f t="shared" si="0"/>
        <v>3.3.90.30.44.04.0004.000018-01 - 131 - Administração Regional do Gama</v>
      </c>
      <c r="K34" s="2" t="str">
        <f t="shared" si="1"/>
        <v>3.3.90.30.44.04.0004.000018-01 - 131</v>
      </c>
    </row>
    <row r="35" spans="1:11" ht="31.5" x14ac:dyDescent="0.25">
      <c r="A35" s="7" t="s">
        <v>167</v>
      </c>
      <c r="B35" s="3" t="s">
        <v>174</v>
      </c>
      <c r="C35" s="3" t="s">
        <v>168</v>
      </c>
      <c r="D35" s="3" t="s">
        <v>81</v>
      </c>
      <c r="E35" s="4">
        <v>131</v>
      </c>
      <c r="F35" s="2" t="s">
        <v>358</v>
      </c>
      <c r="G35" s="33">
        <v>0</v>
      </c>
      <c r="H35" s="45">
        <v>160</v>
      </c>
      <c r="I35" s="4" t="s">
        <v>177</v>
      </c>
      <c r="J35" s="2" t="str">
        <f t="shared" si="0"/>
        <v>3.3.90.30.44.04.0001.000020-01 - 131 - Administração Regional do Gama</v>
      </c>
      <c r="K35" s="2" t="str">
        <f t="shared" si="1"/>
        <v>3.3.90.30.44.04.0001.000020-01 - 131</v>
      </c>
    </row>
    <row r="36" spans="1:11" ht="21" x14ac:dyDescent="0.25">
      <c r="A36" s="7" t="s">
        <v>169</v>
      </c>
      <c r="B36" s="3" t="s">
        <v>176</v>
      </c>
      <c r="C36" s="3" t="s">
        <v>170</v>
      </c>
      <c r="D36" s="3" t="s">
        <v>81</v>
      </c>
      <c r="E36" s="4">
        <v>131</v>
      </c>
      <c r="F36" s="2" t="s">
        <v>358</v>
      </c>
      <c r="G36" s="33">
        <v>0</v>
      </c>
      <c r="H36" s="45">
        <v>160</v>
      </c>
      <c r="I36" s="4" t="s">
        <v>177</v>
      </c>
      <c r="J36" s="2" t="str">
        <f t="shared" si="0"/>
        <v>3.3.90.30.44.04.0005.000012-01 - 131 - Administração Regional do Gama</v>
      </c>
      <c r="K36" s="2" t="str">
        <f t="shared" si="1"/>
        <v>3.3.90.30.44.04.0005.000012-01 - 131</v>
      </c>
    </row>
    <row r="37" spans="1:11" ht="21" x14ac:dyDescent="0.25">
      <c r="A37" s="7" t="s">
        <v>171</v>
      </c>
      <c r="B37" s="3" t="s">
        <v>175</v>
      </c>
      <c r="C37" s="3" t="s">
        <v>172</v>
      </c>
      <c r="D37" s="3" t="s">
        <v>81</v>
      </c>
      <c r="E37" s="4">
        <v>131</v>
      </c>
      <c r="F37" s="2" t="s">
        <v>358</v>
      </c>
      <c r="G37" s="33">
        <v>0</v>
      </c>
      <c r="H37" s="45">
        <v>160</v>
      </c>
      <c r="I37" s="4" t="s">
        <v>177</v>
      </c>
      <c r="J37" s="2" t="str">
        <f t="shared" si="0"/>
        <v>3.3.90.30.44.04.0010.000032-01 - 131 - Administração Regional do Gama</v>
      </c>
      <c r="K37" s="2" t="str">
        <f t="shared" si="1"/>
        <v>3.3.90.30.44.04.0010.000032-01 - 131</v>
      </c>
    </row>
    <row r="38" spans="1:11" ht="31.5" x14ac:dyDescent="0.25">
      <c r="A38" s="7" t="s">
        <v>167</v>
      </c>
      <c r="B38" s="3" t="s">
        <v>174</v>
      </c>
      <c r="C38" s="3" t="s">
        <v>168</v>
      </c>
      <c r="D38" s="3" t="s">
        <v>81</v>
      </c>
      <c r="E38" s="4">
        <v>132</v>
      </c>
      <c r="F38" s="2" t="s">
        <v>359</v>
      </c>
      <c r="G38" s="33">
        <v>0</v>
      </c>
      <c r="H38" s="45">
        <v>0</v>
      </c>
      <c r="I38" s="4" t="s">
        <v>177</v>
      </c>
      <c r="J38" s="2" t="str">
        <f t="shared" si="0"/>
        <v>3.3.90.30.44.04.0001.000020-01 - 132 - Administração Regional de Taguatinga</v>
      </c>
      <c r="K38" s="2" t="str">
        <f t="shared" si="1"/>
        <v>3.3.90.30.44.04.0001.000020-01 - 132</v>
      </c>
    </row>
    <row r="39" spans="1:11" ht="21" x14ac:dyDescent="0.25">
      <c r="A39" s="7" t="s">
        <v>169</v>
      </c>
      <c r="B39" s="3" t="s">
        <v>176</v>
      </c>
      <c r="C39" s="3" t="s">
        <v>170</v>
      </c>
      <c r="D39" s="3" t="s">
        <v>81</v>
      </c>
      <c r="E39" s="4">
        <v>132</v>
      </c>
      <c r="F39" s="2" t="s">
        <v>359</v>
      </c>
      <c r="G39" s="33">
        <v>0</v>
      </c>
      <c r="H39" s="45">
        <v>0</v>
      </c>
      <c r="I39" s="4" t="s">
        <v>177</v>
      </c>
      <c r="J39" s="2" t="str">
        <f t="shared" si="0"/>
        <v>3.3.90.30.44.04.0005.000012-01 - 132 - Administração Regional de Taguatinga</v>
      </c>
      <c r="K39" s="2" t="str">
        <f t="shared" si="1"/>
        <v>3.3.90.30.44.04.0005.000012-01 - 132</v>
      </c>
    </row>
    <row r="40" spans="1:11" ht="21" x14ac:dyDescent="0.25">
      <c r="A40" s="7" t="s">
        <v>171</v>
      </c>
      <c r="B40" s="3" t="s">
        <v>175</v>
      </c>
      <c r="C40" s="3" t="s">
        <v>172</v>
      </c>
      <c r="D40" s="3" t="s">
        <v>81</v>
      </c>
      <c r="E40" s="4">
        <v>132</v>
      </c>
      <c r="F40" s="2" t="s">
        <v>359</v>
      </c>
      <c r="G40" s="33">
        <v>0</v>
      </c>
      <c r="H40" s="45">
        <v>0</v>
      </c>
      <c r="I40" s="4" t="s">
        <v>177</v>
      </c>
      <c r="J40" s="2" t="str">
        <f t="shared" si="0"/>
        <v>3.3.90.30.44.04.0010.000032-01 - 132 - Administração Regional de Taguatinga</v>
      </c>
      <c r="K40" s="2" t="str">
        <f t="shared" si="1"/>
        <v>3.3.90.30.44.04.0010.000032-01 - 132</v>
      </c>
    </row>
    <row r="41" spans="1:11" ht="31.5" x14ac:dyDescent="0.25">
      <c r="A41" s="7" t="s">
        <v>165</v>
      </c>
      <c r="B41" s="3" t="s">
        <v>173</v>
      </c>
      <c r="C41" s="3" t="s">
        <v>166</v>
      </c>
      <c r="D41" s="3" t="s">
        <v>81</v>
      </c>
      <c r="E41" s="4">
        <v>132</v>
      </c>
      <c r="F41" s="2" t="s">
        <v>359</v>
      </c>
      <c r="G41" s="33">
        <v>0</v>
      </c>
      <c r="H41" s="45">
        <v>70</v>
      </c>
      <c r="I41" s="4" t="s">
        <v>177</v>
      </c>
      <c r="J41" s="2" t="str">
        <f t="shared" si="0"/>
        <v>3.3.90.30.44.04.0004.000018-01 - 132 - Administração Regional de Taguatinga</v>
      </c>
      <c r="K41" s="2" t="str">
        <f t="shared" si="1"/>
        <v>3.3.90.30.44.04.0004.000018-01 - 132</v>
      </c>
    </row>
    <row r="42" spans="1:11" ht="31.5" x14ac:dyDescent="0.25">
      <c r="A42" s="7" t="s">
        <v>165</v>
      </c>
      <c r="B42" s="3" t="s">
        <v>173</v>
      </c>
      <c r="C42" s="3" t="s">
        <v>166</v>
      </c>
      <c r="D42" s="3" t="s">
        <v>81</v>
      </c>
      <c r="E42" s="4">
        <v>133</v>
      </c>
      <c r="F42" s="2" t="s">
        <v>360</v>
      </c>
      <c r="G42" s="33">
        <v>0</v>
      </c>
      <c r="H42" s="45">
        <v>0</v>
      </c>
      <c r="I42" s="4" t="s">
        <v>177</v>
      </c>
      <c r="J42" s="2" t="str">
        <f t="shared" si="0"/>
        <v>3.3.90.30.44.04.0004.000018-01 - 133 - Administração Regional de Brazlândia</v>
      </c>
      <c r="K42" s="2" t="str">
        <f t="shared" si="1"/>
        <v>3.3.90.30.44.04.0004.000018-01 - 133</v>
      </c>
    </row>
    <row r="43" spans="1:11" ht="31.5" x14ac:dyDescent="0.25">
      <c r="A43" s="7" t="s">
        <v>167</v>
      </c>
      <c r="B43" s="3" t="s">
        <v>174</v>
      </c>
      <c r="C43" s="3" t="s">
        <v>168</v>
      </c>
      <c r="D43" s="3" t="s">
        <v>81</v>
      </c>
      <c r="E43" s="4">
        <v>133</v>
      </c>
      <c r="F43" s="2" t="s">
        <v>360</v>
      </c>
      <c r="G43" s="33">
        <v>0</v>
      </c>
      <c r="H43" s="45">
        <v>200</v>
      </c>
      <c r="I43" s="4" t="s">
        <v>177</v>
      </c>
      <c r="J43" s="2" t="str">
        <f t="shared" si="0"/>
        <v>3.3.90.30.44.04.0001.000020-01 - 133 - Administração Regional de Brazlândia</v>
      </c>
      <c r="K43" s="2" t="str">
        <f t="shared" si="1"/>
        <v>3.3.90.30.44.04.0001.000020-01 - 133</v>
      </c>
    </row>
    <row r="44" spans="1:11" ht="21" x14ac:dyDescent="0.25">
      <c r="A44" s="7" t="s">
        <v>169</v>
      </c>
      <c r="B44" s="3" t="s">
        <v>176</v>
      </c>
      <c r="C44" s="3" t="s">
        <v>170</v>
      </c>
      <c r="D44" s="3" t="s">
        <v>81</v>
      </c>
      <c r="E44" s="4">
        <v>133</v>
      </c>
      <c r="F44" s="2" t="s">
        <v>360</v>
      </c>
      <c r="G44" s="33">
        <v>0</v>
      </c>
      <c r="H44" s="45">
        <v>200</v>
      </c>
      <c r="I44" s="4" t="s">
        <v>177</v>
      </c>
      <c r="J44" s="2" t="str">
        <f t="shared" si="0"/>
        <v>3.3.90.30.44.04.0005.000012-01 - 133 - Administração Regional de Brazlândia</v>
      </c>
      <c r="K44" s="2" t="str">
        <f t="shared" si="1"/>
        <v>3.3.90.30.44.04.0005.000012-01 - 133</v>
      </c>
    </row>
    <row r="45" spans="1:11" ht="21" x14ac:dyDescent="0.25">
      <c r="A45" s="7" t="s">
        <v>171</v>
      </c>
      <c r="B45" s="3" t="s">
        <v>175</v>
      </c>
      <c r="C45" s="3" t="s">
        <v>172</v>
      </c>
      <c r="D45" s="3" t="s">
        <v>81</v>
      </c>
      <c r="E45" s="4">
        <v>133</v>
      </c>
      <c r="F45" s="2" t="s">
        <v>360</v>
      </c>
      <c r="G45" s="33">
        <v>0</v>
      </c>
      <c r="H45" s="45">
        <v>200</v>
      </c>
      <c r="I45" s="4" t="s">
        <v>177</v>
      </c>
      <c r="J45" s="2" t="str">
        <f t="shared" si="0"/>
        <v>3.3.90.30.44.04.0010.000032-01 - 133 - Administração Regional de Brazlândia</v>
      </c>
      <c r="K45" s="2" t="str">
        <f t="shared" si="1"/>
        <v>3.3.90.30.44.04.0010.000032-01 - 133</v>
      </c>
    </row>
    <row r="46" spans="1:11" ht="31.5" x14ac:dyDescent="0.25">
      <c r="A46" s="7" t="s">
        <v>165</v>
      </c>
      <c r="B46" s="3" t="s">
        <v>173</v>
      </c>
      <c r="C46" s="3" t="s">
        <v>166</v>
      </c>
      <c r="D46" s="3" t="s">
        <v>81</v>
      </c>
      <c r="E46" s="4">
        <v>134</v>
      </c>
      <c r="F46" s="2" t="s">
        <v>361</v>
      </c>
      <c r="G46" s="33">
        <v>0</v>
      </c>
      <c r="H46" s="45">
        <v>0</v>
      </c>
      <c r="I46" s="4" t="s">
        <v>177</v>
      </c>
      <c r="J46" s="2" t="str">
        <f t="shared" si="0"/>
        <v>3.3.90.30.44.04.0004.000018-01 - 134 - Administração Regional de Sobradinho</v>
      </c>
      <c r="K46" s="2" t="str">
        <f t="shared" si="1"/>
        <v>3.3.90.30.44.04.0004.000018-01 - 134</v>
      </c>
    </row>
    <row r="47" spans="1:11" ht="31.5" x14ac:dyDescent="0.25">
      <c r="A47" s="7" t="s">
        <v>167</v>
      </c>
      <c r="B47" s="3" t="s">
        <v>174</v>
      </c>
      <c r="C47" s="3" t="s">
        <v>168</v>
      </c>
      <c r="D47" s="3" t="s">
        <v>81</v>
      </c>
      <c r="E47" s="4">
        <v>134</v>
      </c>
      <c r="F47" s="2" t="s">
        <v>361</v>
      </c>
      <c r="G47" s="33">
        <v>0</v>
      </c>
      <c r="H47" s="45">
        <v>0</v>
      </c>
      <c r="I47" s="4" t="s">
        <v>177</v>
      </c>
      <c r="J47" s="2" t="str">
        <f t="shared" si="0"/>
        <v>3.3.90.30.44.04.0001.000020-01 - 134 - Administração Regional de Sobradinho</v>
      </c>
      <c r="K47" s="2" t="str">
        <f t="shared" si="1"/>
        <v>3.3.90.30.44.04.0001.000020-01 - 134</v>
      </c>
    </row>
    <row r="48" spans="1:11" ht="21" x14ac:dyDescent="0.25">
      <c r="A48" s="7" t="s">
        <v>169</v>
      </c>
      <c r="B48" s="3" t="s">
        <v>176</v>
      </c>
      <c r="C48" s="3" t="s">
        <v>170</v>
      </c>
      <c r="D48" s="3" t="s">
        <v>81</v>
      </c>
      <c r="E48" s="4">
        <v>134</v>
      </c>
      <c r="F48" s="2" t="s">
        <v>361</v>
      </c>
      <c r="G48" s="33">
        <v>0</v>
      </c>
      <c r="H48" s="45">
        <v>0</v>
      </c>
      <c r="I48" s="4" t="s">
        <v>177</v>
      </c>
      <c r="J48" s="2" t="str">
        <f t="shared" si="0"/>
        <v>3.3.90.30.44.04.0005.000012-01 - 134 - Administração Regional de Sobradinho</v>
      </c>
      <c r="K48" s="2" t="str">
        <f t="shared" si="1"/>
        <v>3.3.90.30.44.04.0005.000012-01 - 134</v>
      </c>
    </row>
    <row r="49" spans="1:11" ht="21" x14ac:dyDescent="0.25">
      <c r="A49" s="7" t="s">
        <v>171</v>
      </c>
      <c r="B49" s="3" t="s">
        <v>175</v>
      </c>
      <c r="C49" s="3" t="s">
        <v>172</v>
      </c>
      <c r="D49" s="3" t="s">
        <v>81</v>
      </c>
      <c r="E49" s="4">
        <v>134</v>
      </c>
      <c r="F49" s="2" t="s">
        <v>361</v>
      </c>
      <c r="G49" s="33">
        <v>0</v>
      </c>
      <c r="H49" s="45">
        <v>0</v>
      </c>
      <c r="I49" s="4" t="s">
        <v>177</v>
      </c>
      <c r="J49" s="2" t="str">
        <f t="shared" si="0"/>
        <v>3.3.90.30.44.04.0010.000032-01 - 134 - Administração Regional de Sobradinho</v>
      </c>
      <c r="K49" s="2" t="str">
        <f t="shared" si="1"/>
        <v>3.3.90.30.44.04.0010.000032-01 - 134</v>
      </c>
    </row>
    <row r="50" spans="1:11" ht="21" x14ac:dyDescent="0.25">
      <c r="A50" s="7" t="s">
        <v>171</v>
      </c>
      <c r="B50" s="3" t="s">
        <v>175</v>
      </c>
      <c r="C50" s="3" t="s">
        <v>172</v>
      </c>
      <c r="D50" s="3" t="s">
        <v>81</v>
      </c>
      <c r="E50" s="4">
        <v>135</v>
      </c>
      <c r="F50" s="2" t="s">
        <v>362</v>
      </c>
      <c r="G50" s="33">
        <v>0</v>
      </c>
      <c r="H50" s="45">
        <v>0</v>
      </c>
      <c r="I50" s="4" t="s">
        <v>177</v>
      </c>
      <c r="J50" s="2" t="str">
        <f t="shared" si="0"/>
        <v>3.3.90.30.44.04.0010.000032-01 - 135 - Administração Regional de Planaltina</v>
      </c>
      <c r="K50" s="2" t="str">
        <f t="shared" si="1"/>
        <v>3.3.90.30.44.04.0010.000032-01 - 135</v>
      </c>
    </row>
    <row r="51" spans="1:11" ht="31.5" x14ac:dyDescent="0.25">
      <c r="A51" s="7" t="s">
        <v>165</v>
      </c>
      <c r="B51" s="3" t="s">
        <v>173</v>
      </c>
      <c r="C51" s="3" t="s">
        <v>166</v>
      </c>
      <c r="D51" s="3" t="s">
        <v>81</v>
      </c>
      <c r="E51" s="4">
        <v>135</v>
      </c>
      <c r="F51" s="2" t="s">
        <v>362</v>
      </c>
      <c r="G51" s="33">
        <v>0</v>
      </c>
      <c r="H51" s="45">
        <v>0</v>
      </c>
      <c r="I51" s="4" t="s">
        <v>177</v>
      </c>
      <c r="J51" s="2" t="str">
        <f t="shared" si="0"/>
        <v>3.3.90.30.44.04.0004.000018-01 - 135 - Administração Regional de Planaltina</v>
      </c>
      <c r="K51" s="2" t="str">
        <f t="shared" si="1"/>
        <v>3.3.90.30.44.04.0004.000018-01 - 135</v>
      </c>
    </row>
    <row r="52" spans="1:11" ht="31.5" x14ac:dyDescent="0.25">
      <c r="A52" s="7" t="s">
        <v>167</v>
      </c>
      <c r="B52" s="3" t="s">
        <v>174</v>
      </c>
      <c r="C52" s="3" t="s">
        <v>168</v>
      </c>
      <c r="D52" s="3" t="s">
        <v>81</v>
      </c>
      <c r="E52" s="4">
        <v>135</v>
      </c>
      <c r="F52" s="2" t="s">
        <v>362</v>
      </c>
      <c r="G52" s="33">
        <v>0</v>
      </c>
      <c r="H52" s="45">
        <v>350</v>
      </c>
      <c r="I52" s="4" t="s">
        <v>177</v>
      </c>
      <c r="J52" s="2" t="str">
        <f t="shared" si="0"/>
        <v>3.3.90.30.44.04.0001.000020-01 - 135 - Administração Regional de Planaltina</v>
      </c>
      <c r="K52" s="2" t="str">
        <f t="shared" si="1"/>
        <v>3.3.90.30.44.04.0001.000020-01 - 135</v>
      </c>
    </row>
    <row r="53" spans="1:11" ht="21" x14ac:dyDescent="0.25">
      <c r="A53" s="7" t="s">
        <v>169</v>
      </c>
      <c r="B53" s="3" t="s">
        <v>176</v>
      </c>
      <c r="C53" s="3" t="s">
        <v>170</v>
      </c>
      <c r="D53" s="3" t="s">
        <v>81</v>
      </c>
      <c r="E53" s="4">
        <v>135</v>
      </c>
      <c r="F53" s="2" t="s">
        <v>362</v>
      </c>
      <c r="G53" s="33">
        <v>0</v>
      </c>
      <c r="H53" s="45">
        <v>350</v>
      </c>
      <c r="I53" s="4" t="s">
        <v>177</v>
      </c>
      <c r="J53" s="2" t="str">
        <f t="shared" si="0"/>
        <v>3.3.90.30.44.04.0005.000012-01 - 135 - Administração Regional de Planaltina</v>
      </c>
      <c r="K53" s="2" t="str">
        <f t="shared" si="1"/>
        <v>3.3.90.30.44.04.0005.000012-01 - 135</v>
      </c>
    </row>
    <row r="54" spans="1:11" ht="31.5" x14ac:dyDescent="0.25">
      <c r="A54" s="7" t="s">
        <v>165</v>
      </c>
      <c r="B54" s="3" t="s">
        <v>173</v>
      </c>
      <c r="C54" s="3" t="s">
        <v>166</v>
      </c>
      <c r="D54" s="3" t="s">
        <v>81</v>
      </c>
      <c r="E54" s="4">
        <v>136</v>
      </c>
      <c r="F54" s="2" t="s">
        <v>363</v>
      </c>
      <c r="G54" s="33">
        <v>0</v>
      </c>
      <c r="H54" s="45">
        <v>0</v>
      </c>
      <c r="I54" s="4" t="s">
        <v>177</v>
      </c>
      <c r="J54" s="2" t="str">
        <f t="shared" si="0"/>
        <v>3.3.90.30.44.04.0004.000018-01 - 136 - Administração Regional do Núcleo Bandeirante</v>
      </c>
      <c r="K54" s="2" t="str">
        <f t="shared" si="1"/>
        <v>3.3.90.30.44.04.0004.000018-01 - 136</v>
      </c>
    </row>
    <row r="55" spans="1:11" ht="31.5" x14ac:dyDescent="0.25">
      <c r="A55" s="7" t="s">
        <v>167</v>
      </c>
      <c r="B55" s="3" t="s">
        <v>174</v>
      </c>
      <c r="C55" s="3" t="s">
        <v>168</v>
      </c>
      <c r="D55" s="3" t="s">
        <v>81</v>
      </c>
      <c r="E55" s="4">
        <v>136</v>
      </c>
      <c r="F55" s="2" t="s">
        <v>363</v>
      </c>
      <c r="G55" s="33">
        <v>0</v>
      </c>
      <c r="H55" s="45">
        <v>50</v>
      </c>
      <c r="I55" s="4" t="s">
        <v>177</v>
      </c>
      <c r="J55" s="2" t="str">
        <f t="shared" si="0"/>
        <v>3.3.90.30.44.04.0001.000020-01 - 136 - Administração Regional do Núcleo Bandeirante</v>
      </c>
      <c r="K55" s="2" t="str">
        <f t="shared" si="1"/>
        <v>3.3.90.30.44.04.0001.000020-01 - 136</v>
      </c>
    </row>
    <row r="56" spans="1:11" ht="21" x14ac:dyDescent="0.25">
      <c r="A56" s="7" t="s">
        <v>169</v>
      </c>
      <c r="B56" s="3" t="s">
        <v>176</v>
      </c>
      <c r="C56" s="3" t="s">
        <v>170</v>
      </c>
      <c r="D56" s="3" t="s">
        <v>81</v>
      </c>
      <c r="E56" s="4">
        <v>136</v>
      </c>
      <c r="F56" s="2" t="s">
        <v>363</v>
      </c>
      <c r="G56" s="33">
        <v>0</v>
      </c>
      <c r="H56" s="45">
        <v>50</v>
      </c>
      <c r="I56" s="4" t="s">
        <v>177</v>
      </c>
      <c r="J56" s="2" t="str">
        <f t="shared" si="0"/>
        <v>3.3.90.30.44.04.0005.000012-01 - 136 - Administração Regional do Núcleo Bandeirante</v>
      </c>
      <c r="K56" s="2" t="str">
        <f t="shared" si="1"/>
        <v>3.3.90.30.44.04.0005.000012-01 - 136</v>
      </c>
    </row>
    <row r="57" spans="1:11" ht="21" x14ac:dyDescent="0.25">
      <c r="A57" s="7" t="s">
        <v>171</v>
      </c>
      <c r="B57" s="3" t="s">
        <v>175</v>
      </c>
      <c r="C57" s="3" t="s">
        <v>172</v>
      </c>
      <c r="D57" s="3" t="s">
        <v>81</v>
      </c>
      <c r="E57" s="4">
        <v>136</v>
      </c>
      <c r="F57" s="2" t="s">
        <v>363</v>
      </c>
      <c r="G57" s="33">
        <v>0</v>
      </c>
      <c r="H57" s="45">
        <v>50</v>
      </c>
      <c r="I57" s="4" t="s">
        <v>177</v>
      </c>
      <c r="J57" s="2" t="str">
        <f t="shared" si="0"/>
        <v>3.3.90.30.44.04.0010.000032-01 - 136 - Administração Regional do Núcleo Bandeirante</v>
      </c>
      <c r="K57" s="2" t="str">
        <f t="shared" si="1"/>
        <v>3.3.90.30.44.04.0010.000032-01 - 136</v>
      </c>
    </row>
    <row r="58" spans="1:11" ht="31.5" x14ac:dyDescent="0.25">
      <c r="A58" s="7" t="s">
        <v>165</v>
      </c>
      <c r="B58" s="3" t="s">
        <v>173</v>
      </c>
      <c r="C58" s="3" t="s">
        <v>166</v>
      </c>
      <c r="D58" s="3" t="s">
        <v>81</v>
      </c>
      <c r="E58" s="4">
        <v>137</v>
      </c>
      <c r="F58" s="2" t="s">
        <v>364</v>
      </c>
      <c r="G58" s="33">
        <v>0</v>
      </c>
      <c r="H58" s="45">
        <v>20</v>
      </c>
      <c r="I58" s="4" t="s">
        <v>177</v>
      </c>
      <c r="J58" s="2" t="str">
        <f t="shared" si="0"/>
        <v>3.3.90.30.44.04.0004.000018-01 - 137 - Administração Regional do Guará</v>
      </c>
      <c r="K58" s="2" t="str">
        <f t="shared" si="1"/>
        <v>3.3.90.30.44.04.0004.000018-01 - 137</v>
      </c>
    </row>
    <row r="59" spans="1:11" ht="31.5" x14ac:dyDescent="0.25">
      <c r="A59" s="7" t="s">
        <v>167</v>
      </c>
      <c r="B59" s="3" t="s">
        <v>174</v>
      </c>
      <c r="C59" s="3" t="s">
        <v>168</v>
      </c>
      <c r="D59" s="3" t="s">
        <v>81</v>
      </c>
      <c r="E59" s="4">
        <v>137</v>
      </c>
      <c r="F59" s="2" t="s">
        <v>364</v>
      </c>
      <c r="G59" s="33">
        <v>0</v>
      </c>
      <c r="H59" s="45">
        <v>120</v>
      </c>
      <c r="I59" s="4" t="s">
        <v>177</v>
      </c>
      <c r="J59" s="2" t="str">
        <f t="shared" si="0"/>
        <v>3.3.90.30.44.04.0001.000020-01 - 137 - Administração Regional do Guará</v>
      </c>
      <c r="K59" s="2" t="str">
        <f t="shared" si="1"/>
        <v>3.3.90.30.44.04.0001.000020-01 - 137</v>
      </c>
    </row>
    <row r="60" spans="1:11" ht="21" x14ac:dyDescent="0.25">
      <c r="A60" s="7" t="s">
        <v>169</v>
      </c>
      <c r="B60" s="3" t="s">
        <v>176</v>
      </c>
      <c r="C60" s="3" t="s">
        <v>170</v>
      </c>
      <c r="D60" s="3" t="s">
        <v>81</v>
      </c>
      <c r="E60" s="4">
        <v>137</v>
      </c>
      <c r="F60" s="2" t="s">
        <v>364</v>
      </c>
      <c r="G60" s="33">
        <v>0</v>
      </c>
      <c r="H60" s="45">
        <v>120</v>
      </c>
      <c r="I60" s="4" t="s">
        <v>177</v>
      </c>
      <c r="J60" s="2" t="str">
        <f t="shared" si="0"/>
        <v>3.3.90.30.44.04.0005.000012-01 - 137 - Administração Regional do Guará</v>
      </c>
      <c r="K60" s="2" t="str">
        <f t="shared" si="1"/>
        <v>3.3.90.30.44.04.0005.000012-01 - 137</v>
      </c>
    </row>
    <row r="61" spans="1:11" ht="21" x14ac:dyDescent="0.25">
      <c r="A61" s="7" t="s">
        <v>171</v>
      </c>
      <c r="B61" s="3" t="s">
        <v>175</v>
      </c>
      <c r="C61" s="3" t="s">
        <v>172</v>
      </c>
      <c r="D61" s="3" t="s">
        <v>81</v>
      </c>
      <c r="E61" s="4">
        <v>137</v>
      </c>
      <c r="F61" s="2" t="s">
        <v>364</v>
      </c>
      <c r="G61" s="33">
        <v>0</v>
      </c>
      <c r="H61" s="45">
        <v>120</v>
      </c>
      <c r="I61" s="4" t="s">
        <v>177</v>
      </c>
      <c r="J61" s="2" t="str">
        <f t="shared" si="0"/>
        <v>3.3.90.30.44.04.0010.000032-01 - 137 - Administração Regional do Guará</v>
      </c>
      <c r="K61" s="2" t="str">
        <f t="shared" si="1"/>
        <v>3.3.90.30.44.04.0010.000032-01 - 137</v>
      </c>
    </row>
    <row r="62" spans="1:11" ht="31.5" x14ac:dyDescent="0.25">
      <c r="A62" s="7" t="s">
        <v>167</v>
      </c>
      <c r="B62" s="3" t="s">
        <v>174</v>
      </c>
      <c r="C62" s="3" t="s">
        <v>168</v>
      </c>
      <c r="D62" s="3" t="s">
        <v>81</v>
      </c>
      <c r="E62" s="4">
        <v>139</v>
      </c>
      <c r="F62" s="2" t="s">
        <v>365</v>
      </c>
      <c r="G62" s="33">
        <v>0</v>
      </c>
      <c r="H62" s="45">
        <v>0</v>
      </c>
      <c r="I62" s="4" t="s">
        <v>177</v>
      </c>
      <c r="J62" s="2" t="str">
        <f t="shared" si="0"/>
        <v>3.3.90.30.44.04.0001.000020-01 - 139 - Administração Regional do Cruzeiro</v>
      </c>
      <c r="K62" s="2" t="str">
        <f t="shared" si="1"/>
        <v>3.3.90.30.44.04.0001.000020-01 - 139</v>
      </c>
    </row>
    <row r="63" spans="1:11" ht="31.5" x14ac:dyDescent="0.25">
      <c r="A63" s="7" t="s">
        <v>165</v>
      </c>
      <c r="B63" s="3" t="s">
        <v>173</v>
      </c>
      <c r="C63" s="3" t="s">
        <v>166</v>
      </c>
      <c r="D63" s="3" t="s">
        <v>81</v>
      </c>
      <c r="E63" s="4">
        <v>139</v>
      </c>
      <c r="F63" s="2" t="s">
        <v>365</v>
      </c>
      <c r="G63" s="33">
        <v>0</v>
      </c>
      <c r="H63" s="45">
        <v>0</v>
      </c>
      <c r="I63" s="4" t="s">
        <v>177</v>
      </c>
      <c r="J63" s="2" t="str">
        <f t="shared" si="0"/>
        <v>3.3.90.30.44.04.0004.000018-01 - 139 - Administração Regional do Cruzeiro</v>
      </c>
      <c r="K63" s="2" t="str">
        <f t="shared" si="1"/>
        <v>3.3.90.30.44.04.0004.000018-01 - 139</v>
      </c>
    </row>
    <row r="64" spans="1:11" ht="21" x14ac:dyDescent="0.25">
      <c r="A64" s="7" t="s">
        <v>169</v>
      </c>
      <c r="B64" s="3" t="s">
        <v>176</v>
      </c>
      <c r="C64" s="3" t="s">
        <v>170</v>
      </c>
      <c r="D64" s="3" t="s">
        <v>81</v>
      </c>
      <c r="E64" s="4">
        <v>139</v>
      </c>
      <c r="F64" s="2" t="s">
        <v>365</v>
      </c>
      <c r="G64" s="33">
        <v>0</v>
      </c>
      <c r="H64" s="45">
        <v>0</v>
      </c>
      <c r="I64" s="4" t="s">
        <v>177</v>
      </c>
      <c r="J64" s="2" t="str">
        <f t="shared" si="0"/>
        <v>3.3.90.30.44.04.0005.000012-01 - 139 - Administração Regional do Cruzeiro</v>
      </c>
      <c r="K64" s="2" t="str">
        <f t="shared" si="1"/>
        <v>3.3.90.30.44.04.0005.000012-01 - 139</v>
      </c>
    </row>
    <row r="65" spans="1:11" ht="21" x14ac:dyDescent="0.25">
      <c r="A65" s="7" t="s">
        <v>171</v>
      </c>
      <c r="B65" s="3" t="s">
        <v>175</v>
      </c>
      <c r="C65" s="3" t="s">
        <v>172</v>
      </c>
      <c r="D65" s="3" t="s">
        <v>81</v>
      </c>
      <c r="E65" s="4">
        <v>139</v>
      </c>
      <c r="F65" s="2" t="s">
        <v>365</v>
      </c>
      <c r="G65" s="33">
        <v>0</v>
      </c>
      <c r="H65" s="45">
        <v>0</v>
      </c>
      <c r="I65" s="4" t="s">
        <v>177</v>
      </c>
      <c r="J65" s="2" t="str">
        <f t="shared" si="0"/>
        <v>3.3.90.30.44.04.0010.000032-01 - 139 - Administração Regional do Cruzeiro</v>
      </c>
      <c r="K65" s="2" t="str">
        <f t="shared" si="1"/>
        <v>3.3.90.30.44.04.0010.000032-01 - 139</v>
      </c>
    </row>
    <row r="66" spans="1:11" ht="31.5" x14ac:dyDescent="0.25">
      <c r="A66" s="7" t="s">
        <v>165</v>
      </c>
      <c r="B66" s="3" t="s">
        <v>173</v>
      </c>
      <c r="C66" s="3" t="s">
        <v>166</v>
      </c>
      <c r="D66" s="3" t="s">
        <v>81</v>
      </c>
      <c r="E66" s="4">
        <v>142</v>
      </c>
      <c r="F66" s="2" t="s">
        <v>366</v>
      </c>
      <c r="G66" s="33">
        <v>0</v>
      </c>
      <c r="H66" s="45">
        <v>1</v>
      </c>
      <c r="I66" s="4" t="s">
        <v>177</v>
      </c>
      <c r="J66" s="2" t="str">
        <f t="shared" ref="J66:J118" si="2">A66&amp;" - "&amp;E66&amp;" - "&amp;F66</f>
        <v>3.3.90.30.44.04.0004.000018-01 - 142 - Administração Regional de Samambaia</v>
      </c>
      <c r="K66" s="2" t="str">
        <f t="shared" ref="K66:K118" si="3">A66&amp;" - "&amp;E66</f>
        <v>3.3.90.30.44.04.0004.000018-01 - 142</v>
      </c>
    </row>
    <row r="67" spans="1:11" ht="31.5" x14ac:dyDescent="0.25">
      <c r="A67" s="7" t="s">
        <v>167</v>
      </c>
      <c r="B67" s="3" t="s">
        <v>174</v>
      </c>
      <c r="C67" s="3" t="s">
        <v>168</v>
      </c>
      <c r="D67" s="3" t="s">
        <v>81</v>
      </c>
      <c r="E67" s="4">
        <v>142</v>
      </c>
      <c r="F67" s="2" t="s">
        <v>366</v>
      </c>
      <c r="G67" s="33">
        <v>0</v>
      </c>
      <c r="H67" s="45">
        <v>200</v>
      </c>
      <c r="I67" s="4" t="s">
        <v>177</v>
      </c>
      <c r="J67" s="2" t="str">
        <f t="shared" si="2"/>
        <v>3.3.90.30.44.04.0001.000020-01 - 142 - Administração Regional de Samambaia</v>
      </c>
      <c r="K67" s="2" t="str">
        <f t="shared" si="3"/>
        <v>3.3.90.30.44.04.0001.000020-01 - 142</v>
      </c>
    </row>
    <row r="68" spans="1:11" ht="21" x14ac:dyDescent="0.25">
      <c r="A68" s="7" t="s">
        <v>169</v>
      </c>
      <c r="B68" s="3" t="s">
        <v>176</v>
      </c>
      <c r="C68" s="3" t="s">
        <v>170</v>
      </c>
      <c r="D68" s="3" t="s">
        <v>81</v>
      </c>
      <c r="E68" s="4">
        <v>142</v>
      </c>
      <c r="F68" s="2" t="s">
        <v>366</v>
      </c>
      <c r="G68" s="33">
        <v>0</v>
      </c>
      <c r="H68" s="45">
        <v>200</v>
      </c>
      <c r="I68" s="4" t="s">
        <v>177</v>
      </c>
      <c r="J68" s="2" t="str">
        <f t="shared" si="2"/>
        <v>3.3.90.30.44.04.0005.000012-01 - 142 - Administração Regional de Samambaia</v>
      </c>
      <c r="K68" s="2" t="str">
        <f t="shared" si="3"/>
        <v>3.3.90.30.44.04.0005.000012-01 - 142</v>
      </c>
    </row>
    <row r="69" spans="1:11" ht="21" x14ac:dyDescent="0.25">
      <c r="A69" s="7" t="s">
        <v>171</v>
      </c>
      <c r="B69" s="3" t="s">
        <v>175</v>
      </c>
      <c r="C69" s="3" t="s">
        <v>172</v>
      </c>
      <c r="D69" s="3" t="s">
        <v>81</v>
      </c>
      <c r="E69" s="4">
        <v>142</v>
      </c>
      <c r="F69" s="2" t="s">
        <v>366</v>
      </c>
      <c r="G69" s="33">
        <v>0</v>
      </c>
      <c r="H69" s="45">
        <v>200</v>
      </c>
      <c r="I69" s="4" t="s">
        <v>177</v>
      </c>
      <c r="J69" s="2" t="str">
        <f t="shared" si="2"/>
        <v>3.3.90.30.44.04.0010.000032-01 - 142 - Administração Regional de Samambaia</v>
      </c>
      <c r="K69" s="2" t="str">
        <f t="shared" si="3"/>
        <v>3.3.90.30.44.04.0010.000032-01 - 142</v>
      </c>
    </row>
    <row r="70" spans="1:11" ht="31.5" x14ac:dyDescent="0.25">
      <c r="A70" s="7" t="s">
        <v>167</v>
      </c>
      <c r="B70" s="3" t="s">
        <v>174</v>
      </c>
      <c r="C70" s="3" t="s">
        <v>168</v>
      </c>
      <c r="D70" s="3" t="s">
        <v>81</v>
      </c>
      <c r="E70" s="4">
        <v>148</v>
      </c>
      <c r="F70" s="2" t="s">
        <v>367</v>
      </c>
      <c r="G70" s="33">
        <v>0</v>
      </c>
      <c r="H70" s="45">
        <v>100</v>
      </c>
      <c r="I70" s="4" t="s">
        <v>177</v>
      </c>
      <c r="J70" s="2" t="str">
        <f t="shared" si="2"/>
        <v>3.3.90.30.44.04.0001.000020-01 - 148 - Administração Regional do Riacho Fundo I</v>
      </c>
      <c r="K70" s="2" t="str">
        <f t="shared" si="3"/>
        <v>3.3.90.30.44.04.0001.000020-01 - 148</v>
      </c>
    </row>
    <row r="71" spans="1:11" ht="31.5" x14ac:dyDescent="0.25">
      <c r="A71" s="7" t="s">
        <v>165</v>
      </c>
      <c r="B71" s="3" t="s">
        <v>173</v>
      </c>
      <c r="C71" s="3" t="s">
        <v>166</v>
      </c>
      <c r="D71" s="3" t="s">
        <v>81</v>
      </c>
      <c r="E71" s="4">
        <v>148</v>
      </c>
      <c r="F71" s="2" t="s">
        <v>367</v>
      </c>
      <c r="G71" s="33">
        <v>0</v>
      </c>
      <c r="H71" s="45">
        <v>0</v>
      </c>
      <c r="I71" s="4" t="s">
        <v>177</v>
      </c>
      <c r="J71" s="2" t="str">
        <f t="shared" si="2"/>
        <v>3.3.90.30.44.04.0004.000018-01 - 148 - Administração Regional do Riacho Fundo I</v>
      </c>
      <c r="K71" s="2" t="str">
        <f t="shared" si="3"/>
        <v>3.3.90.30.44.04.0004.000018-01 - 148</v>
      </c>
    </row>
    <row r="72" spans="1:11" ht="21" x14ac:dyDescent="0.25">
      <c r="A72" s="7" t="s">
        <v>169</v>
      </c>
      <c r="B72" s="3" t="s">
        <v>176</v>
      </c>
      <c r="C72" s="3" t="s">
        <v>170</v>
      </c>
      <c r="D72" s="3" t="s">
        <v>81</v>
      </c>
      <c r="E72" s="4">
        <v>148</v>
      </c>
      <c r="F72" s="2" t="s">
        <v>367</v>
      </c>
      <c r="G72" s="33">
        <v>0</v>
      </c>
      <c r="H72" s="45">
        <v>100</v>
      </c>
      <c r="I72" s="4" t="s">
        <v>177</v>
      </c>
      <c r="J72" s="2" t="str">
        <f t="shared" si="2"/>
        <v>3.3.90.30.44.04.0005.000012-01 - 148 - Administração Regional do Riacho Fundo I</v>
      </c>
      <c r="K72" s="2" t="str">
        <f t="shared" si="3"/>
        <v>3.3.90.30.44.04.0005.000012-01 - 148</v>
      </c>
    </row>
    <row r="73" spans="1:11" ht="21" x14ac:dyDescent="0.25">
      <c r="A73" s="7" t="s">
        <v>171</v>
      </c>
      <c r="B73" s="3" t="s">
        <v>175</v>
      </c>
      <c r="C73" s="3" t="s">
        <v>172</v>
      </c>
      <c r="D73" s="3" t="s">
        <v>81</v>
      </c>
      <c r="E73" s="4">
        <v>148</v>
      </c>
      <c r="F73" s="2" t="s">
        <v>367</v>
      </c>
      <c r="G73" s="33">
        <v>0</v>
      </c>
      <c r="H73" s="45">
        <v>100</v>
      </c>
      <c r="I73" s="4" t="s">
        <v>177</v>
      </c>
      <c r="J73" s="2" t="str">
        <f t="shared" si="2"/>
        <v>3.3.90.30.44.04.0010.000032-01 - 148 - Administração Regional do Riacho Fundo I</v>
      </c>
      <c r="K73" s="2" t="str">
        <f t="shared" si="3"/>
        <v>3.3.90.30.44.04.0010.000032-01 - 148</v>
      </c>
    </row>
    <row r="74" spans="1:11" ht="31.5" x14ac:dyDescent="0.25">
      <c r="A74" s="7" t="s">
        <v>165</v>
      </c>
      <c r="B74" s="3" t="s">
        <v>173</v>
      </c>
      <c r="C74" s="3" t="s">
        <v>166</v>
      </c>
      <c r="D74" s="3" t="s">
        <v>81</v>
      </c>
      <c r="E74" s="4">
        <v>149</v>
      </c>
      <c r="F74" s="2" t="s">
        <v>368</v>
      </c>
      <c r="G74" s="33">
        <v>0</v>
      </c>
      <c r="H74" s="45">
        <v>0</v>
      </c>
      <c r="I74" s="4" t="s">
        <v>177</v>
      </c>
      <c r="J74" s="2" t="str">
        <f t="shared" si="2"/>
        <v>3.3.90.30.44.04.0004.000018-01 - 149 - Administração Regional do Lago Norte</v>
      </c>
      <c r="K74" s="2" t="str">
        <f t="shared" si="3"/>
        <v>3.3.90.30.44.04.0004.000018-01 - 149</v>
      </c>
    </row>
    <row r="75" spans="1:11" ht="31.5" x14ac:dyDescent="0.25">
      <c r="A75" s="7" t="s">
        <v>167</v>
      </c>
      <c r="B75" s="3" t="s">
        <v>174</v>
      </c>
      <c r="C75" s="3" t="s">
        <v>168</v>
      </c>
      <c r="D75" s="3" t="s">
        <v>81</v>
      </c>
      <c r="E75" s="4">
        <v>149</v>
      </c>
      <c r="F75" s="2" t="s">
        <v>368</v>
      </c>
      <c r="G75" s="33">
        <v>0</v>
      </c>
      <c r="H75" s="45">
        <v>0</v>
      </c>
      <c r="I75" s="4" t="s">
        <v>177</v>
      </c>
      <c r="J75" s="2" t="str">
        <f t="shared" si="2"/>
        <v>3.3.90.30.44.04.0001.000020-01 - 149 - Administração Regional do Lago Norte</v>
      </c>
      <c r="K75" s="2" t="str">
        <f t="shared" si="3"/>
        <v>3.3.90.30.44.04.0001.000020-01 - 149</v>
      </c>
    </row>
    <row r="76" spans="1:11" ht="21" x14ac:dyDescent="0.25">
      <c r="A76" s="7" t="s">
        <v>169</v>
      </c>
      <c r="B76" s="3" t="s">
        <v>176</v>
      </c>
      <c r="C76" s="3" t="s">
        <v>170</v>
      </c>
      <c r="D76" s="3" t="s">
        <v>81</v>
      </c>
      <c r="E76" s="4">
        <v>149</v>
      </c>
      <c r="F76" s="2" t="s">
        <v>368</v>
      </c>
      <c r="G76" s="33">
        <v>0</v>
      </c>
      <c r="H76" s="45">
        <v>0</v>
      </c>
      <c r="I76" s="4" t="s">
        <v>177</v>
      </c>
      <c r="J76" s="2" t="str">
        <f t="shared" si="2"/>
        <v>3.3.90.30.44.04.0005.000012-01 - 149 - Administração Regional do Lago Norte</v>
      </c>
      <c r="K76" s="2" t="str">
        <f t="shared" si="3"/>
        <v>3.3.90.30.44.04.0005.000012-01 - 149</v>
      </c>
    </row>
    <row r="77" spans="1:11" ht="21" x14ac:dyDescent="0.25">
      <c r="A77" s="7" t="s">
        <v>171</v>
      </c>
      <c r="B77" s="3" t="s">
        <v>175</v>
      </c>
      <c r="C77" s="3" t="s">
        <v>172</v>
      </c>
      <c r="D77" s="3" t="s">
        <v>81</v>
      </c>
      <c r="E77" s="4">
        <v>149</v>
      </c>
      <c r="F77" s="2" t="s">
        <v>368</v>
      </c>
      <c r="G77" s="33">
        <v>0</v>
      </c>
      <c r="H77" s="45">
        <v>0</v>
      </c>
      <c r="I77" s="4" t="s">
        <v>177</v>
      </c>
      <c r="J77" s="2" t="str">
        <f t="shared" si="2"/>
        <v>3.3.90.30.44.04.0010.000032-01 - 149 - Administração Regional do Lago Norte</v>
      </c>
      <c r="K77" s="2" t="str">
        <f t="shared" si="3"/>
        <v>3.3.90.30.44.04.0010.000032-01 - 149</v>
      </c>
    </row>
    <row r="78" spans="1:11" ht="31.5" x14ac:dyDescent="0.25">
      <c r="A78" s="7" t="s">
        <v>165</v>
      </c>
      <c r="B78" s="3" t="s">
        <v>173</v>
      </c>
      <c r="C78" s="3" t="s">
        <v>166</v>
      </c>
      <c r="D78" s="3" t="s">
        <v>81</v>
      </c>
      <c r="E78" s="4">
        <v>150</v>
      </c>
      <c r="F78" s="2" t="s">
        <v>369</v>
      </c>
      <c r="G78" s="33">
        <v>0</v>
      </c>
      <c r="H78" s="45">
        <v>0</v>
      </c>
      <c r="I78" s="4" t="s">
        <v>177</v>
      </c>
      <c r="J78" s="2" t="str">
        <f t="shared" si="2"/>
        <v>3.3.90.30.44.04.0004.000018-01 - 150 - Secretaria de Estado de Cultura</v>
      </c>
      <c r="K78" s="2" t="str">
        <f t="shared" si="3"/>
        <v>3.3.90.30.44.04.0004.000018-01 - 150</v>
      </c>
    </row>
    <row r="79" spans="1:11" ht="21" x14ac:dyDescent="0.25">
      <c r="A79" s="7" t="s">
        <v>169</v>
      </c>
      <c r="B79" s="3" t="s">
        <v>176</v>
      </c>
      <c r="C79" s="3" t="s">
        <v>170</v>
      </c>
      <c r="D79" s="3" t="s">
        <v>81</v>
      </c>
      <c r="E79" s="4">
        <v>150</v>
      </c>
      <c r="F79" s="2" t="s">
        <v>369</v>
      </c>
      <c r="G79" s="33">
        <v>0</v>
      </c>
      <c r="H79" s="45">
        <v>0</v>
      </c>
      <c r="I79" s="4" t="s">
        <v>177</v>
      </c>
      <c r="J79" s="2" t="str">
        <f t="shared" si="2"/>
        <v>3.3.90.30.44.04.0005.000012-01 - 150 - Secretaria de Estado de Cultura</v>
      </c>
      <c r="K79" s="2" t="str">
        <f t="shared" si="3"/>
        <v>3.3.90.30.44.04.0005.000012-01 - 150</v>
      </c>
    </row>
    <row r="80" spans="1:11" ht="21" x14ac:dyDescent="0.25">
      <c r="A80" s="7" t="s">
        <v>171</v>
      </c>
      <c r="B80" s="3" t="s">
        <v>175</v>
      </c>
      <c r="C80" s="3" t="s">
        <v>172</v>
      </c>
      <c r="D80" s="3" t="s">
        <v>81</v>
      </c>
      <c r="E80" s="4">
        <v>150</v>
      </c>
      <c r="F80" s="2" t="s">
        <v>369</v>
      </c>
      <c r="G80" s="33">
        <v>0</v>
      </c>
      <c r="H80" s="45">
        <v>0</v>
      </c>
      <c r="I80" s="4" t="s">
        <v>177</v>
      </c>
      <c r="J80" s="2" t="str">
        <f t="shared" si="2"/>
        <v>3.3.90.30.44.04.0010.000032-01 - 150 - Secretaria de Estado de Cultura</v>
      </c>
      <c r="K80" s="2" t="str">
        <f t="shared" si="3"/>
        <v>3.3.90.30.44.04.0010.000032-01 - 150</v>
      </c>
    </row>
    <row r="81" spans="1:11" ht="31.5" x14ac:dyDescent="0.25">
      <c r="A81" s="7" t="s">
        <v>167</v>
      </c>
      <c r="B81" s="3" t="s">
        <v>174</v>
      </c>
      <c r="C81" s="3" t="s">
        <v>168</v>
      </c>
      <c r="D81" s="3" t="s">
        <v>81</v>
      </c>
      <c r="E81" s="4">
        <v>150</v>
      </c>
      <c r="F81" s="2" t="s">
        <v>369</v>
      </c>
      <c r="G81" s="33">
        <v>0</v>
      </c>
      <c r="H81" s="45">
        <v>0</v>
      </c>
      <c r="I81" s="4" t="s">
        <v>177</v>
      </c>
      <c r="J81" s="2" t="str">
        <f t="shared" si="2"/>
        <v>3.3.90.30.44.04.0001.000020-01 - 150 - Secretaria de Estado de Cultura</v>
      </c>
      <c r="K81" s="2" t="str">
        <f t="shared" si="3"/>
        <v>3.3.90.30.44.04.0001.000020-01 - 150</v>
      </c>
    </row>
    <row r="82" spans="1:11" ht="31.5" x14ac:dyDescent="0.25">
      <c r="A82" s="7" t="s">
        <v>165</v>
      </c>
      <c r="B82" s="3" t="s">
        <v>173</v>
      </c>
      <c r="C82" s="3" t="s">
        <v>166</v>
      </c>
      <c r="D82" s="3" t="s">
        <v>81</v>
      </c>
      <c r="E82" s="4">
        <v>193</v>
      </c>
      <c r="F82" s="2" t="s">
        <v>370</v>
      </c>
      <c r="G82" s="33">
        <v>0</v>
      </c>
      <c r="H82" s="45">
        <v>15</v>
      </c>
      <c r="I82" s="4" t="s">
        <v>177</v>
      </c>
      <c r="J82" s="2" t="str">
        <f t="shared" si="2"/>
        <v>3.3.90.30.44.04.0004.000018-01 - 193 - Fundação de Apoio à Pesquisa</v>
      </c>
      <c r="K82" s="2" t="str">
        <f t="shared" si="3"/>
        <v>3.3.90.30.44.04.0004.000018-01 - 193</v>
      </c>
    </row>
    <row r="83" spans="1:11" ht="31.5" x14ac:dyDescent="0.25">
      <c r="A83" s="7" t="s">
        <v>167</v>
      </c>
      <c r="B83" s="3" t="s">
        <v>174</v>
      </c>
      <c r="C83" s="3" t="s">
        <v>168</v>
      </c>
      <c r="D83" s="3" t="s">
        <v>81</v>
      </c>
      <c r="E83" s="4">
        <v>193</v>
      </c>
      <c r="F83" s="2" t="s">
        <v>370</v>
      </c>
      <c r="G83" s="33">
        <v>0</v>
      </c>
      <c r="H83" s="45">
        <v>0</v>
      </c>
      <c r="I83" s="4" t="s">
        <v>177</v>
      </c>
      <c r="J83" s="2" t="str">
        <f t="shared" si="2"/>
        <v>3.3.90.30.44.04.0001.000020-01 - 193 - Fundação de Apoio à Pesquisa</v>
      </c>
      <c r="K83" s="2" t="str">
        <f t="shared" si="3"/>
        <v>3.3.90.30.44.04.0001.000020-01 - 193</v>
      </c>
    </row>
    <row r="84" spans="1:11" ht="21" x14ac:dyDescent="0.25">
      <c r="A84" s="7" t="s">
        <v>169</v>
      </c>
      <c r="B84" s="3" t="s">
        <v>176</v>
      </c>
      <c r="C84" s="3" t="s">
        <v>170</v>
      </c>
      <c r="D84" s="3" t="s">
        <v>81</v>
      </c>
      <c r="E84" s="4">
        <v>193</v>
      </c>
      <c r="F84" s="2" t="s">
        <v>370</v>
      </c>
      <c r="G84" s="33">
        <v>0</v>
      </c>
      <c r="H84" s="45">
        <v>100</v>
      </c>
      <c r="I84" s="4" t="s">
        <v>177</v>
      </c>
      <c r="J84" s="2" t="str">
        <f t="shared" si="2"/>
        <v>3.3.90.30.44.04.0005.000012-01 - 193 - Fundação de Apoio à Pesquisa</v>
      </c>
      <c r="K84" s="2" t="str">
        <f t="shared" si="3"/>
        <v>3.3.90.30.44.04.0005.000012-01 - 193</v>
      </c>
    </row>
    <row r="85" spans="1:11" ht="21" x14ac:dyDescent="0.25">
      <c r="A85" s="7" t="s">
        <v>171</v>
      </c>
      <c r="B85" s="3" t="s">
        <v>175</v>
      </c>
      <c r="C85" s="3" t="s">
        <v>172</v>
      </c>
      <c r="D85" s="3" t="s">
        <v>81</v>
      </c>
      <c r="E85" s="4">
        <v>193</v>
      </c>
      <c r="F85" s="2" t="s">
        <v>370</v>
      </c>
      <c r="G85" s="33">
        <v>0</v>
      </c>
      <c r="H85" s="45">
        <v>100</v>
      </c>
      <c r="I85" s="4" t="s">
        <v>177</v>
      </c>
      <c r="J85" s="2" t="str">
        <f t="shared" si="2"/>
        <v>3.3.90.30.44.04.0010.000032-01 - 193 - Fundação de Apoio à Pesquisa</v>
      </c>
      <c r="K85" s="2" t="str">
        <f t="shared" si="3"/>
        <v>3.3.90.30.44.04.0010.000032-01 - 193</v>
      </c>
    </row>
    <row r="86" spans="1:11" ht="31.5" x14ac:dyDescent="0.25">
      <c r="A86" s="7" t="s">
        <v>165</v>
      </c>
      <c r="B86" s="3" t="s">
        <v>173</v>
      </c>
      <c r="C86" s="3" t="s">
        <v>166</v>
      </c>
      <c r="D86" s="3" t="s">
        <v>81</v>
      </c>
      <c r="E86" s="4">
        <v>196</v>
      </c>
      <c r="F86" s="2" t="s">
        <v>371</v>
      </c>
      <c r="G86" s="33">
        <v>0</v>
      </c>
      <c r="H86" s="45">
        <v>0</v>
      </c>
      <c r="I86" s="4" t="s">
        <v>177</v>
      </c>
      <c r="J86" s="2" t="str">
        <f t="shared" si="2"/>
        <v>3.3.90.30.44.04.0004.000018-01 - 196 - Fundação Jardim Zoológico de Brasília</v>
      </c>
      <c r="K86" s="2" t="str">
        <f t="shared" si="3"/>
        <v>3.3.90.30.44.04.0004.000018-01 - 196</v>
      </c>
    </row>
    <row r="87" spans="1:11" ht="21" x14ac:dyDescent="0.25">
      <c r="A87" s="7" t="s">
        <v>171</v>
      </c>
      <c r="B87" s="3" t="s">
        <v>175</v>
      </c>
      <c r="C87" s="3" t="s">
        <v>172</v>
      </c>
      <c r="D87" s="3" t="s">
        <v>81</v>
      </c>
      <c r="E87" s="4">
        <v>196</v>
      </c>
      <c r="F87" s="2" t="s">
        <v>371</v>
      </c>
      <c r="G87" s="33">
        <v>0</v>
      </c>
      <c r="H87" s="45">
        <v>100</v>
      </c>
      <c r="I87" s="4" t="s">
        <v>177</v>
      </c>
      <c r="J87" s="2" t="str">
        <f t="shared" si="2"/>
        <v>3.3.90.30.44.04.0010.000032-01 - 196 - Fundação Jardim Zoológico de Brasília</v>
      </c>
      <c r="K87" s="2" t="str">
        <f t="shared" si="3"/>
        <v>3.3.90.30.44.04.0010.000032-01 - 196</v>
      </c>
    </row>
    <row r="88" spans="1:11" ht="31.5" x14ac:dyDescent="0.25">
      <c r="A88" s="7" t="s">
        <v>167</v>
      </c>
      <c r="B88" s="3" t="s">
        <v>174</v>
      </c>
      <c r="C88" s="3" t="s">
        <v>168</v>
      </c>
      <c r="D88" s="3" t="s">
        <v>81</v>
      </c>
      <c r="E88" s="4">
        <v>196</v>
      </c>
      <c r="F88" s="2" t="s">
        <v>371</v>
      </c>
      <c r="G88" s="33">
        <v>0</v>
      </c>
      <c r="H88" s="45">
        <v>100</v>
      </c>
      <c r="I88" s="4" t="s">
        <v>177</v>
      </c>
      <c r="J88" s="2" t="str">
        <f t="shared" si="2"/>
        <v>3.3.90.30.44.04.0001.000020-01 - 196 - Fundação Jardim Zoológico de Brasília</v>
      </c>
      <c r="K88" s="2" t="str">
        <f t="shared" si="3"/>
        <v>3.3.90.30.44.04.0001.000020-01 - 196</v>
      </c>
    </row>
    <row r="89" spans="1:11" ht="21" x14ac:dyDescent="0.25">
      <c r="A89" s="7" t="s">
        <v>169</v>
      </c>
      <c r="B89" s="3" t="s">
        <v>176</v>
      </c>
      <c r="C89" s="3" t="s">
        <v>170</v>
      </c>
      <c r="D89" s="3" t="s">
        <v>81</v>
      </c>
      <c r="E89" s="4">
        <v>196</v>
      </c>
      <c r="F89" s="2" t="s">
        <v>371</v>
      </c>
      <c r="G89" s="33">
        <v>0</v>
      </c>
      <c r="H89" s="45">
        <v>100</v>
      </c>
      <c r="I89" s="4" t="s">
        <v>177</v>
      </c>
      <c r="J89" s="2" t="str">
        <f t="shared" si="2"/>
        <v>3.3.90.30.44.04.0005.000012-01 - 196 - Fundação Jardim Zoológico de Brasília</v>
      </c>
      <c r="K89" s="2" t="str">
        <f t="shared" si="3"/>
        <v>3.3.90.30.44.04.0005.000012-01 - 196</v>
      </c>
    </row>
    <row r="90" spans="1:11" ht="31.5" x14ac:dyDescent="0.25">
      <c r="A90" s="7" t="s">
        <v>165</v>
      </c>
      <c r="B90" s="3" t="s">
        <v>173</v>
      </c>
      <c r="C90" s="3" t="s">
        <v>166</v>
      </c>
      <c r="D90" s="3" t="s">
        <v>81</v>
      </c>
      <c r="E90" s="4">
        <v>300</v>
      </c>
      <c r="F90" s="2" t="s">
        <v>372</v>
      </c>
      <c r="G90" s="33">
        <v>0</v>
      </c>
      <c r="H90" s="45">
        <v>80</v>
      </c>
      <c r="I90" s="4" t="s">
        <v>177</v>
      </c>
      <c r="J90" s="2" t="str">
        <f t="shared" si="2"/>
        <v>3.3.90.30.44.04.0004.000018-01 - 300 - Administração Regional de Águas Claras</v>
      </c>
      <c r="K90" s="2" t="str">
        <f t="shared" si="3"/>
        <v>3.3.90.30.44.04.0004.000018-01 - 300</v>
      </c>
    </row>
    <row r="91" spans="1:11" ht="21" x14ac:dyDescent="0.25">
      <c r="A91" s="7" t="s">
        <v>169</v>
      </c>
      <c r="B91" s="3" t="s">
        <v>176</v>
      </c>
      <c r="C91" s="3" t="s">
        <v>170</v>
      </c>
      <c r="D91" s="3" t="s">
        <v>81</v>
      </c>
      <c r="E91" s="4">
        <v>300</v>
      </c>
      <c r="F91" s="2" t="s">
        <v>372</v>
      </c>
      <c r="G91" s="33">
        <v>0</v>
      </c>
      <c r="H91" s="45">
        <v>200</v>
      </c>
      <c r="I91" s="4" t="s">
        <v>177</v>
      </c>
      <c r="J91" s="2" t="str">
        <f t="shared" si="2"/>
        <v>3.3.90.30.44.04.0005.000012-01 - 300 - Administração Regional de Águas Claras</v>
      </c>
      <c r="K91" s="2" t="str">
        <f t="shared" si="3"/>
        <v>3.3.90.30.44.04.0005.000012-01 - 300</v>
      </c>
    </row>
    <row r="92" spans="1:11" ht="21" x14ac:dyDescent="0.25">
      <c r="A92" s="7" t="s">
        <v>171</v>
      </c>
      <c r="B92" s="3" t="s">
        <v>175</v>
      </c>
      <c r="C92" s="3" t="s">
        <v>172</v>
      </c>
      <c r="D92" s="3" t="s">
        <v>81</v>
      </c>
      <c r="E92" s="4">
        <v>300</v>
      </c>
      <c r="F92" s="2" t="s">
        <v>372</v>
      </c>
      <c r="G92" s="33">
        <v>0</v>
      </c>
      <c r="H92" s="45">
        <v>530</v>
      </c>
      <c r="I92" s="4" t="s">
        <v>177</v>
      </c>
      <c r="J92" s="2" t="str">
        <f t="shared" si="2"/>
        <v>3.3.90.30.44.04.0010.000032-01 - 300 - Administração Regional de Águas Claras</v>
      </c>
      <c r="K92" s="2" t="str">
        <f t="shared" si="3"/>
        <v>3.3.90.30.44.04.0010.000032-01 - 300</v>
      </c>
    </row>
    <row r="93" spans="1:11" ht="31.5" x14ac:dyDescent="0.25">
      <c r="A93" s="7" t="s">
        <v>167</v>
      </c>
      <c r="B93" s="3" t="s">
        <v>174</v>
      </c>
      <c r="C93" s="3" t="s">
        <v>168</v>
      </c>
      <c r="D93" s="3" t="s">
        <v>81</v>
      </c>
      <c r="E93" s="4">
        <v>300</v>
      </c>
      <c r="F93" s="2" t="s">
        <v>372</v>
      </c>
      <c r="G93" s="33">
        <v>0</v>
      </c>
      <c r="H93" s="45">
        <v>300</v>
      </c>
      <c r="I93" s="4" t="s">
        <v>177</v>
      </c>
      <c r="J93" s="2" t="str">
        <f t="shared" si="2"/>
        <v>3.3.90.30.44.04.0001.000020-01 - 300 - Administração Regional de Águas Claras</v>
      </c>
      <c r="K93" s="2" t="str">
        <f t="shared" si="3"/>
        <v>3.3.90.30.44.04.0001.000020-01 - 300</v>
      </c>
    </row>
    <row r="94" spans="1:11" ht="31.5" x14ac:dyDescent="0.25">
      <c r="A94" s="7" t="s">
        <v>167</v>
      </c>
      <c r="B94" s="3" t="s">
        <v>174</v>
      </c>
      <c r="C94" s="3" t="s">
        <v>168</v>
      </c>
      <c r="D94" s="3" t="s">
        <v>81</v>
      </c>
      <c r="E94" s="4">
        <v>305</v>
      </c>
      <c r="F94" s="2" t="s">
        <v>373</v>
      </c>
      <c r="G94" s="33">
        <v>0</v>
      </c>
      <c r="H94" s="45">
        <v>0</v>
      </c>
      <c r="I94" s="4" t="s">
        <v>177</v>
      </c>
      <c r="J94" s="2" t="str">
        <f t="shared" si="2"/>
        <v>3.3.90.30.44.04.0001.000020-01 - 305 - Administração Regional do Park Way</v>
      </c>
      <c r="K94" s="2" t="str">
        <f t="shared" si="3"/>
        <v>3.3.90.30.44.04.0001.000020-01 - 305</v>
      </c>
    </row>
    <row r="95" spans="1:11" ht="21" x14ac:dyDescent="0.25">
      <c r="A95" s="7" t="s">
        <v>169</v>
      </c>
      <c r="B95" s="3" t="s">
        <v>176</v>
      </c>
      <c r="C95" s="3" t="s">
        <v>170</v>
      </c>
      <c r="D95" s="3" t="s">
        <v>81</v>
      </c>
      <c r="E95" s="4">
        <v>305</v>
      </c>
      <c r="F95" s="2" t="s">
        <v>373</v>
      </c>
      <c r="G95" s="33">
        <v>0</v>
      </c>
      <c r="H95" s="45">
        <v>0</v>
      </c>
      <c r="I95" s="4" t="s">
        <v>177</v>
      </c>
      <c r="J95" s="2" t="str">
        <f t="shared" si="2"/>
        <v>3.3.90.30.44.04.0005.000012-01 - 305 - Administração Regional do Park Way</v>
      </c>
      <c r="K95" s="2" t="str">
        <f t="shared" si="3"/>
        <v>3.3.90.30.44.04.0005.000012-01 - 305</v>
      </c>
    </row>
    <row r="96" spans="1:11" ht="21" x14ac:dyDescent="0.25">
      <c r="A96" s="7" t="s">
        <v>171</v>
      </c>
      <c r="B96" s="3" t="s">
        <v>175</v>
      </c>
      <c r="C96" s="3" t="s">
        <v>172</v>
      </c>
      <c r="D96" s="3" t="s">
        <v>81</v>
      </c>
      <c r="E96" s="4">
        <v>305</v>
      </c>
      <c r="F96" s="2" t="s">
        <v>373</v>
      </c>
      <c r="G96" s="33">
        <v>0</v>
      </c>
      <c r="H96" s="45">
        <v>0</v>
      </c>
      <c r="I96" s="4" t="s">
        <v>177</v>
      </c>
      <c r="J96" s="2" t="str">
        <f t="shared" si="2"/>
        <v>3.3.90.30.44.04.0010.000032-01 - 305 - Administração Regional do Park Way</v>
      </c>
      <c r="K96" s="2" t="str">
        <f t="shared" si="3"/>
        <v>3.3.90.30.44.04.0010.000032-01 - 305</v>
      </c>
    </row>
    <row r="97" spans="1:11" ht="31.5" x14ac:dyDescent="0.25">
      <c r="A97" s="7" t="s">
        <v>165</v>
      </c>
      <c r="B97" s="3" t="s">
        <v>173</v>
      </c>
      <c r="C97" s="3" t="s">
        <v>166</v>
      </c>
      <c r="D97" s="3" t="s">
        <v>81</v>
      </c>
      <c r="E97" s="4">
        <v>305</v>
      </c>
      <c r="F97" s="2" t="s">
        <v>373</v>
      </c>
      <c r="G97" s="33">
        <v>0</v>
      </c>
      <c r="H97" s="45">
        <v>0</v>
      </c>
      <c r="I97" s="4" t="s">
        <v>177</v>
      </c>
      <c r="J97" s="2" t="str">
        <f t="shared" si="2"/>
        <v>3.3.90.30.44.04.0004.000018-01 - 305 - Administração Regional do Park Way</v>
      </c>
      <c r="K97" s="2" t="str">
        <f t="shared" si="3"/>
        <v>3.3.90.30.44.04.0004.000018-01 - 305</v>
      </c>
    </row>
    <row r="98" spans="1:11" ht="31.5" x14ac:dyDescent="0.25">
      <c r="A98" s="7" t="s">
        <v>165</v>
      </c>
      <c r="B98" s="3" t="s">
        <v>173</v>
      </c>
      <c r="C98" s="3" t="s">
        <v>166</v>
      </c>
      <c r="D98" s="3" t="s">
        <v>81</v>
      </c>
      <c r="E98" s="4">
        <v>309</v>
      </c>
      <c r="F98" s="2" t="s">
        <v>374</v>
      </c>
      <c r="G98" s="33">
        <v>0</v>
      </c>
      <c r="H98" s="45">
        <v>10</v>
      </c>
      <c r="I98" s="4" t="s">
        <v>177</v>
      </c>
      <c r="J98" s="2" t="str">
        <f t="shared" si="2"/>
        <v>3.3.90.30.44.04.0004.000018-01 - 309 - Administração Regional do SIA</v>
      </c>
      <c r="K98" s="2" t="str">
        <f t="shared" si="3"/>
        <v>3.3.90.30.44.04.0004.000018-01 - 309</v>
      </c>
    </row>
    <row r="99" spans="1:11" ht="31.5" x14ac:dyDescent="0.25">
      <c r="A99" s="7" t="s">
        <v>167</v>
      </c>
      <c r="B99" s="3" t="s">
        <v>174</v>
      </c>
      <c r="C99" s="3" t="s">
        <v>168</v>
      </c>
      <c r="D99" s="3" t="s">
        <v>81</v>
      </c>
      <c r="E99" s="4">
        <v>309</v>
      </c>
      <c r="F99" s="2" t="s">
        <v>374</v>
      </c>
      <c r="G99" s="33">
        <v>0</v>
      </c>
      <c r="H99" s="45">
        <v>54</v>
      </c>
      <c r="I99" s="4" t="s">
        <v>177</v>
      </c>
      <c r="J99" s="2" t="str">
        <f t="shared" si="2"/>
        <v>3.3.90.30.44.04.0001.000020-01 - 309 - Administração Regional do SIA</v>
      </c>
      <c r="K99" s="2" t="str">
        <f t="shared" si="3"/>
        <v>3.3.90.30.44.04.0001.000020-01 - 309</v>
      </c>
    </row>
    <row r="100" spans="1:11" ht="21" x14ac:dyDescent="0.25">
      <c r="A100" s="7" t="s">
        <v>169</v>
      </c>
      <c r="B100" s="3" t="s">
        <v>176</v>
      </c>
      <c r="C100" s="3" t="s">
        <v>170</v>
      </c>
      <c r="D100" s="3" t="s">
        <v>81</v>
      </c>
      <c r="E100" s="4">
        <v>309</v>
      </c>
      <c r="F100" s="2" t="s">
        <v>374</v>
      </c>
      <c r="G100" s="33">
        <v>0</v>
      </c>
      <c r="H100" s="45">
        <v>54</v>
      </c>
      <c r="I100" s="4" t="s">
        <v>177</v>
      </c>
      <c r="J100" s="2" t="str">
        <f t="shared" si="2"/>
        <v>3.3.90.30.44.04.0005.000012-01 - 309 - Administração Regional do SIA</v>
      </c>
      <c r="K100" s="2" t="str">
        <f t="shared" si="3"/>
        <v>3.3.90.30.44.04.0005.000012-01 - 309</v>
      </c>
    </row>
    <row r="101" spans="1:11" ht="21" x14ac:dyDescent="0.25">
      <c r="A101" s="7" t="s">
        <v>171</v>
      </c>
      <c r="B101" s="3" t="s">
        <v>175</v>
      </c>
      <c r="C101" s="3" t="s">
        <v>172</v>
      </c>
      <c r="D101" s="3" t="s">
        <v>81</v>
      </c>
      <c r="E101" s="4">
        <v>309</v>
      </c>
      <c r="F101" s="2" t="s">
        <v>374</v>
      </c>
      <c r="G101" s="33">
        <v>0</v>
      </c>
      <c r="H101" s="45">
        <v>33</v>
      </c>
      <c r="I101" s="4" t="s">
        <v>177</v>
      </c>
      <c r="J101" s="2" t="str">
        <f t="shared" si="2"/>
        <v>3.3.90.30.44.04.0010.000032-01 - 309 - Administração Regional do SIA</v>
      </c>
      <c r="K101" s="2" t="str">
        <f t="shared" si="3"/>
        <v>3.3.90.30.44.04.0010.000032-01 - 309</v>
      </c>
    </row>
    <row r="102" spans="1:11" ht="31.5" x14ac:dyDescent="0.25">
      <c r="A102" s="7" t="s">
        <v>165</v>
      </c>
      <c r="B102" s="3" t="s">
        <v>173</v>
      </c>
      <c r="C102" s="3" t="s">
        <v>166</v>
      </c>
      <c r="D102" s="3" t="s">
        <v>81</v>
      </c>
      <c r="E102" s="4">
        <v>361</v>
      </c>
      <c r="F102" s="2" t="s">
        <v>375</v>
      </c>
      <c r="G102" s="33">
        <v>0</v>
      </c>
      <c r="H102" s="45">
        <v>240</v>
      </c>
      <c r="I102" s="4" t="s">
        <v>177</v>
      </c>
      <c r="J102" s="2" t="str">
        <f t="shared" si="2"/>
        <v>3.3.90.30.44.04.0004.000018-01 - 361 - Agência de Fiscalização do Distrito Federal</v>
      </c>
      <c r="K102" s="2" t="str">
        <f t="shared" si="3"/>
        <v>3.3.90.30.44.04.0004.000018-01 - 361</v>
      </c>
    </row>
    <row r="103" spans="1:11" ht="31.5" x14ac:dyDescent="0.25">
      <c r="A103" s="7" t="s">
        <v>167</v>
      </c>
      <c r="B103" s="3" t="s">
        <v>174</v>
      </c>
      <c r="C103" s="3" t="s">
        <v>168</v>
      </c>
      <c r="D103" s="3" t="s">
        <v>81</v>
      </c>
      <c r="E103" s="4">
        <v>361</v>
      </c>
      <c r="F103" s="2" t="s">
        <v>375</v>
      </c>
      <c r="G103" s="33">
        <v>0</v>
      </c>
      <c r="H103" s="45">
        <v>900</v>
      </c>
      <c r="I103" s="4" t="s">
        <v>177</v>
      </c>
      <c r="J103" s="2" t="str">
        <f t="shared" si="2"/>
        <v>3.3.90.30.44.04.0001.000020-01 - 361 - Agência de Fiscalização do Distrito Federal</v>
      </c>
      <c r="K103" s="2" t="str">
        <f t="shared" si="3"/>
        <v>3.3.90.30.44.04.0001.000020-01 - 361</v>
      </c>
    </row>
    <row r="104" spans="1:11" ht="21" x14ac:dyDescent="0.25">
      <c r="A104" s="7" t="s">
        <v>169</v>
      </c>
      <c r="B104" s="3" t="s">
        <v>176</v>
      </c>
      <c r="C104" s="3" t="s">
        <v>170</v>
      </c>
      <c r="D104" s="3" t="s">
        <v>81</v>
      </c>
      <c r="E104" s="4">
        <v>361</v>
      </c>
      <c r="F104" s="2" t="s">
        <v>375</v>
      </c>
      <c r="G104" s="33">
        <v>0</v>
      </c>
      <c r="H104" s="45">
        <v>900</v>
      </c>
      <c r="I104" s="4" t="s">
        <v>177</v>
      </c>
      <c r="J104" s="2" t="str">
        <f t="shared" si="2"/>
        <v>3.3.90.30.44.04.0005.000012-01 - 361 - Agência de Fiscalização do Distrito Federal</v>
      </c>
      <c r="K104" s="2" t="str">
        <f t="shared" si="3"/>
        <v>3.3.90.30.44.04.0005.000012-01 - 361</v>
      </c>
    </row>
    <row r="105" spans="1:11" ht="21" x14ac:dyDescent="0.25">
      <c r="A105" s="7" t="s">
        <v>171</v>
      </c>
      <c r="B105" s="3" t="s">
        <v>175</v>
      </c>
      <c r="C105" s="3" t="s">
        <v>172</v>
      </c>
      <c r="D105" s="3" t="s">
        <v>81</v>
      </c>
      <c r="E105" s="4">
        <v>361</v>
      </c>
      <c r="F105" s="2" t="s">
        <v>375</v>
      </c>
      <c r="G105" s="33">
        <v>0</v>
      </c>
      <c r="H105" s="45">
        <v>900</v>
      </c>
      <c r="I105" s="4" t="s">
        <v>177</v>
      </c>
      <c r="J105" s="2" t="str">
        <f t="shared" si="2"/>
        <v>3.3.90.30.44.04.0010.000032-01 - 361 - Agência de Fiscalização do Distrito Federal</v>
      </c>
      <c r="K105" s="2" t="str">
        <f t="shared" si="3"/>
        <v>3.3.90.30.44.04.0010.000032-01 - 361</v>
      </c>
    </row>
    <row r="106" spans="1:11" ht="31.5" x14ac:dyDescent="0.25">
      <c r="A106" s="7" t="s">
        <v>165</v>
      </c>
      <c r="B106" s="3" t="s">
        <v>173</v>
      </c>
      <c r="C106" s="3" t="s">
        <v>166</v>
      </c>
      <c r="D106" s="3" t="s">
        <v>81</v>
      </c>
      <c r="E106" s="4">
        <v>366</v>
      </c>
      <c r="F106" s="2" t="s">
        <v>376</v>
      </c>
      <c r="G106" s="33">
        <v>0</v>
      </c>
      <c r="H106" s="45">
        <v>0</v>
      </c>
      <c r="I106" s="4" t="s">
        <v>177</v>
      </c>
      <c r="J106" s="2" t="str">
        <f t="shared" si="2"/>
        <v>3.3.90.30.44.04.0004.000018-01 - 366 - Administração Regional de Vicente Pires</v>
      </c>
      <c r="K106" s="2" t="str">
        <f t="shared" si="3"/>
        <v>3.3.90.30.44.04.0004.000018-01 - 366</v>
      </c>
    </row>
    <row r="107" spans="1:11" ht="21" x14ac:dyDescent="0.25">
      <c r="A107" s="7" t="s">
        <v>169</v>
      </c>
      <c r="B107" s="3" t="s">
        <v>176</v>
      </c>
      <c r="C107" s="3" t="s">
        <v>170</v>
      </c>
      <c r="D107" s="3" t="s">
        <v>81</v>
      </c>
      <c r="E107" s="4">
        <v>366</v>
      </c>
      <c r="F107" s="2" t="s">
        <v>376</v>
      </c>
      <c r="G107" s="33">
        <v>0</v>
      </c>
      <c r="H107" s="45">
        <v>100</v>
      </c>
      <c r="I107" s="4" t="s">
        <v>177</v>
      </c>
      <c r="J107" s="2" t="str">
        <f t="shared" si="2"/>
        <v>3.3.90.30.44.04.0005.000012-01 - 366 - Administração Regional de Vicente Pires</v>
      </c>
      <c r="K107" s="2" t="str">
        <f t="shared" si="3"/>
        <v>3.3.90.30.44.04.0005.000012-01 - 366</v>
      </c>
    </row>
    <row r="108" spans="1:11" ht="21" x14ac:dyDescent="0.25">
      <c r="A108" s="7" t="s">
        <v>171</v>
      </c>
      <c r="B108" s="3" t="s">
        <v>175</v>
      </c>
      <c r="C108" s="3" t="s">
        <v>172</v>
      </c>
      <c r="D108" s="3" t="s">
        <v>81</v>
      </c>
      <c r="E108" s="4">
        <v>366</v>
      </c>
      <c r="F108" s="2" t="s">
        <v>376</v>
      </c>
      <c r="G108" s="33">
        <v>0</v>
      </c>
      <c r="H108" s="45">
        <v>100</v>
      </c>
      <c r="I108" s="4" t="s">
        <v>177</v>
      </c>
      <c r="J108" s="2" t="str">
        <f t="shared" si="2"/>
        <v>3.3.90.30.44.04.0010.000032-01 - 366 - Administração Regional de Vicente Pires</v>
      </c>
      <c r="K108" s="2" t="str">
        <f t="shared" si="3"/>
        <v>3.3.90.30.44.04.0010.000032-01 - 366</v>
      </c>
    </row>
    <row r="109" spans="1:11" ht="31.5" x14ac:dyDescent="0.25">
      <c r="A109" s="7" t="s">
        <v>167</v>
      </c>
      <c r="B109" s="3" t="s">
        <v>174</v>
      </c>
      <c r="C109" s="3" t="s">
        <v>168</v>
      </c>
      <c r="D109" s="3" t="s">
        <v>81</v>
      </c>
      <c r="E109" s="4">
        <v>366</v>
      </c>
      <c r="F109" s="2" t="s">
        <v>376</v>
      </c>
      <c r="G109" s="33">
        <v>0</v>
      </c>
      <c r="H109" s="45">
        <v>150</v>
      </c>
      <c r="I109" s="4" t="s">
        <v>177</v>
      </c>
      <c r="J109" s="2" t="str">
        <f t="shared" si="2"/>
        <v>3.3.90.30.44.04.0001.000020-01 - 366 - Administração Regional de Vicente Pires</v>
      </c>
      <c r="K109" s="2" t="str">
        <f t="shared" si="3"/>
        <v>3.3.90.30.44.04.0001.000020-01 - 366</v>
      </c>
    </row>
    <row r="110" spans="1:11" ht="31.5" x14ac:dyDescent="0.25">
      <c r="A110" s="7" t="s">
        <v>165</v>
      </c>
      <c r="B110" s="3" t="s">
        <v>173</v>
      </c>
      <c r="C110" s="3" t="s">
        <v>166</v>
      </c>
      <c r="D110" s="3" t="s">
        <v>81</v>
      </c>
      <c r="E110" s="4">
        <v>391</v>
      </c>
      <c r="F110" s="2" t="s">
        <v>377</v>
      </c>
      <c r="G110" s="33">
        <v>0</v>
      </c>
      <c r="H110" s="45">
        <v>150</v>
      </c>
      <c r="I110" s="4" t="s">
        <v>177</v>
      </c>
      <c r="J110" s="2" t="str">
        <f t="shared" si="2"/>
        <v>3.3.90.30.44.04.0004.000018-01 - 391 - Instituto do Meio Ambiente e dos Recursos Hídricos do Distrito Federal</v>
      </c>
      <c r="K110" s="2" t="str">
        <f t="shared" si="3"/>
        <v>3.3.90.30.44.04.0004.000018-01 - 391</v>
      </c>
    </row>
    <row r="111" spans="1:11" ht="31.5" x14ac:dyDescent="0.25">
      <c r="A111" s="7" t="s">
        <v>167</v>
      </c>
      <c r="B111" s="3" t="s">
        <v>174</v>
      </c>
      <c r="C111" s="3" t="s">
        <v>168</v>
      </c>
      <c r="D111" s="3" t="s">
        <v>81</v>
      </c>
      <c r="E111" s="4">
        <v>391</v>
      </c>
      <c r="F111" s="2" t="s">
        <v>377</v>
      </c>
      <c r="G111" s="33">
        <v>0</v>
      </c>
      <c r="H111" s="45">
        <v>200</v>
      </c>
      <c r="I111" s="4" t="s">
        <v>177</v>
      </c>
      <c r="J111" s="2" t="str">
        <f t="shared" si="2"/>
        <v>3.3.90.30.44.04.0001.000020-01 - 391 - Instituto do Meio Ambiente e dos Recursos Hídricos do Distrito Federal</v>
      </c>
      <c r="K111" s="2" t="str">
        <f t="shared" si="3"/>
        <v>3.3.90.30.44.04.0001.000020-01 - 391</v>
      </c>
    </row>
    <row r="112" spans="1:11" ht="21" x14ac:dyDescent="0.25">
      <c r="A112" s="7" t="s">
        <v>169</v>
      </c>
      <c r="B112" s="3" t="s">
        <v>176</v>
      </c>
      <c r="C112" s="3" t="s">
        <v>170</v>
      </c>
      <c r="D112" s="3" t="s">
        <v>81</v>
      </c>
      <c r="E112" s="4">
        <v>391</v>
      </c>
      <c r="F112" s="2" t="s">
        <v>377</v>
      </c>
      <c r="G112" s="33">
        <v>0</v>
      </c>
      <c r="H112" s="45">
        <v>0</v>
      </c>
      <c r="I112" s="4" t="s">
        <v>177</v>
      </c>
      <c r="J112" s="2" t="str">
        <f t="shared" si="2"/>
        <v>3.3.90.30.44.04.0005.000012-01 - 391 - Instituto do Meio Ambiente e dos Recursos Hídricos do Distrito Federal</v>
      </c>
      <c r="K112" s="2" t="str">
        <f t="shared" si="3"/>
        <v>3.3.90.30.44.04.0005.000012-01 - 391</v>
      </c>
    </row>
    <row r="113" spans="1:11" ht="21" x14ac:dyDescent="0.25">
      <c r="A113" s="7" t="s">
        <v>171</v>
      </c>
      <c r="B113" s="3" t="s">
        <v>175</v>
      </c>
      <c r="C113" s="3" t="s">
        <v>172</v>
      </c>
      <c r="D113" s="3" t="s">
        <v>81</v>
      </c>
      <c r="E113" s="4">
        <v>391</v>
      </c>
      <c r="F113" s="2" t="s">
        <v>377</v>
      </c>
      <c r="G113" s="33">
        <v>0</v>
      </c>
      <c r="H113" s="45">
        <v>0</v>
      </c>
      <c r="I113" s="4" t="s">
        <v>177</v>
      </c>
      <c r="J113" s="2" t="str">
        <f t="shared" si="2"/>
        <v>3.3.90.30.44.04.0010.000032-01 - 391 - Instituto do Meio Ambiente e dos Recursos Hídricos do Distrito Federal</v>
      </c>
      <c r="K113" s="2" t="str">
        <f t="shared" si="3"/>
        <v>3.3.90.30.44.04.0010.000032-01 - 391</v>
      </c>
    </row>
    <row r="114" spans="1:11" ht="31.5" x14ac:dyDescent="0.25">
      <c r="A114" s="7" t="s">
        <v>165</v>
      </c>
      <c r="B114" s="3" t="s">
        <v>173</v>
      </c>
      <c r="C114" s="3" t="s">
        <v>166</v>
      </c>
      <c r="D114" s="3" t="s">
        <v>81</v>
      </c>
      <c r="E114" s="4">
        <v>400</v>
      </c>
      <c r="F114" s="2" t="s">
        <v>378</v>
      </c>
      <c r="G114" s="33">
        <v>0</v>
      </c>
      <c r="H114" s="45">
        <v>150</v>
      </c>
      <c r="I114" s="4" t="s">
        <v>177</v>
      </c>
      <c r="J114" s="2" t="str">
        <f t="shared" si="2"/>
        <v>3.3.90.30.44.04.0004.000018-01 - 400 - Secretaria de Estado de Justiça e Cidadania</v>
      </c>
      <c r="K114" s="2" t="str">
        <f t="shared" si="3"/>
        <v>3.3.90.30.44.04.0004.000018-01 - 400</v>
      </c>
    </row>
    <row r="115" spans="1:11" ht="31.5" x14ac:dyDescent="0.25">
      <c r="A115" s="7" t="s">
        <v>167</v>
      </c>
      <c r="B115" s="3" t="s">
        <v>174</v>
      </c>
      <c r="C115" s="3" t="s">
        <v>168</v>
      </c>
      <c r="D115" s="3" t="s">
        <v>81</v>
      </c>
      <c r="E115" s="4">
        <v>400</v>
      </c>
      <c r="F115" s="2" t="s">
        <v>378</v>
      </c>
      <c r="G115" s="33">
        <v>0</v>
      </c>
      <c r="H115" s="45">
        <v>1000</v>
      </c>
      <c r="I115" s="4" t="s">
        <v>177</v>
      </c>
      <c r="J115" s="2" t="str">
        <f t="shared" si="2"/>
        <v>3.3.90.30.44.04.0001.000020-01 - 400 - Secretaria de Estado de Justiça e Cidadania</v>
      </c>
      <c r="K115" s="2" t="str">
        <f t="shared" si="3"/>
        <v>3.3.90.30.44.04.0001.000020-01 - 400</v>
      </c>
    </row>
    <row r="116" spans="1:11" ht="21" x14ac:dyDescent="0.25">
      <c r="A116" s="7" t="s">
        <v>169</v>
      </c>
      <c r="B116" s="3" t="s">
        <v>176</v>
      </c>
      <c r="C116" s="3" t="s">
        <v>170</v>
      </c>
      <c r="D116" s="3" t="s">
        <v>81</v>
      </c>
      <c r="E116" s="4">
        <v>400</v>
      </c>
      <c r="F116" s="2" t="s">
        <v>378</v>
      </c>
      <c r="G116" s="33">
        <v>0</v>
      </c>
      <c r="H116" s="45">
        <v>1000</v>
      </c>
      <c r="I116" s="4" t="s">
        <v>177</v>
      </c>
      <c r="J116" s="2" t="str">
        <f t="shared" si="2"/>
        <v>3.3.90.30.44.04.0005.000012-01 - 400 - Secretaria de Estado de Justiça e Cidadania</v>
      </c>
      <c r="K116" s="2" t="str">
        <f t="shared" si="3"/>
        <v>3.3.90.30.44.04.0005.000012-01 - 400</v>
      </c>
    </row>
    <row r="117" spans="1:11" ht="21" x14ac:dyDescent="0.25">
      <c r="A117" s="7" t="s">
        <v>171</v>
      </c>
      <c r="B117" s="3" t="s">
        <v>175</v>
      </c>
      <c r="C117" s="3" t="s">
        <v>172</v>
      </c>
      <c r="D117" s="3" t="s">
        <v>81</v>
      </c>
      <c r="E117" s="4">
        <v>400</v>
      </c>
      <c r="F117" s="2" t="s">
        <v>378</v>
      </c>
      <c r="G117" s="33">
        <v>0</v>
      </c>
      <c r="H117" s="45">
        <v>1000</v>
      </c>
      <c r="I117" s="4" t="s">
        <v>177</v>
      </c>
      <c r="J117" s="2" t="str">
        <f t="shared" si="2"/>
        <v>3.3.90.30.44.04.0010.000032-01 - 400 - Secretaria de Estado de Justiça e Cidadania</v>
      </c>
      <c r="K117" s="2" t="str">
        <f t="shared" si="3"/>
        <v>3.3.90.30.44.04.0010.000032-01 - 400</v>
      </c>
    </row>
    <row r="118" spans="1:11" ht="31.5" x14ac:dyDescent="0.25">
      <c r="A118" s="7" t="s">
        <v>165</v>
      </c>
      <c r="B118" s="3" t="s">
        <v>173</v>
      </c>
      <c r="C118" s="3" t="s">
        <v>166</v>
      </c>
      <c r="D118" s="3" t="s">
        <v>81</v>
      </c>
      <c r="E118" s="4">
        <v>410</v>
      </c>
      <c r="F118" s="2" t="s">
        <v>379</v>
      </c>
      <c r="G118" s="33">
        <v>0</v>
      </c>
      <c r="H118" s="45">
        <v>506</v>
      </c>
      <c r="I118" s="4" t="s">
        <v>177</v>
      </c>
      <c r="J118" s="2" t="str">
        <f t="shared" si="2"/>
        <v>3.3.90.30.44.04.0004.000018-01 - 410 - Secretaria de Estado de Planejamento, Orçamento e Gestão</v>
      </c>
      <c r="K118" s="2" t="str">
        <f t="shared" si="3"/>
        <v>3.3.90.30.44.04.0004.000018-01 - 410</v>
      </c>
    </row>
    <row r="119" spans="1:11" ht="21" x14ac:dyDescent="0.25">
      <c r="A119" s="7" t="s">
        <v>171</v>
      </c>
      <c r="B119" s="3" t="s">
        <v>175</v>
      </c>
      <c r="C119" s="3" t="s">
        <v>172</v>
      </c>
      <c r="D119" s="3" t="s">
        <v>81</v>
      </c>
      <c r="E119" s="4">
        <v>410</v>
      </c>
      <c r="F119" s="2" t="s">
        <v>379</v>
      </c>
      <c r="G119" s="33">
        <v>0</v>
      </c>
      <c r="H119" s="45">
        <v>2114</v>
      </c>
      <c r="I119" s="4" t="s">
        <v>177</v>
      </c>
      <c r="J119" s="2" t="str">
        <f t="shared" ref="J119:J129" si="4">A119&amp;" - "&amp;E119&amp;" - "&amp;F119</f>
        <v>3.3.90.30.44.04.0010.000032-01 - 410 - Secretaria de Estado de Planejamento, Orçamento e Gestão</v>
      </c>
      <c r="K119" s="2" t="str">
        <f t="shared" ref="K119:K129" si="5">A119&amp;" - "&amp;E119</f>
        <v>3.3.90.30.44.04.0010.000032-01 - 410</v>
      </c>
    </row>
    <row r="120" spans="1:11" ht="31.5" x14ac:dyDescent="0.25">
      <c r="A120" s="7" t="s">
        <v>167</v>
      </c>
      <c r="B120" s="3" t="s">
        <v>174</v>
      </c>
      <c r="C120" s="3" t="s">
        <v>168</v>
      </c>
      <c r="D120" s="3" t="s">
        <v>81</v>
      </c>
      <c r="E120" s="4">
        <v>410</v>
      </c>
      <c r="F120" s="2" t="s">
        <v>379</v>
      </c>
      <c r="G120" s="33">
        <v>0</v>
      </c>
      <c r="H120" s="45">
        <v>2214</v>
      </c>
      <c r="I120" s="4" t="s">
        <v>177</v>
      </c>
      <c r="J120" s="2" t="str">
        <f t="shared" si="4"/>
        <v>3.3.90.30.44.04.0001.000020-01 - 410 - Secretaria de Estado de Planejamento, Orçamento e Gestão</v>
      </c>
      <c r="K120" s="2" t="str">
        <f t="shared" si="5"/>
        <v>3.3.90.30.44.04.0001.000020-01 - 410</v>
      </c>
    </row>
    <row r="121" spans="1:11" ht="21" x14ac:dyDescent="0.25">
      <c r="A121" s="7" t="s">
        <v>169</v>
      </c>
      <c r="B121" s="3" t="s">
        <v>176</v>
      </c>
      <c r="C121" s="3" t="s">
        <v>170</v>
      </c>
      <c r="D121" s="3" t="s">
        <v>81</v>
      </c>
      <c r="E121" s="4">
        <v>410</v>
      </c>
      <c r="F121" s="2" t="s">
        <v>379</v>
      </c>
      <c r="G121" s="33">
        <v>0</v>
      </c>
      <c r="H121" s="45">
        <v>2214</v>
      </c>
      <c r="I121" s="4" t="s">
        <v>177</v>
      </c>
      <c r="J121" s="2" t="str">
        <f t="shared" si="4"/>
        <v>3.3.90.30.44.04.0005.000012-01 - 410 - Secretaria de Estado de Planejamento, Orçamento e Gestão</v>
      </c>
      <c r="K121" s="2" t="str">
        <f t="shared" si="5"/>
        <v>3.3.90.30.44.04.0005.000012-01 - 410</v>
      </c>
    </row>
    <row r="122" spans="1:11" ht="31.5" x14ac:dyDescent="0.25">
      <c r="A122" s="7" t="s">
        <v>165</v>
      </c>
      <c r="B122" s="3" t="s">
        <v>173</v>
      </c>
      <c r="C122" s="3" t="s">
        <v>166</v>
      </c>
      <c r="D122" s="3" t="s">
        <v>81</v>
      </c>
      <c r="E122" s="4">
        <v>417</v>
      </c>
      <c r="F122" s="2" t="s">
        <v>380</v>
      </c>
      <c r="G122" s="33">
        <v>0</v>
      </c>
      <c r="H122" s="45">
        <v>0</v>
      </c>
      <c r="I122" s="4" t="s">
        <v>177</v>
      </c>
      <c r="J122" s="2" t="str">
        <f t="shared" si="4"/>
        <v>3.3.90.30.44.04.0004.000018-01 - 417 - Secretaria de Estado de Políticas para Crianças, Adolescentes e Juventude</v>
      </c>
      <c r="K122" s="2" t="str">
        <f t="shared" si="5"/>
        <v>3.3.90.30.44.04.0004.000018-01 - 417</v>
      </c>
    </row>
    <row r="123" spans="1:11" ht="31.5" x14ac:dyDescent="0.25">
      <c r="A123" s="7" t="s">
        <v>167</v>
      </c>
      <c r="B123" s="3" t="s">
        <v>174</v>
      </c>
      <c r="C123" s="3" t="s">
        <v>168</v>
      </c>
      <c r="D123" s="3" t="s">
        <v>81</v>
      </c>
      <c r="E123" s="4">
        <v>417</v>
      </c>
      <c r="F123" s="2" t="s">
        <v>380</v>
      </c>
      <c r="G123" s="33">
        <v>0</v>
      </c>
      <c r="H123" s="45">
        <v>0</v>
      </c>
      <c r="I123" s="4" t="s">
        <v>177</v>
      </c>
      <c r="J123" s="2" t="str">
        <f t="shared" si="4"/>
        <v>3.3.90.30.44.04.0001.000020-01 - 417 - Secretaria de Estado de Políticas para Crianças, Adolescentes e Juventude</v>
      </c>
      <c r="K123" s="2" t="str">
        <f t="shared" si="5"/>
        <v>3.3.90.30.44.04.0001.000020-01 - 417</v>
      </c>
    </row>
    <row r="124" spans="1:11" ht="21" x14ac:dyDescent="0.25">
      <c r="A124" s="7" t="s">
        <v>169</v>
      </c>
      <c r="B124" s="3" t="s">
        <v>176</v>
      </c>
      <c r="C124" s="3" t="s">
        <v>170</v>
      </c>
      <c r="D124" s="3" t="s">
        <v>81</v>
      </c>
      <c r="E124" s="4">
        <v>417</v>
      </c>
      <c r="F124" s="2" t="s">
        <v>380</v>
      </c>
      <c r="G124" s="33">
        <v>0</v>
      </c>
      <c r="H124" s="45">
        <v>0</v>
      </c>
      <c r="I124" s="4" t="s">
        <v>177</v>
      </c>
      <c r="J124" s="2" t="str">
        <f t="shared" si="4"/>
        <v>3.3.90.30.44.04.0005.000012-01 - 417 - Secretaria de Estado de Políticas para Crianças, Adolescentes e Juventude</v>
      </c>
      <c r="K124" s="2" t="str">
        <f t="shared" si="5"/>
        <v>3.3.90.30.44.04.0005.000012-01 - 417</v>
      </c>
    </row>
    <row r="125" spans="1:11" ht="21" x14ac:dyDescent="0.25">
      <c r="A125" s="7" t="s">
        <v>171</v>
      </c>
      <c r="B125" s="3" t="s">
        <v>175</v>
      </c>
      <c r="C125" s="3" t="s">
        <v>172</v>
      </c>
      <c r="D125" s="3" t="s">
        <v>81</v>
      </c>
      <c r="E125" s="4">
        <v>417</v>
      </c>
      <c r="F125" s="2" t="s">
        <v>380</v>
      </c>
      <c r="G125" s="33">
        <v>0</v>
      </c>
      <c r="H125" s="45">
        <v>0</v>
      </c>
      <c r="I125" s="4" t="s">
        <v>177</v>
      </c>
      <c r="J125" s="2" t="str">
        <f t="shared" si="4"/>
        <v>3.3.90.30.44.04.0010.000032-01 - 417 - Secretaria de Estado de Políticas para Crianças, Adolescentes e Juventude</v>
      </c>
      <c r="K125" s="2" t="str">
        <f t="shared" si="5"/>
        <v>3.3.90.30.44.04.0010.000032-01 - 417</v>
      </c>
    </row>
    <row r="126" spans="1:11" ht="31.5" x14ac:dyDescent="0.25">
      <c r="A126" s="7" t="s">
        <v>167</v>
      </c>
      <c r="B126" s="3" t="s">
        <v>174</v>
      </c>
      <c r="C126" s="3" t="s">
        <v>168</v>
      </c>
      <c r="D126" s="3" t="s">
        <v>81</v>
      </c>
      <c r="E126" s="4">
        <v>480</v>
      </c>
      <c r="F126" s="2" t="s">
        <v>381</v>
      </c>
      <c r="G126" s="33">
        <v>0</v>
      </c>
      <c r="H126" s="45">
        <v>500</v>
      </c>
      <c r="I126" s="4" t="s">
        <v>177</v>
      </c>
      <c r="J126" s="2" t="str">
        <f t="shared" si="4"/>
        <v>3.3.90.30.44.04.0001.000020-01 - 480 - Controladoria Geral do Distrito Federal</v>
      </c>
      <c r="K126" s="2" t="str">
        <f t="shared" si="5"/>
        <v>3.3.90.30.44.04.0001.000020-01 - 480</v>
      </c>
    </row>
    <row r="127" spans="1:11" ht="21" x14ac:dyDescent="0.25">
      <c r="A127" s="7" t="s">
        <v>169</v>
      </c>
      <c r="B127" s="3" t="s">
        <v>176</v>
      </c>
      <c r="C127" s="3" t="s">
        <v>170</v>
      </c>
      <c r="D127" s="3" t="s">
        <v>81</v>
      </c>
      <c r="E127" s="4">
        <v>480</v>
      </c>
      <c r="F127" s="2" t="s">
        <v>381</v>
      </c>
      <c r="G127" s="33">
        <v>0</v>
      </c>
      <c r="H127" s="45">
        <v>350</v>
      </c>
      <c r="I127" s="4" t="s">
        <v>177</v>
      </c>
      <c r="J127" s="2" t="str">
        <f t="shared" si="4"/>
        <v>3.3.90.30.44.04.0005.000012-01 - 480 - Controladoria Geral do Distrito Federal</v>
      </c>
      <c r="K127" s="2" t="str">
        <f t="shared" si="5"/>
        <v>3.3.90.30.44.04.0005.000012-01 - 480</v>
      </c>
    </row>
    <row r="128" spans="1:11" ht="21" x14ac:dyDescent="0.25">
      <c r="A128" s="7" t="s">
        <v>171</v>
      </c>
      <c r="B128" s="3" t="s">
        <v>175</v>
      </c>
      <c r="C128" s="3" t="s">
        <v>172</v>
      </c>
      <c r="D128" s="3" t="s">
        <v>81</v>
      </c>
      <c r="E128" s="4">
        <v>480</v>
      </c>
      <c r="F128" s="2" t="s">
        <v>381</v>
      </c>
      <c r="G128" s="33">
        <v>0</v>
      </c>
      <c r="H128" s="45">
        <v>500</v>
      </c>
      <c r="I128" s="4" t="s">
        <v>177</v>
      </c>
      <c r="J128" s="2" t="str">
        <f t="shared" si="4"/>
        <v>3.3.90.30.44.04.0010.000032-01 - 480 - Controladoria Geral do Distrito Federal</v>
      </c>
      <c r="K128" s="2" t="str">
        <f t="shared" si="5"/>
        <v>3.3.90.30.44.04.0010.000032-01 - 480</v>
      </c>
    </row>
    <row r="129" spans="1:11" ht="31.5" x14ac:dyDescent="0.25">
      <c r="A129" s="7" t="s">
        <v>165</v>
      </c>
      <c r="B129" s="3" t="s">
        <v>173</v>
      </c>
      <c r="C129" s="3" t="s">
        <v>166</v>
      </c>
      <c r="D129" s="3" t="s">
        <v>81</v>
      </c>
      <c r="E129" s="4">
        <v>480</v>
      </c>
      <c r="F129" s="2" t="s">
        <v>381</v>
      </c>
      <c r="G129" s="33">
        <v>0</v>
      </c>
      <c r="H129" s="45">
        <v>0</v>
      </c>
      <c r="I129" s="4" t="s">
        <v>177</v>
      </c>
      <c r="J129" s="2" t="str">
        <f t="shared" si="4"/>
        <v>3.3.90.30.44.04.0004.000018-01 - 480 - Controladoria Geral do Distrito Federal</v>
      </c>
      <c r="K129" s="2" t="str">
        <f t="shared" si="5"/>
        <v>3.3.90.30.44.04.0004.000018-01 - 480</v>
      </c>
    </row>
  </sheetData>
  <sheetProtection selectLockedCells="1"/>
  <autoFilter ref="A1:H129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58</v>
      </c>
    </row>
    <row r="2" spans="1:2" x14ac:dyDescent="0.25">
      <c r="A2" s="11" t="s">
        <v>57</v>
      </c>
    </row>
    <row r="3" spans="1:2" x14ac:dyDescent="0.25">
      <c r="A3" s="12" t="s">
        <v>55</v>
      </c>
      <c r="B3" s="13" t="s">
        <v>56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49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47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48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10"/>
  <sheetViews>
    <sheetView tabSelected="1" topLeftCell="E1" zoomScale="90" zoomScaleNormal="90" workbookViewId="0">
      <selection activeCell="E1" sqref="E1:P1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9.42578125" customWidth="1"/>
    <col min="12" max="12" width="10.140625" customWidth="1"/>
    <col min="14" max="14" width="10" style="19" customWidth="1"/>
    <col min="15" max="15" width="10" customWidth="1"/>
    <col min="16" max="16" width="24.5703125" bestFit="1" customWidth="1"/>
  </cols>
  <sheetData>
    <row r="1" spans="1:17" ht="21" x14ac:dyDescent="0.35">
      <c r="E1" s="47" t="s">
        <v>382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7" ht="15.75" x14ac:dyDescent="0.25">
      <c r="E2" s="50" t="s">
        <v>347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7" ht="16.5" thickBot="1" x14ac:dyDescent="0.3">
      <c r="E3" s="53" t="s">
        <v>348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</row>
    <row r="4" spans="1:17" ht="21.75" thickBot="1" x14ac:dyDescent="0.4">
      <c r="E4" s="60" t="s">
        <v>69</v>
      </c>
      <c r="F4" s="61"/>
      <c r="G4" s="58"/>
      <c r="H4" s="59"/>
      <c r="I4" s="28" t="e">
        <f>VLOOKUP(G4,'LISTA ÓRGÃO'!B:C,2,FALSE)</f>
        <v>#N/A</v>
      </c>
      <c r="J4" s="29"/>
      <c r="Q4" s="23"/>
    </row>
    <row r="5" spans="1:17" ht="66.75" customHeight="1" thickBot="1" x14ac:dyDescent="0.3">
      <c r="E5" s="64" t="s">
        <v>80</v>
      </c>
      <c r="F5" s="65"/>
      <c r="G5" s="66"/>
      <c r="H5" s="67"/>
      <c r="I5" s="30"/>
      <c r="J5" s="31"/>
      <c r="K5" s="62">
        <f>COUNT($M:$M)</f>
        <v>0</v>
      </c>
      <c r="L5" s="62"/>
      <c r="M5" s="62"/>
      <c r="N5" s="63"/>
      <c r="O5" s="56">
        <f>COUNT($E:$E)-COUNT($M:$M)</f>
        <v>4</v>
      </c>
      <c r="P5" s="57"/>
      <c r="Q5" s="23"/>
    </row>
    <row r="6" spans="1:17" ht="45" x14ac:dyDescent="0.25">
      <c r="A6" s="21" t="s">
        <v>72</v>
      </c>
      <c r="B6" s="21" t="s">
        <v>65</v>
      </c>
      <c r="C6" s="21" t="s">
        <v>73</v>
      </c>
      <c r="D6" s="21" t="s">
        <v>74</v>
      </c>
      <c r="E6" s="27" t="s">
        <v>77</v>
      </c>
      <c r="F6" s="22" t="s">
        <v>60</v>
      </c>
      <c r="G6" s="22" t="s">
        <v>53</v>
      </c>
      <c r="H6" s="22" t="s">
        <v>68</v>
      </c>
      <c r="I6" s="22" t="s">
        <v>62</v>
      </c>
      <c r="J6" s="22" t="s">
        <v>61</v>
      </c>
      <c r="K6" s="22" t="s">
        <v>79</v>
      </c>
      <c r="L6" s="22" t="s">
        <v>178</v>
      </c>
      <c r="M6" s="24" t="s">
        <v>75</v>
      </c>
      <c r="N6" s="25" t="s">
        <v>76</v>
      </c>
      <c r="O6" s="22" t="s">
        <v>70</v>
      </c>
      <c r="P6" s="26" t="s">
        <v>71</v>
      </c>
    </row>
    <row r="7" spans="1:17" ht="75" x14ac:dyDescent="0.25">
      <c r="A7" t="e">
        <f>$I$4</f>
        <v>#N/A</v>
      </c>
      <c r="B7" t="e">
        <f>VLOOKUP(A7,'LISTA ÓRGÃO'!A:B,2,FALSE)</f>
        <v>#N/A</v>
      </c>
      <c r="C7" s="20">
        <f>N7</f>
        <v>0</v>
      </c>
      <c r="D7" t="str">
        <f>F7</f>
        <v>3.3.90.30.44.04.0001.000020-01</v>
      </c>
      <c r="E7" s="36">
        <v>1</v>
      </c>
      <c r="F7" s="37" t="s">
        <v>167</v>
      </c>
      <c r="G7" s="38" t="str">
        <f>VLOOKUP(F7,'Base de Dados 30.44'!A:B,2,FALSE)</f>
        <v>CORDÃO PARA CRACHÁ</v>
      </c>
      <c r="H7" s="38" t="str">
        <f>VLOOKUP(G7,'Base de Dados 30.44'!B:C,2,FALSE)</f>
        <v>CORDÃO PARA CRACHÁ,Material: 100 % poliester, Apresentação: 01 cm de largura e 80 cm de comprimento, com presilha de metal tipo jacaré, Características Adicionais: Tubular 01 cm de espessura, com logotipo e inscrição do órgão, Cor: À escolher.</v>
      </c>
      <c r="I7" s="39">
        <f>COUNTIF('Base de Dados 30.44'!A:A,'Respostas Órgãos'!F7)</f>
        <v>32</v>
      </c>
      <c r="J7" s="39">
        <f>SUMIF('Base de Dados 30.44'!A:A,'Respostas Órgãos'!F7,'Base de Dados 30.44'!H:H)</f>
        <v>11940</v>
      </c>
      <c r="K7" s="40" t="str">
        <f>VLOOKUP(F7,'Base de Dados 30.44'!A:D,4,FALSE)</f>
        <v>unidade</v>
      </c>
      <c r="L7" s="17">
        <f>SUMIF('Base de Dados 30.44'!K:K,'Respostas Órgãos'!F7&amp;" - "&amp;'Respostas Órgãos'!$I$4,'Base de Dados 30.44'!H:H)</f>
        <v>0</v>
      </c>
      <c r="M7" s="18"/>
      <c r="N7" s="41">
        <f>IF(M7="",L7,M7)</f>
        <v>0</v>
      </c>
      <c r="O7" s="42">
        <f>N7-L7</f>
        <v>0</v>
      </c>
      <c r="P7" s="43" t="str">
        <f>IF(ISERROR((N7-L7)/L7),"Sem histórico de consumo",(N7-L7)/L7)</f>
        <v>Sem histórico de consumo</v>
      </c>
    </row>
    <row r="8" spans="1:17" ht="75" x14ac:dyDescent="0.25">
      <c r="A8" t="e">
        <f t="shared" ref="A8:A10" si="0">$I$4</f>
        <v>#N/A</v>
      </c>
      <c r="B8" t="e">
        <f>VLOOKUP(A8,'LISTA ÓRGÃO'!A:B,2,FALSE)</f>
        <v>#N/A</v>
      </c>
      <c r="C8" s="20">
        <f t="shared" ref="C8:C10" si="1">N8</f>
        <v>0</v>
      </c>
      <c r="D8" t="str">
        <f t="shared" ref="D8:D10" si="2">F8</f>
        <v>3.3.90.30.44.04.0004.000018-01</v>
      </c>
      <c r="E8" s="36">
        <f>+E7+1</f>
        <v>2</v>
      </c>
      <c r="F8" s="37" t="s">
        <v>165</v>
      </c>
      <c r="G8" s="38" t="str">
        <f>VLOOKUP(F8,'Base de Dados 30.44'!A:B,2,FALSE)</f>
        <v>ETIQUETA IDENTIFICAÇÃO VISITANTE</v>
      </c>
      <c r="H8" s="38" t="str">
        <f>VLOOKUP(G8,'Base de Dados 30.44'!B:C,2,FALSE)</f>
        <v>ETIQUETA IDENTIFICAÇÃO VISITANTE,Material: Papel especial com autobrilho e cola especial para tecido, Cor: À escolher, Dimensões: 36 mm x 36 mm, Características Adicionais: Personalizada, Unidade de Fornecimento: Rolo com 100 unidades.</v>
      </c>
      <c r="I8" s="39">
        <f>COUNTIF('Base de Dados 30.44'!A:A,'Respostas Órgãos'!F8)</f>
        <v>32</v>
      </c>
      <c r="J8" s="39">
        <f>SUMIF('Base de Dados 30.44'!A:A,'Respostas Órgãos'!F8,'Base de Dados 30.44'!H:H)</f>
        <v>2762</v>
      </c>
      <c r="K8" s="40" t="str">
        <f>VLOOKUP(F8,'Base de Dados 30.44'!A:D,4,FALSE)</f>
        <v>unidade</v>
      </c>
      <c r="L8" s="17">
        <f>SUMIF('Base de Dados 30.44'!K:K,'Respostas Órgãos'!F8&amp;" - "&amp;'Respostas Órgãos'!$I$4,'Base de Dados 30.44'!H:H)</f>
        <v>0</v>
      </c>
      <c r="M8" s="18"/>
      <c r="N8" s="41">
        <f t="shared" ref="N8:N10" si="3">IF(M8="",L8,M8)</f>
        <v>0</v>
      </c>
      <c r="O8" s="42">
        <f t="shared" ref="O8:O10" si="4">N8-L8</f>
        <v>0</v>
      </c>
      <c r="P8" s="43" t="str">
        <f t="shared" ref="P8:P10" si="5">IF(ISERROR((N8-L8)/L8),"Sem histórico de consumo",(N8-L8)/L8)</f>
        <v>Sem histórico de consumo</v>
      </c>
    </row>
    <row r="9" spans="1:17" ht="45" x14ac:dyDescent="0.25">
      <c r="A9" t="e">
        <f t="shared" si="0"/>
        <v>#N/A</v>
      </c>
      <c r="B9" t="e">
        <f>VLOOKUP(A9,'LISTA ÓRGÃO'!A:B,2,FALSE)</f>
        <v>#N/A</v>
      </c>
      <c r="C9" s="20">
        <f t="shared" si="1"/>
        <v>0</v>
      </c>
      <c r="D9" t="str">
        <f t="shared" si="2"/>
        <v>3.3.90.30.44.04.0005.000012-01</v>
      </c>
      <c r="E9" s="36">
        <f t="shared" ref="E9:E10" si="6">+E8+1</f>
        <v>3</v>
      </c>
      <c r="F9" s="37" t="s">
        <v>169</v>
      </c>
      <c r="G9" s="38" t="str">
        <f>VLOOKUP(F9,'Base de Dados 30.44'!A:B,2,FALSE)</f>
        <v>PORTA CRACHÁ</v>
      </c>
      <c r="H9" s="38" t="str">
        <f>VLOOKUP(G9,'Base de Dados 30.44'!B:C,2,FALSE)</f>
        <v>PORTA CRACHÁ,Material: Plástico rígido (PVC), Características Adicionais: Para acoplar cartões com dimensões de 8,50 x 5,40 cm, Cor: Transparente.</v>
      </c>
      <c r="I9" s="39">
        <f>COUNTIF('Base de Dados 30.44'!A:A,'Respostas Órgãos'!F9)</f>
        <v>32</v>
      </c>
      <c r="J9" s="39">
        <f>SUMIF('Base de Dados 30.44'!A:A,'Respostas Órgãos'!F9,'Base de Dados 30.44'!H:H)</f>
        <v>9740</v>
      </c>
      <c r="K9" s="40" t="str">
        <f>VLOOKUP(F9,'Base de Dados 30.44'!A:D,4,FALSE)</f>
        <v>unidade</v>
      </c>
      <c r="L9" s="17">
        <f>SUMIF('Base de Dados 30.44'!K:K,'Respostas Órgãos'!F9&amp;" - "&amp;'Respostas Órgãos'!$I$4,'Base de Dados 30.44'!H:H)</f>
        <v>0</v>
      </c>
      <c r="M9" s="18"/>
      <c r="N9" s="41">
        <f t="shared" si="3"/>
        <v>0</v>
      </c>
      <c r="O9" s="42">
        <f t="shared" si="4"/>
        <v>0</v>
      </c>
      <c r="P9" s="43" t="str">
        <f t="shared" si="5"/>
        <v>Sem histórico de consumo</v>
      </c>
    </row>
    <row r="10" spans="1:17" ht="45" x14ac:dyDescent="0.25">
      <c r="A10" t="e">
        <f t="shared" si="0"/>
        <v>#N/A</v>
      </c>
      <c r="B10" t="e">
        <f>VLOOKUP(A10,'LISTA ÓRGÃO'!A:B,2,FALSE)</f>
        <v>#N/A</v>
      </c>
      <c r="C10" s="20">
        <f t="shared" si="1"/>
        <v>0</v>
      </c>
      <c r="D10" t="str">
        <f t="shared" si="2"/>
        <v>3.3.90.30.44.04.0010.000032-01</v>
      </c>
      <c r="E10" s="36">
        <f t="shared" si="6"/>
        <v>4</v>
      </c>
      <c r="F10" s="37" t="s">
        <v>171</v>
      </c>
      <c r="G10" s="38" t="str">
        <f>VLOOKUP(F10,'Base de Dados 30.44'!A:B,2,FALSE)</f>
        <v>CRACHÁ</v>
      </c>
      <c r="H10" s="38" t="str">
        <f>VLOOKUP(G10,'Base de Dados 30.44'!B:C,2,FALSE)</f>
        <v>CRACHÁ,Material: PVC laminado, Dimensões: 5,40 x 8,50 cm (L x A), Características: Cantos arredondados, flexível, resistente.</v>
      </c>
      <c r="I10" s="39">
        <f>COUNTIF('Base de Dados 30.44'!A:A,'Respostas Órgãos'!F10)</f>
        <v>32</v>
      </c>
      <c r="J10" s="39">
        <f>SUMIF('Base de Dados 30.44'!A:A,'Respostas Órgãos'!F10,'Base de Dados 30.44'!H:H)</f>
        <v>10749</v>
      </c>
      <c r="K10" s="40" t="str">
        <f>VLOOKUP(F10,'Base de Dados 30.44'!A:D,4,FALSE)</f>
        <v>unidade</v>
      </c>
      <c r="L10" s="17">
        <f>SUMIF('Base de Dados 30.44'!K:K,'Respostas Órgãos'!F10&amp;" - "&amp;'Respostas Órgãos'!$I$4,'Base de Dados 30.44'!H:H)</f>
        <v>0</v>
      </c>
      <c r="M10" s="18"/>
      <c r="N10" s="41">
        <f t="shared" si="3"/>
        <v>0</v>
      </c>
      <c r="O10" s="42">
        <f t="shared" si="4"/>
        <v>0</v>
      </c>
      <c r="P10" s="43" t="str">
        <f t="shared" si="5"/>
        <v>Sem histórico de consumo</v>
      </c>
    </row>
  </sheetData>
  <sheetProtection password="C621" sheet="1" objects="1" scenarios="1"/>
  <mergeCells count="9">
    <mergeCell ref="E1:P1"/>
    <mergeCell ref="E2:P2"/>
    <mergeCell ref="E3:P3"/>
    <mergeCell ref="O5:P5"/>
    <mergeCell ref="G4:H4"/>
    <mergeCell ref="E4:F4"/>
    <mergeCell ref="K5:N5"/>
    <mergeCell ref="E5:F5"/>
    <mergeCell ref="G5:H5"/>
  </mergeCells>
  <conditionalFormatting sqref="L7:L10">
    <cfRule type="cellIs" dxfId="6" priority="4" operator="greaterThan">
      <formula>0</formula>
    </cfRule>
    <cfRule type="cellIs" dxfId="5" priority="5" operator="equal">
      <formula>0</formula>
    </cfRule>
  </conditionalFormatting>
  <conditionalFormatting sqref="L7:L10">
    <cfRule type="cellIs" dxfId="4" priority="2" operator="greaterThan">
      <formula>0</formula>
    </cfRule>
    <cfRule type="cellIs" dxfId="3" priority="3" operator="equal">
      <formula>0</formula>
    </cfRule>
  </conditionalFormatting>
  <conditionalFormatting sqref="P7:P10">
    <cfRule type="cellIs" dxfId="2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F3" sqref="F3"/>
    </sheetView>
  </sheetViews>
  <sheetFormatPr defaultRowHeight="15" x14ac:dyDescent="0.25"/>
  <cols>
    <col min="1" max="1" width="9.140625" style="16"/>
    <col min="2" max="2" width="70.85546875" style="16" bestFit="1" customWidth="1"/>
    <col min="3" max="3" width="5" style="16" bestFit="1" customWidth="1"/>
    <col min="4" max="16384" width="9.140625" style="16"/>
  </cols>
  <sheetData>
    <row r="1" spans="1:3" x14ac:dyDescent="0.25">
      <c r="A1" s="16" t="s">
        <v>64</v>
      </c>
      <c r="B1" s="16" t="s">
        <v>65</v>
      </c>
    </row>
    <row r="2" spans="1:3" x14ac:dyDescent="0.25">
      <c r="A2" s="16">
        <v>147</v>
      </c>
      <c r="B2" s="16" t="s">
        <v>83</v>
      </c>
      <c r="C2" s="16">
        <v>147</v>
      </c>
    </row>
    <row r="3" spans="1:3" x14ac:dyDescent="0.25">
      <c r="A3" s="16">
        <v>367</v>
      </c>
      <c r="B3" s="16" t="s">
        <v>84</v>
      </c>
      <c r="C3" s="16">
        <v>367</v>
      </c>
    </row>
    <row r="4" spans="1:3" x14ac:dyDescent="0.25">
      <c r="A4" s="16">
        <v>300</v>
      </c>
      <c r="B4" s="16" t="s">
        <v>85</v>
      </c>
      <c r="C4" s="16">
        <v>300</v>
      </c>
    </row>
    <row r="5" spans="1:3" x14ac:dyDescent="0.25">
      <c r="A5" s="16">
        <v>133</v>
      </c>
      <c r="B5" s="16" t="s">
        <v>86</v>
      </c>
      <c r="C5" s="16">
        <v>133</v>
      </c>
    </row>
    <row r="6" spans="1:3" x14ac:dyDescent="0.25">
      <c r="A6" s="16">
        <v>138</v>
      </c>
      <c r="B6" s="16" t="s">
        <v>87</v>
      </c>
      <c r="C6" s="16">
        <v>138</v>
      </c>
    </row>
    <row r="7" spans="1:3" x14ac:dyDescent="0.25">
      <c r="A7" s="16">
        <v>308</v>
      </c>
      <c r="B7" s="16" t="s">
        <v>88</v>
      </c>
      <c r="C7" s="16">
        <v>308</v>
      </c>
    </row>
    <row r="8" spans="1:3" x14ac:dyDescent="0.25">
      <c r="A8" s="16">
        <v>135</v>
      </c>
      <c r="B8" s="16" t="s">
        <v>89</v>
      </c>
      <c r="C8" s="16">
        <v>135</v>
      </c>
    </row>
    <row r="9" spans="1:3" x14ac:dyDescent="0.25">
      <c r="A9" s="16">
        <v>142</v>
      </c>
      <c r="B9" s="16" t="s">
        <v>90</v>
      </c>
      <c r="C9" s="16">
        <v>142</v>
      </c>
    </row>
    <row r="10" spans="1:3" x14ac:dyDescent="0.25">
      <c r="A10" s="16">
        <v>143</v>
      </c>
      <c r="B10" s="16" t="s">
        <v>91</v>
      </c>
      <c r="C10" s="16">
        <v>143</v>
      </c>
    </row>
    <row r="11" spans="1:3" x14ac:dyDescent="0.25">
      <c r="A11" s="16">
        <v>144</v>
      </c>
      <c r="B11" s="16" t="s">
        <v>92</v>
      </c>
      <c r="C11" s="16">
        <v>144</v>
      </c>
    </row>
    <row r="12" spans="1:3" x14ac:dyDescent="0.25">
      <c r="A12" s="16">
        <v>134</v>
      </c>
      <c r="B12" s="16" t="s">
        <v>93</v>
      </c>
      <c r="C12" s="16">
        <v>134</v>
      </c>
    </row>
    <row r="13" spans="1:3" x14ac:dyDescent="0.25">
      <c r="A13" s="16">
        <v>304</v>
      </c>
      <c r="B13" s="16" t="s">
        <v>94</v>
      </c>
      <c r="C13" s="16">
        <v>304</v>
      </c>
    </row>
    <row r="14" spans="1:3" x14ac:dyDescent="0.25">
      <c r="A14" s="16">
        <v>132</v>
      </c>
      <c r="B14" s="16" t="s">
        <v>95</v>
      </c>
      <c r="C14" s="16">
        <v>132</v>
      </c>
    </row>
    <row r="15" spans="1:3" x14ac:dyDescent="0.25">
      <c r="A15" s="16">
        <v>366</v>
      </c>
      <c r="B15" s="16" t="s">
        <v>96</v>
      </c>
      <c r="C15" s="16">
        <v>366</v>
      </c>
    </row>
    <row r="16" spans="1:3" x14ac:dyDescent="0.25">
      <c r="A16" s="16">
        <v>139</v>
      </c>
      <c r="B16" s="16" t="s">
        <v>97</v>
      </c>
      <c r="C16" s="16">
        <v>139</v>
      </c>
    </row>
    <row r="17" spans="1:3" x14ac:dyDescent="0.25">
      <c r="A17" s="16">
        <v>131</v>
      </c>
      <c r="B17" s="16" t="s">
        <v>98</v>
      </c>
      <c r="C17" s="16">
        <v>131</v>
      </c>
    </row>
    <row r="18" spans="1:3" x14ac:dyDescent="0.25">
      <c r="A18" s="16">
        <v>137</v>
      </c>
      <c r="B18" s="16" t="s">
        <v>99</v>
      </c>
      <c r="C18" s="16">
        <v>137</v>
      </c>
    </row>
    <row r="19" spans="1:3" x14ac:dyDescent="0.25">
      <c r="A19" s="16">
        <v>307</v>
      </c>
      <c r="B19" s="16" t="s">
        <v>100</v>
      </c>
      <c r="C19" s="16">
        <v>307</v>
      </c>
    </row>
    <row r="20" spans="1:3" x14ac:dyDescent="0.25">
      <c r="A20" s="16">
        <v>149</v>
      </c>
      <c r="B20" s="16" t="s">
        <v>101</v>
      </c>
      <c r="C20" s="16">
        <v>149</v>
      </c>
    </row>
    <row r="21" spans="1:3" x14ac:dyDescent="0.25">
      <c r="A21" s="16">
        <v>146</v>
      </c>
      <c r="B21" s="16" t="s">
        <v>102</v>
      </c>
      <c r="C21" s="16">
        <v>146</v>
      </c>
    </row>
    <row r="22" spans="1:3" x14ac:dyDescent="0.25">
      <c r="A22" s="16">
        <v>136</v>
      </c>
      <c r="B22" s="16" t="s">
        <v>103</v>
      </c>
      <c r="C22" s="16">
        <v>136</v>
      </c>
    </row>
    <row r="23" spans="1:3" x14ac:dyDescent="0.25">
      <c r="A23" s="16">
        <v>140</v>
      </c>
      <c r="B23" s="16" t="s">
        <v>104</v>
      </c>
      <c r="C23" s="16">
        <v>140</v>
      </c>
    </row>
    <row r="24" spans="1:3" x14ac:dyDescent="0.25">
      <c r="A24" s="16">
        <v>305</v>
      </c>
      <c r="B24" s="16" t="s">
        <v>105</v>
      </c>
      <c r="C24" s="16">
        <v>305</v>
      </c>
    </row>
    <row r="25" spans="1:3" x14ac:dyDescent="0.25">
      <c r="A25" s="16">
        <v>141</v>
      </c>
      <c r="B25" s="16" t="s">
        <v>106</v>
      </c>
      <c r="C25" s="16">
        <v>141</v>
      </c>
    </row>
    <row r="26" spans="1:3" x14ac:dyDescent="0.25">
      <c r="A26" s="16">
        <v>145</v>
      </c>
      <c r="B26" s="16" t="s">
        <v>107</v>
      </c>
      <c r="C26" s="16">
        <v>145</v>
      </c>
    </row>
    <row r="27" spans="1:3" x14ac:dyDescent="0.25">
      <c r="A27" s="16">
        <v>148</v>
      </c>
      <c r="B27" s="16" t="s">
        <v>108</v>
      </c>
      <c r="C27" s="16">
        <v>148</v>
      </c>
    </row>
    <row r="28" spans="1:3" x14ac:dyDescent="0.25">
      <c r="A28" s="16">
        <v>301</v>
      </c>
      <c r="B28" s="16" t="s">
        <v>109</v>
      </c>
      <c r="C28" s="16">
        <v>301</v>
      </c>
    </row>
    <row r="29" spans="1:3" x14ac:dyDescent="0.25">
      <c r="A29" s="16">
        <v>309</v>
      </c>
      <c r="B29" s="32" t="s">
        <v>314</v>
      </c>
      <c r="C29" s="16">
        <v>309</v>
      </c>
    </row>
    <row r="30" spans="1:3" x14ac:dyDescent="0.25">
      <c r="A30" s="16">
        <v>306</v>
      </c>
      <c r="B30" s="16" t="s">
        <v>110</v>
      </c>
      <c r="C30" s="16">
        <v>306</v>
      </c>
    </row>
    <row r="31" spans="1:3" x14ac:dyDescent="0.25">
      <c r="A31" s="16">
        <v>302</v>
      </c>
      <c r="B31" s="16" t="s">
        <v>111</v>
      </c>
      <c r="C31" s="16">
        <v>302</v>
      </c>
    </row>
    <row r="32" spans="1:3" x14ac:dyDescent="0.25">
      <c r="A32" s="16">
        <v>303</v>
      </c>
      <c r="B32" s="16" t="s">
        <v>112</v>
      </c>
      <c r="C32" s="16">
        <v>303</v>
      </c>
    </row>
    <row r="33" spans="1:3" x14ac:dyDescent="0.25">
      <c r="A33" s="16">
        <v>197</v>
      </c>
      <c r="B33" s="16" t="s">
        <v>113</v>
      </c>
      <c r="C33" s="16">
        <v>197</v>
      </c>
    </row>
    <row r="34" spans="1:3" s="34" customFormat="1" x14ac:dyDescent="0.25">
      <c r="A34" s="34">
        <v>361</v>
      </c>
      <c r="B34" s="34" t="s">
        <v>114</v>
      </c>
      <c r="C34" s="34">
        <v>361</v>
      </c>
    </row>
    <row r="35" spans="1:3" x14ac:dyDescent="0.25">
      <c r="A35" s="16">
        <v>151</v>
      </c>
      <c r="B35" s="16" t="s">
        <v>115</v>
      </c>
      <c r="C35" s="16">
        <v>151</v>
      </c>
    </row>
    <row r="36" spans="1:3" x14ac:dyDescent="0.25">
      <c r="A36" s="16">
        <v>92</v>
      </c>
      <c r="B36" s="16" t="s">
        <v>116</v>
      </c>
      <c r="C36" s="16">
        <v>92</v>
      </c>
    </row>
    <row r="37" spans="1:3" x14ac:dyDescent="0.25">
      <c r="A37" s="16">
        <v>53</v>
      </c>
      <c r="B37" s="16" t="s">
        <v>117</v>
      </c>
      <c r="C37" s="16">
        <v>53</v>
      </c>
    </row>
    <row r="38" spans="1:3" x14ac:dyDescent="0.25">
      <c r="A38" s="16">
        <v>71</v>
      </c>
      <c r="B38" s="32" t="s">
        <v>118</v>
      </c>
      <c r="C38" s="16">
        <v>71</v>
      </c>
    </row>
    <row r="39" spans="1:3" s="34" customFormat="1" x14ac:dyDescent="0.25">
      <c r="A39" s="34">
        <v>310</v>
      </c>
      <c r="B39" s="35" t="s">
        <v>119</v>
      </c>
      <c r="C39" s="34">
        <v>310</v>
      </c>
    </row>
    <row r="40" spans="1:3" x14ac:dyDescent="0.25">
      <c r="A40" s="16">
        <v>1</v>
      </c>
      <c r="B40" s="32" t="s">
        <v>120</v>
      </c>
      <c r="C40" s="16">
        <v>1</v>
      </c>
    </row>
    <row r="41" spans="1:3" x14ac:dyDescent="0.25">
      <c r="A41" s="16">
        <v>121</v>
      </c>
      <c r="B41" s="32" t="s">
        <v>121</v>
      </c>
      <c r="C41" s="16">
        <v>121</v>
      </c>
    </row>
    <row r="42" spans="1:3" x14ac:dyDescent="0.25">
      <c r="A42" s="16">
        <v>392</v>
      </c>
      <c r="B42" s="32" t="s">
        <v>122</v>
      </c>
      <c r="C42" s="16">
        <v>392</v>
      </c>
    </row>
    <row r="43" spans="1:3" x14ac:dyDescent="0.25">
      <c r="A43" s="16">
        <v>113</v>
      </c>
      <c r="B43" s="32" t="s">
        <v>123</v>
      </c>
      <c r="C43" s="16">
        <v>113</v>
      </c>
    </row>
    <row r="44" spans="1:3" x14ac:dyDescent="0.25">
      <c r="A44" s="16">
        <v>55</v>
      </c>
      <c r="B44" s="32" t="s">
        <v>124</v>
      </c>
      <c r="C44" s="16">
        <v>55</v>
      </c>
    </row>
    <row r="45" spans="1:3" x14ac:dyDescent="0.25">
      <c r="A45" s="16">
        <v>98</v>
      </c>
      <c r="B45" s="32" t="s">
        <v>125</v>
      </c>
      <c r="C45" s="16">
        <v>98</v>
      </c>
    </row>
    <row r="46" spans="1:3" x14ac:dyDescent="0.25">
      <c r="A46" s="16">
        <v>401</v>
      </c>
      <c r="B46" s="16" t="s">
        <v>126</v>
      </c>
      <c r="C46" s="16">
        <v>401</v>
      </c>
    </row>
    <row r="47" spans="1:3" x14ac:dyDescent="0.25">
      <c r="A47" s="16">
        <v>72</v>
      </c>
      <c r="B47" s="16" t="s">
        <v>127</v>
      </c>
      <c r="C47" s="16">
        <v>72</v>
      </c>
    </row>
    <row r="48" spans="1:3" x14ac:dyDescent="0.25">
      <c r="A48" s="16">
        <v>193</v>
      </c>
      <c r="B48" s="16" t="s">
        <v>128</v>
      </c>
      <c r="C48" s="16">
        <v>193</v>
      </c>
    </row>
    <row r="49" spans="1:3" x14ac:dyDescent="0.25">
      <c r="A49" s="16">
        <v>64</v>
      </c>
      <c r="B49" s="16" t="s">
        <v>129</v>
      </c>
      <c r="C49" s="16">
        <v>64</v>
      </c>
    </row>
    <row r="50" spans="1:3" x14ac:dyDescent="0.25">
      <c r="A50" s="16">
        <v>63</v>
      </c>
      <c r="B50" s="16" t="s">
        <v>130</v>
      </c>
      <c r="C50" s="16">
        <v>63</v>
      </c>
    </row>
    <row r="51" spans="1:3" x14ac:dyDescent="0.25">
      <c r="A51" s="16">
        <v>196</v>
      </c>
      <c r="B51" s="16" t="s">
        <v>131</v>
      </c>
      <c r="C51" s="16">
        <v>196</v>
      </c>
    </row>
    <row r="52" spans="1:3" x14ac:dyDescent="0.25">
      <c r="A52" s="16">
        <v>84</v>
      </c>
      <c r="B52" s="32" t="s">
        <v>132</v>
      </c>
      <c r="C52" s="16">
        <v>84</v>
      </c>
    </row>
    <row r="53" spans="1:3" x14ac:dyDescent="0.25">
      <c r="A53" s="16">
        <v>56</v>
      </c>
      <c r="B53" s="16" t="s">
        <v>133</v>
      </c>
      <c r="C53" s="16">
        <v>56</v>
      </c>
    </row>
    <row r="54" spans="1:3" x14ac:dyDescent="0.25">
      <c r="A54" s="16">
        <v>391</v>
      </c>
      <c r="B54" s="16" t="s">
        <v>134</v>
      </c>
      <c r="C54" s="16">
        <v>391</v>
      </c>
    </row>
    <row r="55" spans="1:3" x14ac:dyDescent="0.25">
      <c r="A55" s="16">
        <v>413</v>
      </c>
      <c r="B55" s="16" t="s">
        <v>135</v>
      </c>
      <c r="C55" s="16">
        <v>413</v>
      </c>
    </row>
    <row r="56" spans="1:3" x14ac:dyDescent="0.25">
      <c r="A56" s="16">
        <v>195</v>
      </c>
      <c r="B56" s="16" t="s">
        <v>136</v>
      </c>
      <c r="C56" s="16">
        <v>195</v>
      </c>
    </row>
    <row r="57" spans="1:3" x14ac:dyDescent="0.25">
      <c r="A57" s="16">
        <v>97</v>
      </c>
      <c r="B57" s="16" t="s">
        <v>137</v>
      </c>
      <c r="C57" s="16">
        <v>97</v>
      </c>
    </row>
    <row r="58" spans="1:3" x14ac:dyDescent="0.25">
      <c r="A58" s="16">
        <v>112</v>
      </c>
      <c r="B58" s="16" t="s">
        <v>138</v>
      </c>
      <c r="C58" s="16">
        <v>112</v>
      </c>
    </row>
    <row r="59" spans="1:3" x14ac:dyDescent="0.25">
      <c r="A59" s="16">
        <v>52</v>
      </c>
      <c r="B59" s="16" t="s">
        <v>139</v>
      </c>
      <c r="C59" s="16">
        <v>52</v>
      </c>
    </row>
    <row r="60" spans="1:3" x14ac:dyDescent="0.25">
      <c r="A60" s="16">
        <v>20</v>
      </c>
      <c r="B60" s="16" t="s">
        <v>140</v>
      </c>
      <c r="C60" s="16">
        <v>20</v>
      </c>
    </row>
    <row r="61" spans="1:3" x14ac:dyDescent="0.25">
      <c r="A61" s="16">
        <v>54</v>
      </c>
      <c r="B61" s="16" t="s">
        <v>141</v>
      </c>
      <c r="C61" s="16">
        <v>54</v>
      </c>
    </row>
    <row r="62" spans="1:3" x14ac:dyDescent="0.25">
      <c r="A62" s="16">
        <v>15</v>
      </c>
      <c r="B62" s="16" t="s">
        <v>142</v>
      </c>
      <c r="C62" s="16">
        <v>15</v>
      </c>
    </row>
    <row r="63" spans="1:3" x14ac:dyDescent="0.25">
      <c r="A63" s="16">
        <v>94</v>
      </c>
      <c r="B63" s="32" t="s">
        <v>143</v>
      </c>
      <c r="C63" s="16">
        <v>94</v>
      </c>
    </row>
    <row r="64" spans="1:3" x14ac:dyDescent="0.25">
      <c r="A64" s="16">
        <v>95</v>
      </c>
      <c r="B64" s="16" t="s">
        <v>66</v>
      </c>
      <c r="C64" s="16">
        <v>95</v>
      </c>
    </row>
    <row r="65" spans="1:3" x14ac:dyDescent="0.25">
      <c r="A65" s="16">
        <v>111</v>
      </c>
      <c r="B65" s="16" t="s">
        <v>144</v>
      </c>
      <c r="C65" s="16">
        <v>111</v>
      </c>
    </row>
    <row r="66" spans="1:3" x14ac:dyDescent="0.25">
      <c r="A66" s="16">
        <v>2</v>
      </c>
      <c r="B66" s="16" t="s">
        <v>145</v>
      </c>
      <c r="C66" s="16">
        <v>2</v>
      </c>
    </row>
    <row r="67" spans="1:3" x14ac:dyDescent="0.25">
      <c r="A67" s="16">
        <v>480</v>
      </c>
      <c r="B67" s="16" t="s">
        <v>146</v>
      </c>
      <c r="C67" s="16">
        <v>480</v>
      </c>
    </row>
    <row r="68" spans="1:3" x14ac:dyDescent="0.25">
      <c r="A68" s="16">
        <v>14</v>
      </c>
      <c r="B68" s="16" t="s">
        <v>147</v>
      </c>
      <c r="C68" s="16">
        <v>14</v>
      </c>
    </row>
    <row r="69" spans="1:3" x14ac:dyDescent="0.25">
      <c r="A69" s="16">
        <v>70</v>
      </c>
      <c r="B69" s="16" t="s">
        <v>148</v>
      </c>
      <c r="C69" s="16">
        <v>70</v>
      </c>
    </row>
    <row r="70" spans="1:3" x14ac:dyDescent="0.25">
      <c r="A70" s="16">
        <v>394</v>
      </c>
      <c r="B70" s="16" t="s">
        <v>149</v>
      </c>
      <c r="C70" s="16">
        <v>394</v>
      </c>
    </row>
    <row r="71" spans="1:3" x14ac:dyDescent="0.25">
      <c r="A71" s="16">
        <v>4000</v>
      </c>
      <c r="B71" s="32" t="s">
        <v>150</v>
      </c>
      <c r="C71" s="16">
        <v>4000</v>
      </c>
    </row>
    <row r="72" spans="1:3" x14ac:dyDescent="0.25">
      <c r="A72" s="16">
        <v>417</v>
      </c>
      <c r="B72" s="16" t="s">
        <v>151</v>
      </c>
      <c r="C72" s="16">
        <v>417</v>
      </c>
    </row>
    <row r="73" spans="1:3" x14ac:dyDescent="0.25">
      <c r="A73" s="16">
        <v>150</v>
      </c>
      <c r="B73" s="16" t="s">
        <v>152</v>
      </c>
      <c r="C73" s="16">
        <v>150</v>
      </c>
    </row>
    <row r="74" spans="1:3" x14ac:dyDescent="0.25">
      <c r="A74" s="16">
        <v>431</v>
      </c>
      <c r="B74" s="16" t="s">
        <v>153</v>
      </c>
      <c r="C74" s="16">
        <v>431</v>
      </c>
    </row>
    <row r="75" spans="1:3" x14ac:dyDescent="0.25">
      <c r="A75" s="16">
        <v>370</v>
      </c>
      <c r="B75" s="32" t="s">
        <v>349</v>
      </c>
      <c r="C75" s="16">
        <v>370</v>
      </c>
    </row>
    <row r="76" spans="1:3" x14ac:dyDescent="0.25">
      <c r="A76" s="16">
        <v>80</v>
      </c>
      <c r="B76" s="16" t="s">
        <v>154</v>
      </c>
      <c r="C76" s="16">
        <v>80</v>
      </c>
    </row>
    <row r="77" spans="1:3" x14ac:dyDescent="0.25">
      <c r="A77" s="16">
        <v>40</v>
      </c>
      <c r="B77" s="32" t="s">
        <v>155</v>
      </c>
      <c r="C77" s="16">
        <v>40</v>
      </c>
    </row>
    <row r="78" spans="1:3" x14ac:dyDescent="0.25">
      <c r="A78" s="16">
        <v>390</v>
      </c>
      <c r="B78" s="32" t="s">
        <v>156</v>
      </c>
      <c r="C78" s="16">
        <v>390</v>
      </c>
    </row>
    <row r="79" spans="1:3" x14ac:dyDescent="0.25">
      <c r="A79" s="16">
        <v>400</v>
      </c>
      <c r="B79" s="16" t="s">
        <v>157</v>
      </c>
      <c r="C79" s="16">
        <v>400</v>
      </c>
    </row>
    <row r="80" spans="1:3" x14ac:dyDescent="0.25">
      <c r="A80" s="16">
        <v>393</v>
      </c>
      <c r="B80" s="32" t="s">
        <v>158</v>
      </c>
      <c r="C80" s="16">
        <v>393</v>
      </c>
    </row>
    <row r="81" spans="1:3" x14ac:dyDescent="0.25">
      <c r="A81" s="16">
        <v>90</v>
      </c>
      <c r="B81" s="16" t="s">
        <v>159</v>
      </c>
      <c r="C81" s="16">
        <v>90</v>
      </c>
    </row>
    <row r="82" spans="1:3" x14ac:dyDescent="0.25">
      <c r="A82" s="16">
        <v>410</v>
      </c>
      <c r="B82" s="32" t="s">
        <v>160</v>
      </c>
      <c r="C82" s="16">
        <v>410</v>
      </c>
    </row>
    <row r="83" spans="1:3" x14ac:dyDescent="0.25">
      <c r="A83" s="16">
        <v>60</v>
      </c>
      <c r="B83" s="32" t="s">
        <v>161</v>
      </c>
      <c r="C83" s="16">
        <v>60</v>
      </c>
    </row>
    <row r="84" spans="1:3" x14ac:dyDescent="0.25">
      <c r="A84" s="16">
        <v>220</v>
      </c>
      <c r="B84" s="32" t="s">
        <v>162</v>
      </c>
      <c r="C84" s="16">
        <v>220</v>
      </c>
    </row>
    <row r="85" spans="1:3" x14ac:dyDescent="0.25">
      <c r="A85" s="16">
        <v>110</v>
      </c>
      <c r="B85" s="16" t="s">
        <v>163</v>
      </c>
      <c r="C85" s="16">
        <v>110</v>
      </c>
    </row>
    <row r="86" spans="1:3" x14ac:dyDescent="0.25">
      <c r="A86" s="16">
        <v>50</v>
      </c>
      <c r="B86" s="32" t="s">
        <v>164</v>
      </c>
      <c r="C86" s="16">
        <v>50</v>
      </c>
    </row>
  </sheetData>
  <sheetProtection selectLockedCells="1"/>
  <autoFilter ref="A1:B90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workbookViewId="0">
      <selection activeCell="B138" sqref="B138"/>
    </sheetView>
  </sheetViews>
  <sheetFormatPr defaultRowHeight="15" x14ac:dyDescent="0.25"/>
  <cols>
    <col min="1" max="1" width="6.140625" bestFit="1" customWidth="1"/>
    <col min="2" max="2" width="81.140625" bestFit="1" customWidth="1"/>
    <col min="3" max="3" width="15.5703125" bestFit="1" customWidth="1"/>
    <col min="4" max="4" width="29.7109375" bestFit="1" customWidth="1"/>
    <col min="5" max="5" width="11.140625" bestFit="1" customWidth="1"/>
    <col min="6" max="6" width="16.28515625" bestFit="1" customWidth="1"/>
    <col min="7" max="7" width="15" bestFit="1" customWidth="1"/>
    <col min="8" max="8" width="31.28515625" bestFit="1" customWidth="1"/>
    <col min="9" max="9" width="9.85546875" bestFit="1" customWidth="1"/>
    <col min="10" max="10" width="12.140625" bestFit="1" customWidth="1"/>
    <col min="11" max="11" width="15.5703125" bestFit="1" customWidth="1"/>
    <col min="12" max="13" width="14.5703125" bestFit="1" customWidth="1"/>
    <col min="14" max="16" width="81.140625" bestFit="1" customWidth="1"/>
    <col min="17" max="17" width="18" bestFit="1" customWidth="1"/>
    <col min="18" max="18" width="19.28515625" bestFit="1" customWidth="1"/>
    <col min="19" max="19" width="16.5703125" bestFit="1" customWidth="1"/>
    <col min="20" max="20" width="16.7109375" bestFit="1" customWidth="1"/>
    <col min="21" max="21" width="18.140625" bestFit="1" customWidth="1"/>
    <col min="22" max="22" width="12.7109375" bestFit="1" customWidth="1"/>
    <col min="23" max="23" width="13.140625" bestFit="1" customWidth="1"/>
    <col min="24" max="24" width="13.28515625" bestFit="1" customWidth="1"/>
    <col min="25" max="25" width="58.42578125" bestFit="1" customWidth="1"/>
    <col min="26" max="26" width="15.5703125" bestFit="1" customWidth="1"/>
  </cols>
  <sheetData>
    <row r="1" spans="1:26" x14ac:dyDescent="0.25">
      <c r="A1" t="s">
        <v>64</v>
      </c>
      <c r="B1" t="s">
        <v>65</v>
      </c>
      <c r="C1" t="s">
        <v>73</v>
      </c>
      <c r="D1" t="s">
        <v>74</v>
      </c>
      <c r="E1" t="s">
        <v>179</v>
      </c>
      <c r="F1" t="s">
        <v>180</v>
      </c>
      <c r="G1" t="s">
        <v>181</v>
      </c>
      <c r="H1" t="s">
        <v>182</v>
      </c>
      <c r="I1" t="s">
        <v>183</v>
      </c>
      <c r="J1" t="s">
        <v>184</v>
      </c>
      <c r="K1" t="s">
        <v>185</v>
      </c>
      <c r="L1" t="s">
        <v>186</v>
      </c>
      <c r="M1" t="s">
        <v>187</v>
      </c>
      <c r="N1" t="s">
        <v>188</v>
      </c>
      <c r="O1" t="s">
        <v>189</v>
      </c>
      <c r="P1" t="s">
        <v>190</v>
      </c>
      <c r="Q1" t="s">
        <v>191</v>
      </c>
      <c r="R1" t="s">
        <v>192</v>
      </c>
      <c r="S1" t="s">
        <v>193</v>
      </c>
      <c r="T1" t="s">
        <v>194</v>
      </c>
      <c r="U1" t="s">
        <v>195</v>
      </c>
      <c r="V1" t="s">
        <v>196</v>
      </c>
      <c r="W1" t="s">
        <v>197</v>
      </c>
      <c r="X1" t="s">
        <v>198</v>
      </c>
      <c r="Y1" t="s">
        <v>199</v>
      </c>
      <c r="Z1" t="s">
        <v>200</v>
      </c>
    </row>
    <row r="2" spans="1:26" hidden="1" x14ac:dyDescent="0.25">
      <c r="A2">
        <v>2</v>
      </c>
      <c r="B2" t="s">
        <v>145</v>
      </c>
      <c r="C2">
        <v>900</v>
      </c>
      <c r="D2" t="s">
        <v>165</v>
      </c>
      <c r="E2" t="s">
        <v>203</v>
      </c>
      <c r="F2">
        <v>3</v>
      </c>
      <c r="G2">
        <v>900</v>
      </c>
      <c r="H2" t="s">
        <v>204</v>
      </c>
      <c r="I2" t="s">
        <v>205</v>
      </c>
      <c r="J2" s="44">
        <v>42760</v>
      </c>
      <c r="K2" t="s">
        <v>201</v>
      </c>
      <c r="L2" t="s">
        <v>202</v>
      </c>
      <c r="M2" t="s">
        <v>206</v>
      </c>
      <c r="N2" t="s">
        <v>166</v>
      </c>
      <c r="O2" t="s">
        <v>207</v>
      </c>
      <c r="P2" t="s">
        <v>208</v>
      </c>
      <c r="Q2">
        <v>3.48</v>
      </c>
      <c r="R2" t="s">
        <v>209</v>
      </c>
      <c r="S2">
        <v>900</v>
      </c>
      <c r="T2">
        <v>600</v>
      </c>
      <c r="U2">
        <v>0</v>
      </c>
      <c r="V2">
        <v>300</v>
      </c>
      <c r="W2" s="44">
        <v>42760</v>
      </c>
      <c r="X2" t="s">
        <v>201</v>
      </c>
      <c r="Y2" t="s">
        <v>210</v>
      </c>
      <c r="Z2">
        <v>0</v>
      </c>
    </row>
    <row r="3" spans="1:26" hidden="1" x14ac:dyDescent="0.25">
      <c r="A3">
        <v>2</v>
      </c>
      <c r="B3" t="s">
        <v>145</v>
      </c>
      <c r="C3">
        <v>3000</v>
      </c>
      <c r="D3" t="s">
        <v>167</v>
      </c>
      <c r="E3" t="s">
        <v>203</v>
      </c>
      <c r="F3">
        <v>1</v>
      </c>
      <c r="G3">
        <v>3000</v>
      </c>
      <c r="H3" t="s">
        <v>204</v>
      </c>
      <c r="I3" t="s">
        <v>205</v>
      </c>
      <c r="J3" s="44">
        <v>42760</v>
      </c>
      <c r="K3" t="s">
        <v>201</v>
      </c>
      <c r="L3" t="s">
        <v>202</v>
      </c>
      <c r="M3" t="s">
        <v>211</v>
      </c>
      <c r="N3" t="s">
        <v>168</v>
      </c>
      <c r="O3" t="s">
        <v>212</v>
      </c>
      <c r="P3" t="s">
        <v>213</v>
      </c>
      <c r="Q3">
        <v>1.21</v>
      </c>
      <c r="R3" t="s">
        <v>214</v>
      </c>
      <c r="S3">
        <v>3000</v>
      </c>
      <c r="T3">
        <v>3000</v>
      </c>
      <c r="U3">
        <v>0</v>
      </c>
      <c r="V3">
        <v>0</v>
      </c>
      <c r="W3" s="44">
        <v>42760</v>
      </c>
      <c r="X3" t="s">
        <v>201</v>
      </c>
      <c r="Y3" t="s">
        <v>210</v>
      </c>
      <c r="Z3">
        <v>0</v>
      </c>
    </row>
    <row r="4" spans="1:26" hidden="1" x14ac:dyDescent="0.25">
      <c r="A4">
        <v>2</v>
      </c>
      <c r="B4" t="s">
        <v>145</v>
      </c>
      <c r="C4">
        <v>3000</v>
      </c>
      <c r="D4" t="s">
        <v>169</v>
      </c>
      <c r="E4" t="s">
        <v>203</v>
      </c>
      <c r="F4">
        <v>4</v>
      </c>
      <c r="G4">
        <v>3000</v>
      </c>
      <c r="H4" t="s">
        <v>204</v>
      </c>
      <c r="I4" t="s">
        <v>205</v>
      </c>
      <c r="J4" s="44">
        <v>42760</v>
      </c>
      <c r="K4" t="s">
        <v>201</v>
      </c>
      <c r="L4" t="s">
        <v>202</v>
      </c>
      <c r="M4" t="s">
        <v>215</v>
      </c>
      <c r="N4" t="s">
        <v>170</v>
      </c>
      <c r="O4" t="s">
        <v>216</v>
      </c>
      <c r="P4" t="s">
        <v>213</v>
      </c>
      <c r="Q4">
        <v>0.75</v>
      </c>
      <c r="R4" t="s">
        <v>217</v>
      </c>
      <c r="S4">
        <v>3000</v>
      </c>
      <c r="T4">
        <v>2000</v>
      </c>
      <c r="U4">
        <v>0</v>
      </c>
      <c r="V4">
        <v>1000</v>
      </c>
      <c r="W4" s="44">
        <v>42760</v>
      </c>
      <c r="X4" t="s">
        <v>201</v>
      </c>
      <c r="Y4" t="s">
        <v>210</v>
      </c>
      <c r="Z4">
        <v>0</v>
      </c>
    </row>
    <row r="5" spans="1:26" hidden="1" x14ac:dyDescent="0.25">
      <c r="A5">
        <v>2</v>
      </c>
      <c r="B5" t="s">
        <v>145</v>
      </c>
      <c r="C5">
        <v>3000</v>
      </c>
      <c r="D5" t="s">
        <v>171</v>
      </c>
      <c r="E5" t="s">
        <v>203</v>
      </c>
      <c r="F5">
        <v>2</v>
      </c>
      <c r="G5">
        <v>3000</v>
      </c>
      <c r="H5" t="s">
        <v>204</v>
      </c>
      <c r="I5" t="s">
        <v>205</v>
      </c>
      <c r="J5" s="44">
        <v>42760</v>
      </c>
      <c r="K5" t="s">
        <v>201</v>
      </c>
      <c r="L5" t="s">
        <v>202</v>
      </c>
      <c r="M5" t="s">
        <v>218</v>
      </c>
      <c r="N5" t="s">
        <v>172</v>
      </c>
      <c r="O5" t="s">
        <v>219</v>
      </c>
      <c r="P5" t="s">
        <v>220</v>
      </c>
      <c r="Q5">
        <v>4</v>
      </c>
      <c r="R5" t="s">
        <v>221</v>
      </c>
      <c r="S5">
        <v>3000</v>
      </c>
      <c r="T5">
        <v>3000</v>
      </c>
      <c r="U5">
        <v>0</v>
      </c>
      <c r="V5">
        <v>0</v>
      </c>
      <c r="W5" s="44">
        <v>42760</v>
      </c>
      <c r="X5" t="s">
        <v>201</v>
      </c>
      <c r="Y5" t="s">
        <v>210</v>
      </c>
      <c r="Z5">
        <v>0</v>
      </c>
    </row>
    <row r="6" spans="1:26" x14ac:dyDescent="0.25">
      <c r="A6">
        <v>14</v>
      </c>
      <c r="B6" t="s">
        <v>147</v>
      </c>
      <c r="C6">
        <v>0</v>
      </c>
      <c r="D6" t="s">
        <v>165</v>
      </c>
      <c r="E6" t="s">
        <v>203</v>
      </c>
      <c r="F6">
        <v>3</v>
      </c>
      <c r="G6">
        <v>0</v>
      </c>
      <c r="H6" t="s">
        <v>204</v>
      </c>
      <c r="I6" t="s">
        <v>205</v>
      </c>
      <c r="J6" s="44">
        <v>42760</v>
      </c>
      <c r="K6" t="s">
        <v>201</v>
      </c>
      <c r="L6" t="s">
        <v>202</v>
      </c>
      <c r="M6" t="s">
        <v>206</v>
      </c>
      <c r="N6" t="s">
        <v>166</v>
      </c>
      <c r="O6" t="s">
        <v>207</v>
      </c>
      <c r="P6" t="s">
        <v>208</v>
      </c>
      <c r="Q6">
        <v>3.48</v>
      </c>
      <c r="R6" t="s">
        <v>222</v>
      </c>
      <c r="S6">
        <v>0</v>
      </c>
      <c r="T6">
        <v>0</v>
      </c>
      <c r="U6">
        <v>0</v>
      </c>
      <c r="V6">
        <v>0</v>
      </c>
      <c r="W6" s="44">
        <v>42760</v>
      </c>
      <c r="X6" t="s">
        <v>201</v>
      </c>
      <c r="Y6" t="s">
        <v>210</v>
      </c>
      <c r="Z6">
        <v>0</v>
      </c>
    </row>
    <row r="7" spans="1:26" x14ac:dyDescent="0.25">
      <c r="A7">
        <v>14</v>
      </c>
      <c r="B7" t="s">
        <v>147</v>
      </c>
      <c r="C7">
        <v>0</v>
      </c>
      <c r="D7" t="s">
        <v>169</v>
      </c>
      <c r="E7" t="s">
        <v>203</v>
      </c>
      <c r="F7">
        <v>4</v>
      </c>
      <c r="G7">
        <v>0</v>
      </c>
      <c r="H7" t="s">
        <v>204</v>
      </c>
      <c r="I7" t="s">
        <v>205</v>
      </c>
      <c r="J7" s="44">
        <v>42760</v>
      </c>
      <c r="K7" t="s">
        <v>201</v>
      </c>
      <c r="L7" t="s">
        <v>202</v>
      </c>
      <c r="M7" t="s">
        <v>215</v>
      </c>
      <c r="N7" t="s">
        <v>170</v>
      </c>
      <c r="O7" t="s">
        <v>216</v>
      </c>
      <c r="P7" t="s">
        <v>213</v>
      </c>
      <c r="Q7">
        <v>0.75</v>
      </c>
      <c r="R7" t="s">
        <v>223</v>
      </c>
      <c r="S7">
        <v>0</v>
      </c>
      <c r="T7">
        <v>0</v>
      </c>
      <c r="U7">
        <v>0</v>
      </c>
      <c r="V7">
        <v>0</v>
      </c>
      <c r="W7" s="44">
        <v>42760</v>
      </c>
      <c r="X7" t="s">
        <v>201</v>
      </c>
      <c r="Y7" t="s">
        <v>210</v>
      </c>
      <c r="Z7">
        <v>0</v>
      </c>
    </row>
    <row r="8" spans="1:26" x14ac:dyDescent="0.25">
      <c r="A8">
        <v>14</v>
      </c>
      <c r="B8" t="s">
        <v>147</v>
      </c>
      <c r="C8">
        <v>0</v>
      </c>
      <c r="D8" t="s">
        <v>171</v>
      </c>
      <c r="E8" t="s">
        <v>203</v>
      </c>
      <c r="F8">
        <v>2</v>
      </c>
      <c r="G8">
        <v>0</v>
      </c>
      <c r="H8" t="s">
        <v>204</v>
      </c>
      <c r="I8" t="s">
        <v>205</v>
      </c>
      <c r="J8" s="44">
        <v>42760</v>
      </c>
      <c r="K8" t="s">
        <v>201</v>
      </c>
      <c r="L8" t="s">
        <v>202</v>
      </c>
      <c r="M8" t="s">
        <v>218</v>
      </c>
      <c r="N8" t="s">
        <v>172</v>
      </c>
      <c r="O8" t="s">
        <v>219</v>
      </c>
      <c r="P8" t="s">
        <v>220</v>
      </c>
      <c r="Q8">
        <v>4</v>
      </c>
      <c r="R8" t="s">
        <v>224</v>
      </c>
      <c r="S8">
        <v>0</v>
      </c>
      <c r="T8">
        <v>0</v>
      </c>
      <c r="U8">
        <v>0</v>
      </c>
      <c r="V8">
        <v>0</v>
      </c>
      <c r="W8" s="44">
        <v>42760</v>
      </c>
      <c r="X8" t="s">
        <v>201</v>
      </c>
      <c r="Y8" t="s">
        <v>210</v>
      </c>
      <c r="Z8">
        <v>0</v>
      </c>
    </row>
    <row r="9" spans="1:26" hidden="1" x14ac:dyDescent="0.25">
      <c r="A9">
        <v>14</v>
      </c>
      <c r="B9" t="s">
        <v>147</v>
      </c>
      <c r="C9">
        <v>300</v>
      </c>
      <c r="D9" t="s">
        <v>167</v>
      </c>
      <c r="E9" t="s">
        <v>203</v>
      </c>
      <c r="F9">
        <v>1</v>
      </c>
      <c r="G9">
        <v>300</v>
      </c>
      <c r="H9" t="s">
        <v>204</v>
      </c>
      <c r="I9" t="s">
        <v>205</v>
      </c>
      <c r="J9" s="44">
        <v>42760</v>
      </c>
      <c r="K9" t="s">
        <v>201</v>
      </c>
      <c r="L9" t="s">
        <v>202</v>
      </c>
      <c r="M9" t="s">
        <v>211</v>
      </c>
      <c r="N9" t="s">
        <v>168</v>
      </c>
      <c r="O9" t="s">
        <v>212</v>
      </c>
      <c r="P9" t="s">
        <v>213</v>
      </c>
      <c r="Q9">
        <v>1.21</v>
      </c>
      <c r="R9" t="s">
        <v>225</v>
      </c>
      <c r="S9">
        <v>300</v>
      </c>
      <c r="T9">
        <v>300</v>
      </c>
      <c r="U9">
        <v>0</v>
      </c>
      <c r="V9">
        <v>0</v>
      </c>
      <c r="W9" s="44">
        <v>42760</v>
      </c>
      <c r="X9" t="s">
        <v>201</v>
      </c>
      <c r="Y9" t="s">
        <v>210</v>
      </c>
      <c r="Z9">
        <v>0</v>
      </c>
    </row>
    <row r="10" spans="1:26" hidden="1" x14ac:dyDescent="0.25">
      <c r="A10">
        <v>20</v>
      </c>
      <c r="B10" t="s">
        <v>140</v>
      </c>
      <c r="C10">
        <v>10</v>
      </c>
      <c r="D10" t="s">
        <v>165</v>
      </c>
      <c r="E10" t="s">
        <v>203</v>
      </c>
      <c r="F10">
        <v>3</v>
      </c>
      <c r="G10">
        <v>10</v>
      </c>
      <c r="H10" t="s">
        <v>204</v>
      </c>
      <c r="I10" t="s">
        <v>205</v>
      </c>
      <c r="J10" s="44">
        <v>42760</v>
      </c>
      <c r="K10" t="s">
        <v>201</v>
      </c>
      <c r="L10" t="s">
        <v>202</v>
      </c>
      <c r="M10" t="s">
        <v>206</v>
      </c>
      <c r="N10" t="s">
        <v>166</v>
      </c>
      <c r="O10" t="s">
        <v>207</v>
      </c>
      <c r="P10" t="s">
        <v>208</v>
      </c>
      <c r="Q10">
        <v>3.48</v>
      </c>
      <c r="R10" t="s">
        <v>226</v>
      </c>
      <c r="S10">
        <v>10</v>
      </c>
      <c r="T10">
        <v>0</v>
      </c>
      <c r="U10">
        <v>0</v>
      </c>
      <c r="V10">
        <v>10</v>
      </c>
      <c r="W10" s="44">
        <v>42760</v>
      </c>
      <c r="X10" t="s">
        <v>201</v>
      </c>
      <c r="Y10" t="s">
        <v>210</v>
      </c>
      <c r="Z10">
        <v>0</v>
      </c>
    </row>
    <row r="11" spans="1:26" hidden="1" x14ac:dyDescent="0.25">
      <c r="A11">
        <v>20</v>
      </c>
      <c r="B11" t="s">
        <v>140</v>
      </c>
      <c r="C11">
        <v>800</v>
      </c>
      <c r="D11" t="s">
        <v>167</v>
      </c>
      <c r="E11" t="s">
        <v>203</v>
      </c>
      <c r="F11">
        <v>1</v>
      </c>
      <c r="G11">
        <v>800</v>
      </c>
      <c r="H11" t="s">
        <v>204</v>
      </c>
      <c r="I11" t="s">
        <v>205</v>
      </c>
      <c r="J11" s="44">
        <v>42760</v>
      </c>
      <c r="K11" t="s">
        <v>201</v>
      </c>
      <c r="L11" t="s">
        <v>202</v>
      </c>
      <c r="M11" t="s">
        <v>211</v>
      </c>
      <c r="N11" t="s">
        <v>168</v>
      </c>
      <c r="O11" t="s">
        <v>212</v>
      </c>
      <c r="P11" t="s">
        <v>213</v>
      </c>
      <c r="Q11">
        <v>1.21</v>
      </c>
      <c r="R11" t="s">
        <v>227</v>
      </c>
      <c r="S11">
        <v>800</v>
      </c>
      <c r="T11">
        <v>500</v>
      </c>
      <c r="U11">
        <v>0</v>
      </c>
      <c r="V11">
        <v>300</v>
      </c>
      <c r="W11" s="44">
        <v>42760</v>
      </c>
      <c r="X11" t="s">
        <v>201</v>
      </c>
      <c r="Y11" t="s">
        <v>210</v>
      </c>
      <c r="Z11">
        <v>0</v>
      </c>
    </row>
    <row r="12" spans="1:26" hidden="1" x14ac:dyDescent="0.25">
      <c r="A12">
        <v>20</v>
      </c>
      <c r="B12" t="s">
        <v>140</v>
      </c>
      <c r="C12">
        <v>800</v>
      </c>
      <c r="D12" t="s">
        <v>169</v>
      </c>
      <c r="E12" t="s">
        <v>203</v>
      </c>
      <c r="F12">
        <v>4</v>
      </c>
      <c r="G12">
        <v>800</v>
      </c>
      <c r="H12" t="s">
        <v>204</v>
      </c>
      <c r="I12" t="s">
        <v>205</v>
      </c>
      <c r="J12" s="44">
        <v>42760</v>
      </c>
      <c r="K12" t="s">
        <v>201</v>
      </c>
      <c r="L12" t="s">
        <v>202</v>
      </c>
      <c r="M12" t="s">
        <v>215</v>
      </c>
      <c r="N12" t="s">
        <v>170</v>
      </c>
      <c r="O12" t="s">
        <v>216</v>
      </c>
      <c r="P12" t="s">
        <v>213</v>
      </c>
      <c r="Q12">
        <v>0.75</v>
      </c>
      <c r="R12" t="s">
        <v>228</v>
      </c>
      <c r="S12">
        <v>800</v>
      </c>
      <c r="T12">
        <v>0</v>
      </c>
      <c r="U12">
        <v>0</v>
      </c>
      <c r="V12">
        <v>800</v>
      </c>
      <c r="W12" s="44">
        <v>42760</v>
      </c>
      <c r="X12" t="s">
        <v>201</v>
      </c>
      <c r="Y12" t="s">
        <v>210</v>
      </c>
      <c r="Z12">
        <v>0</v>
      </c>
    </row>
    <row r="13" spans="1:26" hidden="1" x14ac:dyDescent="0.25">
      <c r="A13">
        <v>20</v>
      </c>
      <c r="B13" t="s">
        <v>140</v>
      </c>
      <c r="C13">
        <v>800</v>
      </c>
      <c r="D13" t="s">
        <v>171</v>
      </c>
      <c r="E13" t="s">
        <v>203</v>
      </c>
      <c r="F13">
        <v>2</v>
      </c>
      <c r="G13">
        <v>800</v>
      </c>
      <c r="H13" t="s">
        <v>204</v>
      </c>
      <c r="I13" t="s">
        <v>205</v>
      </c>
      <c r="J13" s="44">
        <v>42760</v>
      </c>
      <c r="K13" t="s">
        <v>201</v>
      </c>
      <c r="L13" t="s">
        <v>202</v>
      </c>
      <c r="M13" t="s">
        <v>218</v>
      </c>
      <c r="N13" t="s">
        <v>172</v>
      </c>
      <c r="O13" t="s">
        <v>219</v>
      </c>
      <c r="P13" t="s">
        <v>220</v>
      </c>
      <c r="Q13">
        <v>4</v>
      </c>
      <c r="R13" t="s">
        <v>229</v>
      </c>
      <c r="S13">
        <v>800</v>
      </c>
      <c r="T13">
        <v>0</v>
      </c>
      <c r="U13">
        <v>0</v>
      </c>
      <c r="V13">
        <v>800</v>
      </c>
      <c r="W13" s="44">
        <v>42760</v>
      </c>
      <c r="X13" t="s">
        <v>201</v>
      </c>
      <c r="Y13" t="s">
        <v>210</v>
      </c>
      <c r="Z13">
        <v>0</v>
      </c>
    </row>
    <row r="14" spans="1:26" hidden="1" x14ac:dyDescent="0.25">
      <c r="A14">
        <v>40</v>
      </c>
      <c r="B14" t="s">
        <v>155</v>
      </c>
      <c r="C14">
        <v>300</v>
      </c>
      <c r="D14" t="s">
        <v>167</v>
      </c>
      <c r="E14" t="s">
        <v>203</v>
      </c>
      <c r="F14">
        <v>1</v>
      </c>
      <c r="G14">
        <v>300</v>
      </c>
      <c r="H14" t="s">
        <v>204</v>
      </c>
      <c r="I14" t="s">
        <v>205</v>
      </c>
      <c r="J14" s="44">
        <v>42760</v>
      </c>
      <c r="K14" t="s">
        <v>201</v>
      </c>
      <c r="L14" t="s">
        <v>202</v>
      </c>
      <c r="M14" t="s">
        <v>211</v>
      </c>
      <c r="N14" t="s">
        <v>168</v>
      </c>
      <c r="O14" t="s">
        <v>212</v>
      </c>
      <c r="P14" t="s">
        <v>213</v>
      </c>
      <c r="Q14">
        <v>1.21</v>
      </c>
      <c r="R14" t="s">
        <v>230</v>
      </c>
      <c r="S14">
        <v>300</v>
      </c>
      <c r="T14">
        <v>0</v>
      </c>
      <c r="U14">
        <v>0</v>
      </c>
      <c r="V14">
        <v>300</v>
      </c>
      <c r="W14" s="44">
        <v>42760</v>
      </c>
      <c r="X14" t="s">
        <v>201</v>
      </c>
      <c r="Y14" t="s">
        <v>210</v>
      </c>
      <c r="Z14">
        <v>0</v>
      </c>
    </row>
    <row r="15" spans="1:26" hidden="1" x14ac:dyDescent="0.25">
      <c r="A15">
        <v>40</v>
      </c>
      <c r="B15" t="s">
        <v>155</v>
      </c>
      <c r="C15">
        <v>300</v>
      </c>
      <c r="D15" t="s">
        <v>165</v>
      </c>
      <c r="E15" t="s">
        <v>203</v>
      </c>
      <c r="F15">
        <v>3</v>
      </c>
      <c r="G15">
        <v>300</v>
      </c>
      <c r="H15" t="s">
        <v>204</v>
      </c>
      <c r="I15" t="s">
        <v>205</v>
      </c>
      <c r="J15" s="44">
        <v>42760</v>
      </c>
      <c r="K15" t="s">
        <v>201</v>
      </c>
      <c r="L15" t="s">
        <v>202</v>
      </c>
      <c r="M15" t="s">
        <v>206</v>
      </c>
      <c r="N15" t="s">
        <v>166</v>
      </c>
      <c r="O15" t="s">
        <v>207</v>
      </c>
      <c r="P15" t="s">
        <v>208</v>
      </c>
      <c r="Q15">
        <v>3.48</v>
      </c>
      <c r="R15" t="s">
        <v>231</v>
      </c>
      <c r="S15">
        <v>300</v>
      </c>
      <c r="T15">
        <v>0</v>
      </c>
      <c r="U15">
        <v>0</v>
      </c>
      <c r="V15">
        <v>300</v>
      </c>
      <c r="W15" s="44">
        <v>42760</v>
      </c>
      <c r="X15" t="s">
        <v>201</v>
      </c>
      <c r="Y15" t="s">
        <v>210</v>
      </c>
      <c r="Z15">
        <v>0</v>
      </c>
    </row>
    <row r="16" spans="1:26" hidden="1" x14ac:dyDescent="0.25">
      <c r="A16">
        <v>40</v>
      </c>
      <c r="B16" t="s">
        <v>155</v>
      </c>
      <c r="C16">
        <v>300</v>
      </c>
      <c r="D16" t="s">
        <v>169</v>
      </c>
      <c r="E16" t="s">
        <v>203</v>
      </c>
      <c r="F16">
        <v>4</v>
      </c>
      <c r="G16">
        <v>300</v>
      </c>
      <c r="H16" t="s">
        <v>204</v>
      </c>
      <c r="I16" t="s">
        <v>205</v>
      </c>
      <c r="J16" s="44">
        <v>42760</v>
      </c>
      <c r="K16" t="s">
        <v>201</v>
      </c>
      <c r="L16" t="s">
        <v>202</v>
      </c>
      <c r="M16" t="s">
        <v>215</v>
      </c>
      <c r="N16" t="s">
        <v>170</v>
      </c>
      <c r="O16" t="s">
        <v>216</v>
      </c>
      <c r="P16" t="s">
        <v>213</v>
      </c>
      <c r="Q16">
        <v>0.75</v>
      </c>
      <c r="R16" t="s">
        <v>232</v>
      </c>
      <c r="S16">
        <v>300</v>
      </c>
      <c r="T16">
        <v>0</v>
      </c>
      <c r="U16">
        <v>0</v>
      </c>
      <c r="V16">
        <v>300</v>
      </c>
      <c r="W16" s="44">
        <v>42760</v>
      </c>
      <c r="X16" t="s">
        <v>201</v>
      </c>
      <c r="Y16" t="s">
        <v>210</v>
      </c>
      <c r="Z16">
        <v>0</v>
      </c>
    </row>
    <row r="17" spans="1:26" hidden="1" x14ac:dyDescent="0.25">
      <c r="A17">
        <v>40</v>
      </c>
      <c r="B17" t="s">
        <v>155</v>
      </c>
      <c r="C17">
        <v>300</v>
      </c>
      <c r="D17" t="s">
        <v>171</v>
      </c>
      <c r="E17" t="s">
        <v>203</v>
      </c>
      <c r="F17">
        <v>2</v>
      </c>
      <c r="G17">
        <v>300</v>
      </c>
      <c r="H17" t="s">
        <v>204</v>
      </c>
      <c r="I17" t="s">
        <v>205</v>
      </c>
      <c r="J17" s="44">
        <v>42760</v>
      </c>
      <c r="K17" t="s">
        <v>201</v>
      </c>
      <c r="L17" t="s">
        <v>202</v>
      </c>
      <c r="M17" t="s">
        <v>218</v>
      </c>
      <c r="N17" t="s">
        <v>172</v>
      </c>
      <c r="O17" t="s">
        <v>219</v>
      </c>
      <c r="P17" t="s">
        <v>220</v>
      </c>
      <c r="Q17">
        <v>4</v>
      </c>
      <c r="R17" t="s">
        <v>233</v>
      </c>
      <c r="S17">
        <v>300</v>
      </c>
      <c r="T17">
        <v>0</v>
      </c>
      <c r="U17">
        <v>0</v>
      </c>
      <c r="V17">
        <v>300</v>
      </c>
      <c r="W17" s="44">
        <v>42760</v>
      </c>
      <c r="X17" t="s">
        <v>201</v>
      </c>
      <c r="Y17" t="s">
        <v>210</v>
      </c>
      <c r="Z17">
        <v>0</v>
      </c>
    </row>
    <row r="18" spans="1:26" x14ac:dyDescent="0.25">
      <c r="A18">
        <v>50</v>
      </c>
      <c r="B18" t="s">
        <v>164</v>
      </c>
      <c r="C18">
        <v>0</v>
      </c>
      <c r="D18" t="s">
        <v>165</v>
      </c>
      <c r="E18" t="s">
        <v>203</v>
      </c>
      <c r="F18">
        <v>3</v>
      </c>
      <c r="G18">
        <v>0</v>
      </c>
      <c r="H18" t="s">
        <v>204</v>
      </c>
      <c r="I18" t="s">
        <v>205</v>
      </c>
      <c r="J18" s="44">
        <v>42760</v>
      </c>
      <c r="K18" t="s">
        <v>201</v>
      </c>
      <c r="L18" t="s">
        <v>202</v>
      </c>
      <c r="M18" t="s">
        <v>206</v>
      </c>
      <c r="N18" t="s">
        <v>166</v>
      </c>
      <c r="O18" t="s">
        <v>207</v>
      </c>
      <c r="P18" t="s">
        <v>208</v>
      </c>
      <c r="Q18">
        <v>3.48</v>
      </c>
      <c r="R18" t="s">
        <v>234</v>
      </c>
      <c r="S18">
        <v>0</v>
      </c>
      <c r="T18">
        <v>0</v>
      </c>
      <c r="U18">
        <v>0</v>
      </c>
      <c r="V18">
        <v>0</v>
      </c>
      <c r="W18" s="44">
        <v>42760</v>
      </c>
      <c r="X18" t="s">
        <v>201</v>
      </c>
      <c r="Y18" t="s">
        <v>210</v>
      </c>
      <c r="Z18">
        <v>0</v>
      </c>
    </row>
    <row r="19" spans="1:26" hidden="1" x14ac:dyDescent="0.25">
      <c r="A19">
        <v>50</v>
      </c>
      <c r="B19" t="s">
        <v>164</v>
      </c>
      <c r="C19">
        <v>660</v>
      </c>
      <c r="D19" t="s">
        <v>167</v>
      </c>
      <c r="E19" t="s">
        <v>203</v>
      </c>
      <c r="F19">
        <v>1</v>
      </c>
      <c r="G19">
        <v>660</v>
      </c>
      <c r="H19" t="s">
        <v>204</v>
      </c>
      <c r="I19" t="s">
        <v>205</v>
      </c>
      <c r="J19" s="44">
        <v>42760</v>
      </c>
      <c r="K19" t="s">
        <v>201</v>
      </c>
      <c r="L19" t="s">
        <v>202</v>
      </c>
      <c r="M19" t="s">
        <v>211</v>
      </c>
      <c r="N19" t="s">
        <v>168</v>
      </c>
      <c r="O19" t="s">
        <v>212</v>
      </c>
      <c r="P19" t="s">
        <v>213</v>
      </c>
      <c r="Q19">
        <v>1.21</v>
      </c>
      <c r="R19" t="s">
        <v>235</v>
      </c>
      <c r="S19">
        <v>660</v>
      </c>
      <c r="T19">
        <v>0</v>
      </c>
      <c r="U19">
        <v>0</v>
      </c>
      <c r="V19">
        <v>660</v>
      </c>
      <c r="W19" s="44">
        <v>42760</v>
      </c>
      <c r="X19" t="s">
        <v>201</v>
      </c>
      <c r="Y19" t="s">
        <v>210</v>
      </c>
      <c r="Z19">
        <v>0</v>
      </c>
    </row>
    <row r="20" spans="1:26" hidden="1" x14ac:dyDescent="0.25">
      <c r="A20">
        <v>50</v>
      </c>
      <c r="B20" t="s">
        <v>164</v>
      </c>
      <c r="C20">
        <v>760</v>
      </c>
      <c r="D20" t="s">
        <v>169</v>
      </c>
      <c r="E20" t="s">
        <v>203</v>
      </c>
      <c r="F20">
        <v>4</v>
      </c>
      <c r="G20">
        <v>760</v>
      </c>
      <c r="H20" t="s">
        <v>204</v>
      </c>
      <c r="I20" t="s">
        <v>205</v>
      </c>
      <c r="J20" s="44">
        <v>42760</v>
      </c>
      <c r="K20" t="s">
        <v>201</v>
      </c>
      <c r="L20" t="s">
        <v>202</v>
      </c>
      <c r="M20" t="s">
        <v>215</v>
      </c>
      <c r="N20" t="s">
        <v>170</v>
      </c>
      <c r="O20" t="s">
        <v>216</v>
      </c>
      <c r="P20" t="s">
        <v>213</v>
      </c>
      <c r="Q20">
        <v>0.75</v>
      </c>
      <c r="R20" t="s">
        <v>236</v>
      </c>
      <c r="S20">
        <v>760</v>
      </c>
      <c r="T20">
        <v>0</v>
      </c>
      <c r="U20">
        <v>0</v>
      </c>
      <c r="V20">
        <v>760</v>
      </c>
      <c r="W20" s="44">
        <v>42760</v>
      </c>
      <c r="X20" t="s">
        <v>201</v>
      </c>
      <c r="Y20" t="s">
        <v>210</v>
      </c>
      <c r="Z20">
        <v>0</v>
      </c>
    </row>
    <row r="21" spans="1:26" hidden="1" x14ac:dyDescent="0.25">
      <c r="A21">
        <v>50</v>
      </c>
      <c r="B21" t="s">
        <v>164</v>
      </c>
      <c r="C21">
        <v>760</v>
      </c>
      <c r="D21" t="s">
        <v>171</v>
      </c>
      <c r="E21" t="s">
        <v>203</v>
      </c>
      <c r="F21">
        <v>2</v>
      </c>
      <c r="G21">
        <v>760</v>
      </c>
      <c r="H21" t="s">
        <v>204</v>
      </c>
      <c r="I21" t="s">
        <v>205</v>
      </c>
      <c r="J21" s="44">
        <v>42760</v>
      </c>
      <c r="K21" t="s">
        <v>201</v>
      </c>
      <c r="L21" t="s">
        <v>202</v>
      </c>
      <c r="M21" t="s">
        <v>218</v>
      </c>
      <c r="N21" t="s">
        <v>172</v>
      </c>
      <c r="O21" t="s">
        <v>219</v>
      </c>
      <c r="P21" t="s">
        <v>220</v>
      </c>
      <c r="Q21">
        <v>4</v>
      </c>
      <c r="R21" t="s">
        <v>237</v>
      </c>
      <c r="S21">
        <v>760</v>
      </c>
      <c r="T21">
        <v>0</v>
      </c>
      <c r="U21">
        <v>0</v>
      </c>
      <c r="V21">
        <v>760</v>
      </c>
      <c r="W21" s="44">
        <v>42760</v>
      </c>
      <c r="X21" t="s">
        <v>201</v>
      </c>
      <c r="Y21" t="s">
        <v>210</v>
      </c>
      <c r="Z21">
        <v>0</v>
      </c>
    </row>
    <row r="22" spans="1:26" hidden="1" x14ac:dyDescent="0.25">
      <c r="A22">
        <v>70</v>
      </c>
      <c r="B22" t="s">
        <v>148</v>
      </c>
      <c r="C22">
        <v>200</v>
      </c>
      <c r="D22" t="s">
        <v>165</v>
      </c>
      <c r="E22" t="s">
        <v>203</v>
      </c>
      <c r="F22">
        <v>3</v>
      </c>
      <c r="G22">
        <v>200</v>
      </c>
      <c r="H22" t="s">
        <v>204</v>
      </c>
      <c r="I22" t="s">
        <v>205</v>
      </c>
      <c r="J22" s="44">
        <v>42760</v>
      </c>
      <c r="K22" t="s">
        <v>201</v>
      </c>
      <c r="L22" t="s">
        <v>202</v>
      </c>
      <c r="M22" t="s">
        <v>206</v>
      </c>
      <c r="N22" t="s">
        <v>166</v>
      </c>
      <c r="O22" t="s">
        <v>207</v>
      </c>
      <c r="P22" t="s">
        <v>208</v>
      </c>
      <c r="Q22">
        <v>3.48</v>
      </c>
      <c r="R22" t="s">
        <v>238</v>
      </c>
      <c r="S22">
        <v>200</v>
      </c>
      <c r="T22">
        <v>100</v>
      </c>
      <c r="U22">
        <v>0</v>
      </c>
      <c r="V22">
        <v>100</v>
      </c>
      <c r="W22" s="44">
        <v>42760</v>
      </c>
      <c r="X22" t="s">
        <v>201</v>
      </c>
      <c r="Y22" t="s">
        <v>210</v>
      </c>
      <c r="Z22">
        <v>0</v>
      </c>
    </row>
    <row r="23" spans="1:26" hidden="1" x14ac:dyDescent="0.25">
      <c r="A23">
        <v>70</v>
      </c>
      <c r="B23" t="s">
        <v>148</v>
      </c>
      <c r="C23">
        <v>800</v>
      </c>
      <c r="D23" t="s">
        <v>167</v>
      </c>
      <c r="E23" t="s">
        <v>203</v>
      </c>
      <c r="F23">
        <v>1</v>
      </c>
      <c r="G23">
        <v>800</v>
      </c>
      <c r="H23" t="s">
        <v>204</v>
      </c>
      <c r="I23" t="s">
        <v>205</v>
      </c>
      <c r="J23" s="44">
        <v>42760</v>
      </c>
      <c r="K23" t="s">
        <v>201</v>
      </c>
      <c r="L23" t="s">
        <v>202</v>
      </c>
      <c r="M23" t="s">
        <v>211</v>
      </c>
      <c r="N23" t="s">
        <v>168</v>
      </c>
      <c r="O23" t="s">
        <v>212</v>
      </c>
      <c r="P23" t="s">
        <v>213</v>
      </c>
      <c r="Q23">
        <v>1.21</v>
      </c>
      <c r="R23" t="s">
        <v>239</v>
      </c>
      <c r="S23">
        <v>800</v>
      </c>
      <c r="T23">
        <v>542</v>
      </c>
      <c r="U23">
        <v>0</v>
      </c>
      <c r="V23">
        <v>258</v>
      </c>
      <c r="W23" s="44">
        <v>42760</v>
      </c>
      <c r="X23" t="s">
        <v>201</v>
      </c>
      <c r="Y23" t="s">
        <v>210</v>
      </c>
      <c r="Z23">
        <v>0</v>
      </c>
    </row>
    <row r="24" spans="1:26" hidden="1" x14ac:dyDescent="0.25">
      <c r="A24">
        <v>70</v>
      </c>
      <c r="B24" t="s">
        <v>148</v>
      </c>
      <c r="C24">
        <v>800</v>
      </c>
      <c r="D24" t="s">
        <v>169</v>
      </c>
      <c r="E24" t="s">
        <v>203</v>
      </c>
      <c r="F24">
        <v>4</v>
      </c>
      <c r="G24">
        <v>800</v>
      </c>
      <c r="H24" t="s">
        <v>204</v>
      </c>
      <c r="I24" t="s">
        <v>205</v>
      </c>
      <c r="J24" s="44">
        <v>42760</v>
      </c>
      <c r="K24" t="s">
        <v>201</v>
      </c>
      <c r="L24" t="s">
        <v>202</v>
      </c>
      <c r="M24" t="s">
        <v>215</v>
      </c>
      <c r="N24" t="s">
        <v>170</v>
      </c>
      <c r="O24" t="s">
        <v>216</v>
      </c>
      <c r="P24" t="s">
        <v>213</v>
      </c>
      <c r="Q24">
        <v>0.75</v>
      </c>
      <c r="R24" t="s">
        <v>240</v>
      </c>
      <c r="S24">
        <v>800</v>
      </c>
      <c r="T24">
        <v>542</v>
      </c>
      <c r="U24">
        <v>0</v>
      </c>
      <c r="V24">
        <v>258</v>
      </c>
      <c r="W24" s="44">
        <v>42760</v>
      </c>
      <c r="X24" t="s">
        <v>201</v>
      </c>
      <c r="Y24" t="s">
        <v>210</v>
      </c>
      <c r="Z24">
        <v>0</v>
      </c>
    </row>
    <row r="25" spans="1:26" hidden="1" x14ac:dyDescent="0.25">
      <c r="A25">
        <v>70</v>
      </c>
      <c r="B25" t="s">
        <v>148</v>
      </c>
      <c r="C25">
        <v>800</v>
      </c>
      <c r="D25" t="s">
        <v>171</v>
      </c>
      <c r="E25" t="s">
        <v>203</v>
      </c>
      <c r="F25">
        <v>2</v>
      </c>
      <c r="G25">
        <v>800</v>
      </c>
      <c r="H25" t="s">
        <v>204</v>
      </c>
      <c r="I25" t="s">
        <v>205</v>
      </c>
      <c r="J25" s="44">
        <v>42760</v>
      </c>
      <c r="K25" t="s">
        <v>201</v>
      </c>
      <c r="L25" t="s">
        <v>202</v>
      </c>
      <c r="M25" t="s">
        <v>218</v>
      </c>
      <c r="N25" t="s">
        <v>172</v>
      </c>
      <c r="O25" t="s">
        <v>219</v>
      </c>
      <c r="P25" t="s">
        <v>220</v>
      </c>
      <c r="Q25">
        <v>4</v>
      </c>
      <c r="R25" t="s">
        <v>241</v>
      </c>
      <c r="S25">
        <v>800</v>
      </c>
      <c r="T25">
        <v>542</v>
      </c>
      <c r="U25">
        <v>0</v>
      </c>
      <c r="V25">
        <v>258</v>
      </c>
      <c r="W25" s="44">
        <v>42760</v>
      </c>
      <c r="X25" t="s">
        <v>201</v>
      </c>
      <c r="Y25" t="s">
        <v>210</v>
      </c>
      <c r="Z25">
        <v>0</v>
      </c>
    </row>
    <row r="26" spans="1:26" hidden="1" x14ac:dyDescent="0.25">
      <c r="A26">
        <v>94</v>
      </c>
      <c r="B26" t="s">
        <v>143</v>
      </c>
      <c r="C26">
        <v>1000</v>
      </c>
      <c r="D26" t="s">
        <v>167</v>
      </c>
      <c r="E26" t="s">
        <v>203</v>
      </c>
      <c r="F26">
        <v>1</v>
      </c>
      <c r="G26">
        <v>1000</v>
      </c>
      <c r="H26" t="s">
        <v>204</v>
      </c>
      <c r="I26" t="s">
        <v>205</v>
      </c>
      <c r="J26" s="44">
        <v>42760</v>
      </c>
      <c r="K26" t="s">
        <v>201</v>
      </c>
      <c r="L26" t="s">
        <v>202</v>
      </c>
      <c r="M26" t="s">
        <v>211</v>
      </c>
      <c r="N26" t="s">
        <v>168</v>
      </c>
      <c r="O26" t="s">
        <v>212</v>
      </c>
      <c r="P26" t="s">
        <v>213</v>
      </c>
      <c r="Q26">
        <v>1.21</v>
      </c>
      <c r="R26" t="s">
        <v>242</v>
      </c>
      <c r="S26">
        <v>1000</v>
      </c>
      <c r="T26">
        <v>1000</v>
      </c>
      <c r="U26">
        <v>0</v>
      </c>
      <c r="V26">
        <v>0</v>
      </c>
      <c r="W26" s="44">
        <v>42760</v>
      </c>
      <c r="X26" t="s">
        <v>201</v>
      </c>
      <c r="Y26" t="s">
        <v>210</v>
      </c>
      <c r="Z26">
        <v>0</v>
      </c>
    </row>
    <row r="27" spans="1:26" hidden="1" x14ac:dyDescent="0.25">
      <c r="A27">
        <v>94</v>
      </c>
      <c r="B27" t="s">
        <v>143</v>
      </c>
      <c r="C27">
        <v>1000</v>
      </c>
      <c r="D27" t="s">
        <v>165</v>
      </c>
      <c r="E27" t="s">
        <v>203</v>
      </c>
      <c r="F27">
        <v>3</v>
      </c>
      <c r="G27">
        <v>1000</v>
      </c>
      <c r="H27" t="s">
        <v>204</v>
      </c>
      <c r="I27" t="s">
        <v>205</v>
      </c>
      <c r="J27" s="44">
        <v>42760</v>
      </c>
      <c r="K27" t="s">
        <v>201</v>
      </c>
      <c r="L27" t="s">
        <v>202</v>
      </c>
      <c r="M27" t="s">
        <v>206</v>
      </c>
      <c r="N27" t="s">
        <v>166</v>
      </c>
      <c r="O27" t="s">
        <v>207</v>
      </c>
      <c r="P27" t="s">
        <v>208</v>
      </c>
      <c r="Q27">
        <v>3.48</v>
      </c>
      <c r="R27" t="s">
        <v>243</v>
      </c>
      <c r="S27">
        <v>1000</v>
      </c>
      <c r="T27">
        <v>750</v>
      </c>
      <c r="U27">
        <v>150</v>
      </c>
      <c r="V27">
        <v>100</v>
      </c>
      <c r="W27" s="44">
        <v>42760</v>
      </c>
      <c r="X27" t="s">
        <v>201</v>
      </c>
      <c r="Y27" t="s">
        <v>210</v>
      </c>
      <c r="Z27">
        <v>0</v>
      </c>
    </row>
    <row r="28" spans="1:26" hidden="1" x14ac:dyDescent="0.25">
      <c r="A28">
        <v>94</v>
      </c>
      <c r="B28" t="s">
        <v>143</v>
      </c>
      <c r="C28">
        <v>1000</v>
      </c>
      <c r="D28" t="s">
        <v>169</v>
      </c>
      <c r="E28" t="s">
        <v>203</v>
      </c>
      <c r="F28">
        <v>4</v>
      </c>
      <c r="G28">
        <v>1000</v>
      </c>
      <c r="H28" t="s">
        <v>204</v>
      </c>
      <c r="I28" t="s">
        <v>205</v>
      </c>
      <c r="J28" s="44">
        <v>42760</v>
      </c>
      <c r="K28" t="s">
        <v>201</v>
      </c>
      <c r="L28" t="s">
        <v>202</v>
      </c>
      <c r="M28" t="s">
        <v>215</v>
      </c>
      <c r="N28" t="s">
        <v>170</v>
      </c>
      <c r="O28" t="s">
        <v>216</v>
      </c>
      <c r="P28" t="s">
        <v>213</v>
      </c>
      <c r="Q28">
        <v>0.75</v>
      </c>
      <c r="R28" t="s">
        <v>244</v>
      </c>
      <c r="S28">
        <v>1000</v>
      </c>
      <c r="T28">
        <v>1000</v>
      </c>
      <c r="U28">
        <v>0</v>
      </c>
      <c r="V28">
        <v>0</v>
      </c>
      <c r="W28" s="44">
        <v>42760</v>
      </c>
      <c r="X28" t="s">
        <v>201</v>
      </c>
      <c r="Y28" t="s">
        <v>210</v>
      </c>
      <c r="Z28">
        <v>0</v>
      </c>
    </row>
    <row r="29" spans="1:26" hidden="1" x14ac:dyDescent="0.25">
      <c r="A29">
        <v>94</v>
      </c>
      <c r="B29" t="s">
        <v>143</v>
      </c>
      <c r="C29">
        <v>1000</v>
      </c>
      <c r="D29" t="s">
        <v>171</v>
      </c>
      <c r="E29" t="s">
        <v>203</v>
      </c>
      <c r="F29">
        <v>2</v>
      </c>
      <c r="G29">
        <v>1000</v>
      </c>
      <c r="H29" t="s">
        <v>204</v>
      </c>
      <c r="I29" t="s">
        <v>205</v>
      </c>
      <c r="J29" s="44">
        <v>42760</v>
      </c>
      <c r="K29" t="s">
        <v>201</v>
      </c>
      <c r="L29" t="s">
        <v>202</v>
      </c>
      <c r="M29" t="s">
        <v>218</v>
      </c>
      <c r="N29" t="s">
        <v>172</v>
      </c>
      <c r="O29" t="s">
        <v>219</v>
      </c>
      <c r="P29" t="s">
        <v>220</v>
      </c>
      <c r="Q29">
        <v>4</v>
      </c>
      <c r="R29" t="s">
        <v>245</v>
      </c>
      <c r="S29">
        <v>1000</v>
      </c>
      <c r="T29">
        <v>1000</v>
      </c>
      <c r="U29">
        <v>0</v>
      </c>
      <c r="V29">
        <v>0</v>
      </c>
      <c r="W29" s="44">
        <v>42760</v>
      </c>
      <c r="X29" t="s">
        <v>201</v>
      </c>
      <c r="Y29" t="s">
        <v>210</v>
      </c>
      <c r="Z29">
        <v>0</v>
      </c>
    </row>
    <row r="30" spans="1:26" x14ac:dyDescent="0.25">
      <c r="A30">
        <v>110</v>
      </c>
      <c r="B30" t="s">
        <v>163</v>
      </c>
      <c r="C30">
        <v>0</v>
      </c>
      <c r="D30" t="s">
        <v>165</v>
      </c>
      <c r="E30" t="s">
        <v>203</v>
      </c>
      <c r="F30">
        <v>3</v>
      </c>
      <c r="G30">
        <v>0</v>
      </c>
      <c r="H30" t="s">
        <v>204</v>
      </c>
      <c r="I30" t="s">
        <v>205</v>
      </c>
      <c r="J30" s="44">
        <v>42760</v>
      </c>
      <c r="K30" t="s">
        <v>201</v>
      </c>
      <c r="L30" t="s">
        <v>202</v>
      </c>
      <c r="M30" t="s">
        <v>206</v>
      </c>
      <c r="N30" t="s">
        <v>166</v>
      </c>
      <c r="O30" t="s">
        <v>207</v>
      </c>
      <c r="P30" t="s">
        <v>208</v>
      </c>
      <c r="Q30">
        <v>3.48</v>
      </c>
      <c r="R30" t="s">
        <v>246</v>
      </c>
      <c r="S30">
        <v>0</v>
      </c>
      <c r="T30">
        <v>0</v>
      </c>
      <c r="U30">
        <v>0</v>
      </c>
      <c r="V30">
        <v>0</v>
      </c>
      <c r="W30" s="44">
        <v>42760</v>
      </c>
      <c r="X30" t="s">
        <v>201</v>
      </c>
      <c r="Y30" t="s">
        <v>210</v>
      </c>
      <c r="Z30">
        <v>0</v>
      </c>
    </row>
    <row r="31" spans="1:26" hidden="1" x14ac:dyDescent="0.25">
      <c r="A31">
        <v>110</v>
      </c>
      <c r="B31" t="s">
        <v>163</v>
      </c>
      <c r="C31">
        <v>50</v>
      </c>
      <c r="D31" t="s">
        <v>167</v>
      </c>
      <c r="E31" t="s">
        <v>203</v>
      </c>
      <c r="F31">
        <v>1</v>
      </c>
      <c r="G31">
        <v>50</v>
      </c>
      <c r="H31" t="s">
        <v>204</v>
      </c>
      <c r="I31" t="s">
        <v>205</v>
      </c>
      <c r="J31" s="44">
        <v>42760</v>
      </c>
      <c r="K31" t="s">
        <v>201</v>
      </c>
      <c r="L31" t="s">
        <v>202</v>
      </c>
      <c r="M31" t="s">
        <v>211</v>
      </c>
      <c r="N31" t="s">
        <v>168</v>
      </c>
      <c r="O31" t="s">
        <v>212</v>
      </c>
      <c r="P31" t="s">
        <v>213</v>
      </c>
      <c r="Q31">
        <v>1.21</v>
      </c>
      <c r="R31" t="s">
        <v>247</v>
      </c>
      <c r="S31">
        <v>50</v>
      </c>
      <c r="T31">
        <v>0</v>
      </c>
      <c r="U31">
        <v>0</v>
      </c>
      <c r="V31">
        <v>50</v>
      </c>
      <c r="W31" s="44">
        <v>42760</v>
      </c>
      <c r="X31" t="s">
        <v>201</v>
      </c>
      <c r="Y31" t="s">
        <v>210</v>
      </c>
      <c r="Z31">
        <v>0</v>
      </c>
    </row>
    <row r="32" spans="1:26" hidden="1" x14ac:dyDescent="0.25">
      <c r="A32">
        <v>110</v>
      </c>
      <c r="B32" t="s">
        <v>163</v>
      </c>
      <c r="C32">
        <v>50</v>
      </c>
      <c r="D32" t="s">
        <v>169</v>
      </c>
      <c r="E32" t="s">
        <v>203</v>
      </c>
      <c r="F32">
        <v>4</v>
      </c>
      <c r="G32">
        <v>50</v>
      </c>
      <c r="H32" t="s">
        <v>204</v>
      </c>
      <c r="I32" t="s">
        <v>205</v>
      </c>
      <c r="J32" s="44">
        <v>42760</v>
      </c>
      <c r="K32" t="s">
        <v>201</v>
      </c>
      <c r="L32" t="s">
        <v>202</v>
      </c>
      <c r="M32" t="s">
        <v>215</v>
      </c>
      <c r="N32" t="s">
        <v>170</v>
      </c>
      <c r="O32" t="s">
        <v>216</v>
      </c>
      <c r="P32" t="s">
        <v>213</v>
      </c>
      <c r="Q32">
        <v>0.75</v>
      </c>
      <c r="R32" t="s">
        <v>248</v>
      </c>
      <c r="S32">
        <v>50</v>
      </c>
      <c r="T32">
        <v>0</v>
      </c>
      <c r="U32">
        <v>0</v>
      </c>
      <c r="V32">
        <v>50</v>
      </c>
      <c r="W32" s="44">
        <v>42760</v>
      </c>
      <c r="X32" t="s">
        <v>201</v>
      </c>
      <c r="Y32" t="s">
        <v>210</v>
      </c>
      <c r="Z32">
        <v>0</v>
      </c>
    </row>
    <row r="33" spans="1:26" hidden="1" x14ac:dyDescent="0.25">
      <c r="A33">
        <v>110</v>
      </c>
      <c r="B33" t="s">
        <v>163</v>
      </c>
      <c r="C33">
        <v>50</v>
      </c>
      <c r="D33" t="s">
        <v>171</v>
      </c>
      <c r="E33" t="s">
        <v>203</v>
      </c>
      <c r="F33">
        <v>2</v>
      </c>
      <c r="G33">
        <v>50</v>
      </c>
      <c r="H33" t="s">
        <v>204</v>
      </c>
      <c r="I33" t="s">
        <v>205</v>
      </c>
      <c r="J33" s="44">
        <v>42760</v>
      </c>
      <c r="K33" t="s">
        <v>201</v>
      </c>
      <c r="L33" t="s">
        <v>202</v>
      </c>
      <c r="M33" t="s">
        <v>218</v>
      </c>
      <c r="N33" t="s">
        <v>172</v>
      </c>
      <c r="O33" t="s">
        <v>219</v>
      </c>
      <c r="P33" t="s">
        <v>220</v>
      </c>
      <c r="Q33">
        <v>4</v>
      </c>
      <c r="R33" t="s">
        <v>249</v>
      </c>
      <c r="S33">
        <v>50</v>
      </c>
      <c r="T33">
        <v>0</v>
      </c>
      <c r="U33">
        <v>0</v>
      </c>
      <c r="V33">
        <v>50</v>
      </c>
      <c r="W33" s="44">
        <v>42760</v>
      </c>
      <c r="X33" t="s">
        <v>201</v>
      </c>
      <c r="Y33" t="s">
        <v>210</v>
      </c>
      <c r="Z33">
        <v>0</v>
      </c>
    </row>
    <row r="34" spans="1:26" hidden="1" x14ac:dyDescent="0.25">
      <c r="A34">
        <v>131</v>
      </c>
      <c r="B34" t="s">
        <v>98</v>
      </c>
      <c r="C34">
        <v>120</v>
      </c>
      <c r="D34" t="s">
        <v>165</v>
      </c>
      <c r="E34" t="s">
        <v>203</v>
      </c>
      <c r="F34">
        <v>3</v>
      </c>
      <c r="G34">
        <v>120</v>
      </c>
      <c r="H34" t="s">
        <v>204</v>
      </c>
      <c r="I34" t="s">
        <v>205</v>
      </c>
      <c r="J34" s="44">
        <v>42760</v>
      </c>
      <c r="K34" t="s">
        <v>201</v>
      </c>
      <c r="L34" t="s">
        <v>202</v>
      </c>
      <c r="M34" t="s">
        <v>206</v>
      </c>
      <c r="N34" t="s">
        <v>166</v>
      </c>
      <c r="O34" t="s">
        <v>207</v>
      </c>
      <c r="P34" t="s">
        <v>208</v>
      </c>
      <c r="Q34">
        <v>3.48</v>
      </c>
      <c r="R34" t="s">
        <v>250</v>
      </c>
      <c r="S34">
        <v>120</v>
      </c>
      <c r="T34">
        <v>70</v>
      </c>
      <c r="U34">
        <v>0</v>
      </c>
      <c r="V34">
        <v>50</v>
      </c>
      <c r="W34" s="44">
        <v>42760</v>
      </c>
      <c r="X34" t="s">
        <v>201</v>
      </c>
      <c r="Y34" t="s">
        <v>210</v>
      </c>
      <c r="Z34">
        <v>0</v>
      </c>
    </row>
    <row r="35" spans="1:26" hidden="1" x14ac:dyDescent="0.25">
      <c r="A35">
        <v>131</v>
      </c>
      <c r="B35" t="s">
        <v>98</v>
      </c>
      <c r="C35">
        <v>250</v>
      </c>
      <c r="D35" t="s">
        <v>167</v>
      </c>
      <c r="E35" t="s">
        <v>203</v>
      </c>
      <c r="F35">
        <v>1</v>
      </c>
      <c r="G35">
        <v>250</v>
      </c>
      <c r="H35" t="s">
        <v>204</v>
      </c>
      <c r="I35" t="s">
        <v>205</v>
      </c>
      <c r="J35" s="44">
        <v>42760</v>
      </c>
      <c r="K35" t="s">
        <v>201</v>
      </c>
      <c r="L35" t="s">
        <v>202</v>
      </c>
      <c r="M35" t="s">
        <v>211</v>
      </c>
      <c r="N35" t="s">
        <v>168</v>
      </c>
      <c r="O35" t="s">
        <v>212</v>
      </c>
      <c r="P35" t="s">
        <v>213</v>
      </c>
      <c r="Q35">
        <v>1.21</v>
      </c>
      <c r="R35" t="s">
        <v>251</v>
      </c>
      <c r="S35">
        <v>250</v>
      </c>
      <c r="T35">
        <v>160</v>
      </c>
      <c r="U35">
        <v>0</v>
      </c>
      <c r="V35">
        <v>90</v>
      </c>
      <c r="W35" s="44">
        <v>42760</v>
      </c>
      <c r="X35" t="s">
        <v>201</v>
      </c>
      <c r="Y35" t="s">
        <v>210</v>
      </c>
      <c r="Z35">
        <v>0</v>
      </c>
    </row>
    <row r="36" spans="1:26" hidden="1" x14ac:dyDescent="0.25">
      <c r="A36">
        <v>131</v>
      </c>
      <c r="B36" t="s">
        <v>98</v>
      </c>
      <c r="C36">
        <v>250</v>
      </c>
      <c r="D36" t="s">
        <v>169</v>
      </c>
      <c r="E36" t="s">
        <v>203</v>
      </c>
      <c r="F36">
        <v>4</v>
      </c>
      <c r="G36">
        <v>250</v>
      </c>
      <c r="H36" t="s">
        <v>204</v>
      </c>
      <c r="I36" t="s">
        <v>205</v>
      </c>
      <c r="J36" s="44">
        <v>42760</v>
      </c>
      <c r="K36" t="s">
        <v>201</v>
      </c>
      <c r="L36" t="s">
        <v>202</v>
      </c>
      <c r="M36" t="s">
        <v>215</v>
      </c>
      <c r="N36" t="s">
        <v>170</v>
      </c>
      <c r="O36" t="s">
        <v>216</v>
      </c>
      <c r="P36" t="s">
        <v>213</v>
      </c>
      <c r="Q36">
        <v>0.75</v>
      </c>
      <c r="R36" t="s">
        <v>252</v>
      </c>
      <c r="S36">
        <v>250</v>
      </c>
      <c r="T36">
        <v>160</v>
      </c>
      <c r="U36">
        <v>0</v>
      </c>
      <c r="V36">
        <v>90</v>
      </c>
      <c r="W36" s="44">
        <v>42760</v>
      </c>
      <c r="X36" t="s">
        <v>201</v>
      </c>
      <c r="Y36" t="s">
        <v>210</v>
      </c>
      <c r="Z36">
        <v>0</v>
      </c>
    </row>
    <row r="37" spans="1:26" hidden="1" x14ac:dyDescent="0.25">
      <c r="A37">
        <v>131</v>
      </c>
      <c r="B37" t="s">
        <v>98</v>
      </c>
      <c r="C37">
        <v>250</v>
      </c>
      <c r="D37" t="s">
        <v>171</v>
      </c>
      <c r="E37" t="s">
        <v>203</v>
      </c>
      <c r="F37">
        <v>2</v>
      </c>
      <c r="G37">
        <v>250</v>
      </c>
      <c r="H37" t="s">
        <v>204</v>
      </c>
      <c r="I37" t="s">
        <v>205</v>
      </c>
      <c r="J37" s="44">
        <v>42760</v>
      </c>
      <c r="K37" t="s">
        <v>201</v>
      </c>
      <c r="L37" t="s">
        <v>202</v>
      </c>
      <c r="M37" t="s">
        <v>218</v>
      </c>
      <c r="N37" t="s">
        <v>172</v>
      </c>
      <c r="O37" t="s">
        <v>219</v>
      </c>
      <c r="P37" t="s">
        <v>220</v>
      </c>
      <c r="Q37">
        <v>4</v>
      </c>
      <c r="R37" t="s">
        <v>253</v>
      </c>
      <c r="S37">
        <v>250</v>
      </c>
      <c r="T37">
        <v>160</v>
      </c>
      <c r="U37">
        <v>0</v>
      </c>
      <c r="V37">
        <v>90</v>
      </c>
      <c r="W37" s="44">
        <v>42760</v>
      </c>
      <c r="X37" t="s">
        <v>201</v>
      </c>
      <c r="Y37" t="s">
        <v>210</v>
      </c>
      <c r="Z37">
        <v>0</v>
      </c>
    </row>
    <row r="38" spans="1:26" hidden="1" x14ac:dyDescent="0.25">
      <c r="A38">
        <v>132</v>
      </c>
      <c r="B38" t="s">
        <v>95</v>
      </c>
      <c r="C38">
        <v>200</v>
      </c>
      <c r="D38" t="s">
        <v>167</v>
      </c>
      <c r="E38" t="s">
        <v>203</v>
      </c>
      <c r="F38">
        <v>1</v>
      </c>
      <c r="G38">
        <v>200</v>
      </c>
      <c r="H38" t="s">
        <v>204</v>
      </c>
      <c r="I38" t="s">
        <v>205</v>
      </c>
      <c r="J38" s="44">
        <v>42760</v>
      </c>
      <c r="K38" t="s">
        <v>201</v>
      </c>
      <c r="L38" t="s">
        <v>202</v>
      </c>
      <c r="M38" t="s">
        <v>211</v>
      </c>
      <c r="N38" t="s">
        <v>168</v>
      </c>
      <c r="O38" t="s">
        <v>212</v>
      </c>
      <c r="P38" t="s">
        <v>213</v>
      </c>
      <c r="Q38">
        <v>1.21</v>
      </c>
      <c r="R38" t="s">
        <v>254</v>
      </c>
      <c r="S38">
        <v>200</v>
      </c>
      <c r="T38">
        <v>0</v>
      </c>
      <c r="U38">
        <v>0</v>
      </c>
      <c r="V38">
        <v>200</v>
      </c>
      <c r="W38" s="44">
        <v>42760</v>
      </c>
      <c r="X38" t="s">
        <v>201</v>
      </c>
      <c r="Y38" t="s">
        <v>210</v>
      </c>
      <c r="Z38">
        <v>0</v>
      </c>
    </row>
    <row r="39" spans="1:26" hidden="1" x14ac:dyDescent="0.25">
      <c r="A39">
        <v>132</v>
      </c>
      <c r="B39" t="s">
        <v>95</v>
      </c>
      <c r="C39">
        <v>200</v>
      </c>
      <c r="D39" t="s">
        <v>169</v>
      </c>
      <c r="E39" t="s">
        <v>203</v>
      </c>
      <c r="F39">
        <v>4</v>
      </c>
      <c r="G39">
        <v>200</v>
      </c>
      <c r="H39" t="s">
        <v>204</v>
      </c>
      <c r="I39" t="s">
        <v>205</v>
      </c>
      <c r="J39" s="44">
        <v>42760</v>
      </c>
      <c r="K39" t="s">
        <v>201</v>
      </c>
      <c r="L39" t="s">
        <v>202</v>
      </c>
      <c r="M39" t="s">
        <v>215</v>
      </c>
      <c r="N39" t="s">
        <v>170</v>
      </c>
      <c r="O39" t="s">
        <v>216</v>
      </c>
      <c r="P39" t="s">
        <v>213</v>
      </c>
      <c r="Q39">
        <v>0.75</v>
      </c>
      <c r="R39" t="s">
        <v>255</v>
      </c>
      <c r="S39">
        <v>200</v>
      </c>
      <c r="T39">
        <v>0</v>
      </c>
      <c r="U39">
        <v>0</v>
      </c>
      <c r="V39">
        <v>200</v>
      </c>
      <c r="W39" s="44">
        <v>42760</v>
      </c>
      <c r="X39" t="s">
        <v>201</v>
      </c>
      <c r="Y39" t="s">
        <v>210</v>
      </c>
      <c r="Z39">
        <v>0</v>
      </c>
    </row>
    <row r="40" spans="1:26" hidden="1" x14ac:dyDescent="0.25">
      <c r="A40">
        <v>132</v>
      </c>
      <c r="B40" t="s">
        <v>95</v>
      </c>
      <c r="C40">
        <v>200</v>
      </c>
      <c r="D40" t="s">
        <v>171</v>
      </c>
      <c r="E40" t="s">
        <v>203</v>
      </c>
      <c r="F40">
        <v>2</v>
      </c>
      <c r="G40">
        <v>200</v>
      </c>
      <c r="H40" t="s">
        <v>204</v>
      </c>
      <c r="I40" t="s">
        <v>205</v>
      </c>
      <c r="J40" s="44">
        <v>42760</v>
      </c>
      <c r="K40" t="s">
        <v>201</v>
      </c>
      <c r="L40" t="s">
        <v>202</v>
      </c>
      <c r="M40" t="s">
        <v>218</v>
      </c>
      <c r="N40" t="s">
        <v>172</v>
      </c>
      <c r="O40" t="s">
        <v>219</v>
      </c>
      <c r="P40" t="s">
        <v>220</v>
      </c>
      <c r="Q40">
        <v>4</v>
      </c>
      <c r="R40" t="s">
        <v>256</v>
      </c>
      <c r="S40">
        <v>200</v>
      </c>
      <c r="T40">
        <v>0</v>
      </c>
      <c r="U40">
        <v>0</v>
      </c>
      <c r="V40">
        <v>200</v>
      </c>
      <c r="W40" s="44">
        <v>42760</v>
      </c>
      <c r="X40" t="s">
        <v>201</v>
      </c>
      <c r="Y40" t="s">
        <v>210</v>
      </c>
      <c r="Z40">
        <v>0</v>
      </c>
    </row>
    <row r="41" spans="1:26" hidden="1" x14ac:dyDescent="0.25">
      <c r="A41">
        <v>132</v>
      </c>
      <c r="B41" t="s">
        <v>95</v>
      </c>
      <c r="C41">
        <v>300</v>
      </c>
      <c r="D41" t="s">
        <v>165</v>
      </c>
      <c r="E41" t="s">
        <v>203</v>
      </c>
      <c r="F41">
        <v>3</v>
      </c>
      <c r="G41">
        <v>300</v>
      </c>
      <c r="H41" t="s">
        <v>204</v>
      </c>
      <c r="I41" t="s">
        <v>205</v>
      </c>
      <c r="J41" s="44">
        <v>42760</v>
      </c>
      <c r="K41" t="s">
        <v>201</v>
      </c>
      <c r="L41" t="s">
        <v>202</v>
      </c>
      <c r="M41" t="s">
        <v>206</v>
      </c>
      <c r="N41" t="s">
        <v>166</v>
      </c>
      <c r="O41" t="s">
        <v>207</v>
      </c>
      <c r="P41" t="s">
        <v>208</v>
      </c>
      <c r="Q41">
        <v>3.48</v>
      </c>
      <c r="R41" t="s">
        <v>257</v>
      </c>
      <c r="S41">
        <v>300</v>
      </c>
      <c r="T41">
        <v>70</v>
      </c>
      <c r="U41">
        <v>100</v>
      </c>
      <c r="V41">
        <v>130</v>
      </c>
      <c r="W41" s="44">
        <v>42760</v>
      </c>
      <c r="X41" t="s">
        <v>201</v>
      </c>
      <c r="Y41" t="s">
        <v>210</v>
      </c>
      <c r="Z41">
        <v>0</v>
      </c>
    </row>
    <row r="42" spans="1:26" hidden="1" x14ac:dyDescent="0.25">
      <c r="A42">
        <v>133</v>
      </c>
      <c r="B42" t="s">
        <v>86</v>
      </c>
      <c r="C42">
        <v>10</v>
      </c>
      <c r="D42" t="s">
        <v>165</v>
      </c>
      <c r="E42" t="s">
        <v>203</v>
      </c>
      <c r="F42">
        <v>3</v>
      </c>
      <c r="G42">
        <v>10</v>
      </c>
      <c r="H42" t="s">
        <v>204</v>
      </c>
      <c r="I42" t="s">
        <v>205</v>
      </c>
      <c r="J42" s="44">
        <v>42760</v>
      </c>
      <c r="K42" t="s">
        <v>201</v>
      </c>
      <c r="L42" t="s">
        <v>202</v>
      </c>
      <c r="M42" t="s">
        <v>206</v>
      </c>
      <c r="N42" t="s">
        <v>166</v>
      </c>
      <c r="O42" t="s">
        <v>207</v>
      </c>
      <c r="P42" t="s">
        <v>208</v>
      </c>
      <c r="Q42">
        <v>3.48</v>
      </c>
      <c r="R42" t="s">
        <v>258</v>
      </c>
      <c r="S42">
        <v>10</v>
      </c>
      <c r="T42">
        <v>0</v>
      </c>
      <c r="U42">
        <v>0</v>
      </c>
      <c r="V42">
        <v>10</v>
      </c>
      <c r="W42" s="44">
        <v>42760</v>
      </c>
      <c r="X42" t="s">
        <v>201</v>
      </c>
      <c r="Y42" t="s">
        <v>210</v>
      </c>
      <c r="Z42">
        <v>0</v>
      </c>
    </row>
    <row r="43" spans="1:26" hidden="1" x14ac:dyDescent="0.25">
      <c r="A43">
        <v>133</v>
      </c>
      <c r="B43" t="s">
        <v>86</v>
      </c>
      <c r="C43">
        <v>400</v>
      </c>
      <c r="D43" t="s">
        <v>167</v>
      </c>
      <c r="E43" t="s">
        <v>203</v>
      </c>
      <c r="F43">
        <v>1</v>
      </c>
      <c r="G43">
        <v>400</v>
      </c>
      <c r="H43" t="s">
        <v>204</v>
      </c>
      <c r="I43" t="s">
        <v>205</v>
      </c>
      <c r="J43" s="44">
        <v>42760</v>
      </c>
      <c r="K43" t="s">
        <v>201</v>
      </c>
      <c r="L43" t="s">
        <v>202</v>
      </c>
      <c r="M43" t="s">
        <v>211</v>
      </c>
      <c r="N43" t="s">
        <v>168</v>
      </c>
      <c r="O43" t="s">
        <v>212</v>
      </c>
      <c r="P43" t="s">
        <v>213</v>
      </c>
      <c r="Q43">
        <v>1.21</v>
      </c>
      <c r="R43" t="s">
        <v>259</v>
      </c>
      <c r="S43">
        <v>400</v>
      </c>
      <c r="T43">
        <v>200</v>
      </c>
      <c r="U43">
        <v>0</v>
      </c>
      <c r="V43">
        <v>200</v>
      </c>
      <c r="W43" s="44">
        <v>42760</v>
      </c>
      <c r="X43" t="s">
        <v>201</v>
      </c>
      <c r="Y43" t="s">
        <v>210</v>
      </c>
      <c r="Z43">
        <v>0</v>
      </c>
    </row>
    <row r="44" spans="1:26" hidden="1" x14ac:dyDescent="0.25">
      <c r="A44">
        <v>133</v>
      </c>
      <c r="B44" t="s">
        <v>86</v>
      </c>
      <c r="C44">
        <v>400</v>
      </c>
      <c r="D44" t="s">
        <v>169</v>
      </c>
      <c r="E44" t="s">
        <v>203</v>
      </c>
      <c r="F44">
        <v>4</v>
      </c>
      <c r="G44">
        <v>400</v>
      </c>
      <c r="H44" t="s">
        <v>204</v>
      </c>
      <c r="I44" t="s">
        <v>205</v>
      </c>
      <c r="J44" s="44">
        <v>42760</v>
      </c>
      <c r="K44" t="s">
        <v>201</v>
      </c>
      <c r="L44" t="s">
        <v>202</v>
      </c>
      <c r="M44" t="s">
        <v>215</v>
      </c>
      <c r="N44" t="s">
        <v>170</v>
      </c>
      <c r="O44" t="s">
        <v>216</v>
      </c>
      <c r="P44" t="s">
        <v>213</v>
      </c>
      <c r="Q44">
        <v>0.75</v>
      </c>
      <c r="R44" t="s">
        <v>260</v>
      </c>
      <c r="S44">
        <v>400</v>
      </c>
      <c r="T44">
        <v>200</v>
      </c>
      <c r="U44">
        <v>0</v>
      </c>
      <c r="V44">
        <v>200</v>
      </c>
      <c r="W44" s="44">
        <v>42760</v>
      </c>
      <c r="X44" t="s">
        <v>201</v>
      </c>
      <c r="Y44" t="s">
        <v>210</v>
      </c>
      <c r="Z44">
        <v>0</v>
      </c>
    </row>
    <row r="45" spans="1:26" hidden="1" x14ac:dyDescent="0.25">
      <c r="A45">
        <v>133</v>
      </c>
      <c r="B45" t="s">
        <v>86</v>
      </c>
      <c r="C45">
        <v>400</v>
      </c>
      <c r="D45" t="s">
        <v>171</v>
      </c>
      <c r="E45" t="s">
        <v>203</v>
      </c>
      <c r="F45">
        <v>2</v>
      </c>
      <c r="G45">
        <v>400</v>
      </c>
      <c r="H45" t="s">
        <v>204</v>
      </c>
      <c r="I45" t="s">
        <v>205</v>
      </c>
      <c r="J45" s="44">
        <v>42760</v>
      </c>
      <c r="K45" t="s">
        <v>201</v>
      </c>
      <c r="L45" t="s">
        <v>202</v>
      </c>
      <c r="M45" t="s">
        <v>218</v>
      </c>
      <c r="N45" t="s">
        <v>172</v>
      </c>
      <c r="O45" t="s">
        <v>219</v>
      </c>
      <c r="P45" t="s">
        <v>220</v>
      </c>
      <c r="Q45">
        <v>4</v>
      </c>
      <c r="R45" t="s">
        <v>261</v>
      </c>
      <c r="S45">
        <v>400</v>
      </c>
      <c r="T45">
        <v>200</v>
      </c>
      <c r="U45">
        <v>0</v>
      </c>
      <c r="V45">
        <v>200</v>
      </c>
      <c r="W45" s="44">
        <v>42760</v>
      </c>
      <c r="X45" t="s">
        <v>201</v>
      </c>
      <c r="Y45" t="s">
        <v>210</v>
      </c>
      <c r="Z45">
        <v>0</v>
      </c>
    </row>
    <row r="46" spans="1:26" x14ac:dyDescent="0.25">
      <c r="A46">
        <v>134</v>
      </c>
      <c r="B46" t="s">
        <v>93</v>
      </c>
      <c r="C46">
        <v>0</v>
      </c>
      <c r="D46" t="s">
        <v>165</v>
      </c>
      <c r="E46" t="s">
        <v>203</v>
      </c>
      <c r="F46">
        <v>3</v>
      </c>
      <c r="G46">
        <v>0</v>
      </c>
      <c r="H46" t="s">
        <v>204</v>
      </c>
      <c r="I46" t="s">
        <v>205</v>
      </c>
      <c r="J46" s="44">
        <v>42760</v>
      </c>
      <c r="K46" t="s">
        <v>201</v>
      </c>
      <c r="L46" t="s">
        <v>202</v>
      </c>
      <c r="M46" t="s">
        <v>206</v>
      </c>
      <c r="N46" t="s">
        <v>166</v>
      </c>
      <c r="O46" t="s">
        <v>207</v>
      </c>
      <c r="P46" t="s">
        <v>208</v>
      </c>
      <c r="Q46">
        <v>3.48</v>
      </c>
      <c r="R46" t="s">
        <v>262</v>
      </c>
      <c r="S46">
        <v>0</v>
      </c>
      <c r="T46">
        <v>0</v>
      </c>
      <c r="U46">
        <v>0</v>
      </c>
      <c r="V46">
        <v>0</v>
      </c>
      <c r="W46" s="44">
        <v>42760</v>
      </c>
      <c r="X46" t="s">
        <v>201</v>
      </c>
      <c r="Y46" t="s">
        <v>210</v>
      </c>
      <c r="Z46">
        <v>0</v>
      </c>
    </row>
    <row r="47" spans="1:26" hidden="1" x14ac:dyDescent="0.25">
      <c r="A47">
        <v>134</v>
      </c>
      <c r="B47" t="s">
        <v>93</v>
      </c>
      <c r="C47">
        <v>180</v>
      </c>
      <c r="D47" t="s">
        <v>167</v>
      </c>
      <c r="E47" t="s">
        <v>203</v>
      </c>
      <c r="F47">
        <v>1</v>
      </c>
      <c r="G47">
        <v>180</v>
      </c>
      <c r="H47" t="s">
        <v>204</v>
      </c>
      <c r="I47" t="s">
        <v>205</v>
      </c>
      <c r="J47" s="44">
        <v>42760</v>
      </c>
      <c r="K47" t="s">
        <v>201</v>
      </c>
      <c r="L47" t="s">
        <v>202</v>
      </c>
      <c r="M47" t="s">
        <v>211</v>
      </c>
      <c r="N47" t="s">
        <v>168</v>
      </c>
      <c r="O47" t="s">
        <v>212</v>
      </c>
      <c r="P47" t="s">
        <v>213</v>
      </c>
      <c r="Q47">
        <v>1.21</v>
      </c>
      <c r="R47" t="s">
        <v>263</v>
      </c>
      <c r="S47">
        <v>180</v>
      </c>
      <c r="T47">
        <v>0</v>
      </c>
      <c r="U47">
        <v>0</v>
      </c>
      <c r="V47">
        <v>180</v>
      </c>
      <c r="W47" s="44">
        <v>42760</v>
      </c>
      <c r="X47" t="s">
        <v>201</v>
      </c>
      <c r="Y47" t="s">
        <v>210</v>
      </c>
      <c r="Z47">
        <v>0</v>
      </c>
    </row>
    <row r="48" spans="1:26" hidden="1" x14ac:dyDescent="0.25">
      <c r="A48">
        <v>134</v>
      </c>
      <c r="B48" t="s">
        <v>93</v>
      </c>
      <c r="C48">
        <v>180</v>
      </c>
      <c r="D48" t="s">
        <v>169</v>
      </c>
      <c r="E48" t="s">
        <v>203</v>
      </c>
      <c r="F48">
        <v>4</v>
      </c>
      <c r="G48">
        <v>180</v>
      </c>
      <c r="H48" t="s">
        <v>204</v>
      </c>
      <c r="I48" t="s">
        <v>205</v>
      </c>
      <c r="J48" s="44">
        <v>42760</v>
      </c>
      <c r="K48" t="s">
        <v>201</v>
      </c>
      <c r="L48" t="s">
        <v>202</v>
      </c>
      <c r="M48" t="s">
        <v>215</v>
      </c>
      <c r="N48" t="s">
        <v>170</v>
      </c>
      <c r="O48" t="s">
        <v>216</v>
      </c>
      <c r="P48" t="s">
        <v>213</v>
      </c>
      <c r="Q48">
        <v>0.75</v>
      </c>
      <c r="R48" t="s">
        <v>264</v>
      </c>
      <c r="S48">
        <v>180</v>
      </c>
      <c r="T48">
        <v>0</v>
      </c>
      <c r="U48">
        <v>0</v>
      </c>
      <c r="V48">
        <v>180</v>
      </c>
      <c r="W48" s="44">
        <v>42760</v>
      </c>
      <c r="X48" t="s">
        <v>201</v>
      </c>
      <c r="Y48" t="s">
        <v>210</v>
      </c>
      <c r="Z48">
        <v>0</v>
      </c>
    </row>
    <row r="49" spans="1:26" hidden="1" x14ac:dyDescent="0.25">
      <c r="A49">
        <v>134</v>
      </c>
      <c r="B49" t="s">
        <v>93</v>
      </c>
      <c r="C49">
        <v>180</v>
      </c>
      <c r="D49" t="s">
        <v>171</v>
      </c>
      <c r="E49" t="s">
        <v>203</v>
      </c>
      <c r="F49">
        <v>2</v>
      </c>
      <c r="G49">
        <v>180</v>
      </c>
      <c r="H49" t="s">
        <v>204</v>
      </c>
      <c r="I49" t="s">
        <v>205</v>
      </c>
      <c r="J49" s="44">
        <v>42760</v>
      </c>
      <c r="K49" t="s">
        <v>201</v>
      </c>
      <c r="L49" t="s">
        <v>202</v>
      </c>
      <c r="M49" t="s">
        <v>218</v>
      </c>
      <c r="N49" t="s">
        <v>172</v>
      </c>
      <c r="O49" t="s">
        <v>219</v>
      </c>
      <c r="P49" t="s">
        <v>220</v>
      </c>
      <c r="Q49">
        <v>4</v>
      </c>
      <c r="R49" t="s">
        <v>265</v>
      </c>
      <c r="S49">
        <v>180</v>
      </c>
      <c r="T49">
        <v>0</v>
      </c>
      <c r="U49">
        <v>0</v>
      </c>
      <c r="V49">
        <v>180</v>
      </c>
      <c r="W49" s="44">
        <v>42760</v>
      </c>
      <c r="X49" t="s">
        <v>201</v>
      </c>
      <c r="Y49" t="s">
        <v>210</v>
      </c>
      <c r="Z49">
        <v>0</v>
      </c>
    </row>
    <row r="50" spans="1:26" x14ac:dyDescent="0.25">
      <c r="A50">
        <v>135</v>
      </c>
      <c r="B50" t="s">
        <v>89</v>
      </c>
      <c r="C50">
        <v>0</v>
      </c>
      <c r="D50" t="s">
        <v>171</v>
      </c>
      <c r="E50" t="s">
        <v>203</v>
      </c>
      <c r="F50">
        <v>2</v>
      </c>
      <c r="G50">
        <v>0</v>
      </c>
      <c r="H50" t="s">
        <v>204</v>
      </c>
      <c r="I50" t="s">
        <v>205</v>
      </c>
      <c r="J50" s="44">
        <v>42760</v>
      </c>
      <c r="K50" t="s">
        <v>201</v>
      </c>
      <c r="L50" t="s">
        <v>202</v>
      </c>
      <c r="M50" t="s">
        <v>218</v>
      </c>
      <c r="N50" t="s">
        <v>172</v>
      </c>
      <c r="O50" t="s">
        <v>219</v>
      </c>
      <c r="P50" t="s">
        <v>220</v>
      </c>
      <c r="Q50">
        <v>4</v>
      </c>
      <c r="R50" t="s">
        <v>266</v>
      </c>
      <c r="S50">
        <v>0</v>
      </c>
      <c r="T50">
        <v>0</v>
      </c>
      <c r="U50">
        <v>0</v>
      </c>
      <c r="V50">
        <v>0</v>
      </c>
      <c r="W50" s="44">
        <v>42760</v>
      </c>
      <c r="X50" t="s">
        <v>201</v>
      </c>
      <c r="Y50" t="s">
        <v>210</v>
      </c>
      <c r="Z50">
        <v>0</v>
      </c>
    </row>
    <row r="51" spans="1:26" hidden="1" x14ac:dyDescent="0.25">
      <c r="A51">
        <v>135</v>
      </c>
      <c r="B51" t="s">
        <v>89</v>
      </c>
      <c r="C51">
        <v>3</v>
      </c>
      <c r="D51" t="s">
        <v>165</v>
      </c>
      <c r="E51" t="s">
        <v>203</v>
      </c>
      <c r="F51">
        <v>3</v>
      </c>
      <c r="G51">
        <v>3</v>
      </c>
      <c r="H51" t="s">
        <v>204</v>
      </c>
      <c r="I51" t="s">
        <v>205</v>
      </c>
      <c r="J51" s="44">
        <v>42760</v>
      </c>
      <c r="K51" t="s">
        <v>201</v>
      </c>
      <c r="L51" t="s">
        <v>202</v>
      </c>
      <c r="M51" t="s">
        <v>206</v>
      </c>
      <c r="N51" t="s">
        <v>166</v>
      </c>
      <c r="O51" t="s">
        <v>207</v>
      </c>
      <c r="P51" t="s">
        <v>208</v>
      </c>
      <c r="Q51">
        <v>3.48</v>
      </c>
      <c r="R51" t="s">
        <v>267</v>
      </c>
      <c r="S51">
        <v>3</v>
      </c>
      <c r="T51">
        <v>0</v>
      </c>
      <c r="U51">
        <v>0</v>
      </c>
      <c r="V51">
        <v>3</v>
      </c>
      <c r="W51" s="44">
        <v>42760</v>
      </c>
      <c r="X51" t="s">
        <v>201</v>
      </c>
      <c r="Y51" t="s">
        <v>210</v>
      </c>
      <c r="Z51">
        <v>0</v>
      </c>
    </row>
    <row r="52" spans="1:26" hidden="1" x14ac:dyDescent="0.25">
      <c r="A52">
        <v>135</v>
      </c>
      <c r="B52" t="s">
        <v>89</v>
      </c>
      <c r="C52">
        <v>350</v>
      </c>
      <c r="D52" t="s">
        <v>167</v>
      </c>
      <c r="E52" t="s">
        <v>203</v>
      </c>
      <c r="F52">
        <v>1</v>
      </c>
      <c r="G52">
        <v>350</v>
      </c>
      <c r="H52" t="s">
        <v>204</v>
      </c>
      <c r="I52" t="s">
        <v>205</v>
      </c>
      <c r="J52" s="44">
        <v>42760</v>
      </c>
      <c r="K52" t="s">
        <v>201</v>
      </c>
      <c r="L52" t="s">
        <v>202</v>
      </c>
      <c r="M52" t="s">
        <v>211</v>
      </c>
      <c r="N52" t="s">
        <v>168</v>
      </c>
      <c r="O52" t="s">
        <v>212</v>
      </c>
      <c r="P52" t="s">
        <v>213</v>
      </c>
      <c r="Q52">
        <v>1.21</v>
      </c>
      <c r="R52" t="s">
        <v>268</v>
      </c>
      <c r="S52">
        <v>350</v>
      </c>
      <c r="T52">
        <v>350</v>
      </c>
      <c r="U52">
        <v>0</v>
      </c>
      <c r="V52">
        <v>0</v>
      </c>
      <c r="W52" s="44">
        <v>42760</v>
      </c>
      <c r="X52" t="s">
        <v>201</v>
      </c>
      <c r="Y52" t="s">
        <v>210</v>
      </c>
      <c r="Z52">
        <v>0</v>
      </c>
    </row>
    <row r="53" spans="1:26" hidden="1" x14ac:dyDescent="0.25">
      <c r="A53">
        <v>135</v>
      </c>
      <c r="B53" t="s">
        <v>89</v>
      </c>
      <c r="C53">
        <v>350</v>
      </c>
      <c r="D53" t="s">
        <v>169</v>
      </c>
      <c r="E53" t="s">
        <v>203</v>
      </c>
      <c r="F53">
        <v>4</v>
      </c>
      <c r="G53">
        <v>350</v>
      </c>
      <c r="H53" t="s">
        <v>204</v>
      </c>
      <c r="I53" t="s">
        <v>205</v>
      </c>
      <c r="J53" s="44">
        <v>42760</v>
      </c>
      <c r="K53" t="s">
        <v>201</v>
      </c>
      <c r="L53" t="s">
        <v>202</v>
      </c>
      <c r="M53" t="s">
        <v>215</v>
      </c>
      <c r="N53" t="s">
        <v>170</v>
      </c>
      <c r="O53" t="s">
        <v>216</v>
      </c>
      <c r="P53" t="s">
        <v>213</v>
      </c>
      <c r="Q53">
        <v>0.75</v>
      </c>
      <c r="R53" t="s">
        <v>269</v>
      </c>
      <c r="S53">
        <v>350</v>
      </c>
      <c r="T53">
        <v>350</v>
      </c>
      <c r="U53">
        <v>0</v>
      </c>
      <c r="V53">
        <v>0</v>
      </c>
      <c r="W53" s="44">
        <v>42760</v>
      </c>
      <c r="X53" t="s">
        <v>201</v>
      </c>
      <c r="Y53" t="s">
        <v>210</v>
      </c>
      <c r="Z53">
        <v>0</v>
      </c>
    </row>
    <row r="54" spans="1:26" hidden="1" x14ac:dyDescent="0.25">
      <c r="A54">
        <v>136</v>
      </c>
      <c r="B54" t="s">
        <v>103</v>
      </c>
      <c r="C54">
        <v>9</v>
      </c>
      <c r="D54" t="s">
        <v>165</v>
      </c>
      <c r="E54" t="s">
        <v>203</v>
      </c>
      <c r="F54">
        <v>3</v>
      </c>
      <c r="G54">
        <v>9</v>
      </c>
      <c r="H54" t="s">
        <v>204</v>
      </c>
      <c r="I54" t="s">
        <v>205</v>
      </c>
      <c r="J54" s="44">
        <v>42760</v>
      </c>
      <c r="K54" t="s">
        <v>201</v>
      </c>
      <c r="L54" t="s">
        <v>202</v>
      </c>
      <c r="M54" t="s">
        <v>206</v>
      </c>
      <c r="N54" t="s">
        <v>166</v>
      </c>
      <c r="O54" t="s">
        <v>207</v>
      </c>
      <c r="P54" t="s">
        <v>208</v>
      </c>
      <c r="Q54">
        <v>3.48</v>
      </c>
      <c r="R54" t="s">
        <v>270</v>
      </c>
      <c r="S54">
        <v>9</v>
      </c>
      <c r="T54">
        <v>0</v>
      </c>
      <c r="U54">
        <v>0</v>
      </c>
      <c r="V54">
        <v>9</v>
      </c>
      <c r="W54" s="44">
        <v>42760</v>
      </c>
      <c r="X54" t="s">
        <v>201</v>
      </c>
      <c r="Y54" t="s">
        <v>210</v>
      </c>
      <c r="Z54">
        <v>0</v>
      </c>
    </row>
    <row r="55" spans="1:26" hidden="1" x14ac:dyDescent="0.25">
      <c r="A55">
        <v>136</v>
      </c>
      <c r="B55" t="s">
        <v>103</v>
      </c>
      <c r="C55">
        <v>50</v>
      </c>
      <c r="D55" t="s">
        <v>167</v>
      </c>
      <c r="E55" t="s">
        <v>203</v>
      </c>
      <c r="F55">
        <v>1</v>
      </c>
      <c r="G55">
        <v>50</v>
      </c>
      <c r="H55" t="s">
        <v>204</v>
      </c>
      <c r="I55" t="s">
        <v>205</v>
      </c>
      <c r="J55" s="44">
        <v>42760</v>
      </c>
      <c r="K55" t="s">
        <v>201</v>
      </c>
      <c r="L55" t="s">
        <v>202</v>
      </c>
      <c r="M55" t="s">
        <v>211</v>
      </c>
      <c r="N55" t="s">
        <v>168</v>
      </c>
      <c r="O55" t="s">
        <v>212</v>
      </c>
      <c r="P55" t="s">
        <v>213</v>
      </c>
      <c r="Q55">
        <v>1.21</v>
      </c>
      <c r="R55" t="s">
        <v>271</v>
      </c>
      <c r="S55">
        <v>50</v>
      </c>
      <c r="T55">
        <v>50</v>
      </c>
      <c r="U55">
        <v>0</v>
      </c>
      <c r="V55">
        <v>0</v>
      </c>
      <c r="W55" s="44">
        <v>42760</v>
      </c>
      <c r="X55" t="s">
        <v>201</v>
      </c>
      <c r="Y55" t="s">
        <v>210</v>
      </c>
      <c r="Z55">
        <v>0</v>
      </c>
    </row>
    <row r="56" spans="1:26" hidden="1" x14ac:dyDescent="0.25">
      <c r="A56">
        <v>136</v>
      </c>
      <c r="B56" t="s">
        <v>103</v>
      </c>
      <c r="C56">
        <v>50</v>
      </c>
      <c r="D56" t="s">
        <v>169</v>
      </c>
      <c r="E56" t="s">
        <v>203</v>
      </c>
      <c r="F56">
        <v>4</v>
      </c>
      <c r="G56">
        <v>50</v>
      </c>
      <c r="H56" t="s">
        <v>204</v>
      </c>
      <c r="I56" t="s">
        <v>205</v>
      </c>
      <c r="J56" s="44">
        <v>42760</v>
      </c>
      <c r="K56" t="s">
        <v>201</v>
      </c>
      <c r="L56" t="s">
        <v>202</v>
      </c>
      <c r="M56" t="s">
        <v>215</v>
      </c>
      <c r="N56" t="s">
        <v>170</v>
      </c>
      <c r="O56" t="s">
        <v>216</v>
      </c>
      <c r="P56" t="s">
        <v>213</v>
      </c>
      <c r="Q56">
        <v>0.75</v>
      </c>
      <c r="R56" t="s">
        <v>272</v>
      </c>
      <c r="S56">
        <v>50</v>
      </c>
      <c r="T56">
        <v>50</v>
      </c>
      <c r="U56">
        <v>0</v>
      </c>
      <c r="V56">
        <v>0</v>
      </c>
      <c r="W56" s="44">
        <v>42760</v>
      </c>
      <c r="X56" t="s">
        <v>201</v>
      </c>
      <c r="Y56" t="s">
        <v>210</v>
      </c>
      <c r="Z56">
        <v>0</v>
      </c>
    </row>
    <row r="57" spans="1:26" hidden="1" x14ac:dyDescent="0.25">
      <c r="A57">
        <v>136</v>
      </c>
      <c r="B57" t="s">
        <v>103</v>
      </c>
      <c r="C57">
        <v>50</v>
      </c>
      <c r="D57" t="s">
        <v>171</v>
      </c>
      <c r="E57" t="s">
        <v>203</v>
      </c>
      <c r="F57">
        <v>2</v>
      </c>
      <c r="G57">
        <v>50</v>
      </c>
      <c r="H57" t="s">
        <v>204</v>
      </c>
      <c r="I57" t="s">
        <v>205</v>
      </c>
      <c r="J57" s="44">
        <v>42760</v>
      </c>
      <c r="K57" t="s">
        <v>201</v>
      </c>
      <c r="L57" t="s">
        <v>202</v>
      </c>
      <c r="M57" t="s">
        <v>218</v>
      </c>
      <c r="N57" t="s">
        <v>172</v>
      </c>
      <c r="O57" t="s">
        <v>219</v>
      </c>
      <c r="P57" t="s">
        <v>220</v>
      </c>
      <c r="Q57">
        <v>4</v>
      </c>
      <c r="R57" t="s">
        <v>273</v>
      </c>
      <c r="S57">
        <v>50</v>
      </c>
      <c r="T57">
        <v>50</v>
      </c>
      <c r="U57">
        <v>0</v>
      </c>
      <c r="V57">
        <v>0</v>
      </c>
      <c r="W57" s="44">
        <v>42760</v>
      </c>
      <c r="X57" t="s">
        <v>201</v>
      </c>
      <c r="Y57" t="s">
        <v>210</v>
      </c>
      <c r="Z57">
        <v>0</v>
      </c>
    </row>
    <row r="58" spans="1:26" hidden="1" x14ac:dyDescent="0.25">
      <c r="A58">
        <v>137</v>
      </c>
      <c r="B58" t="s">
        <v>99</v>
      </c>
      <c r="C58">
        <v>137</v>
      </c>
      <c r="D58" t="s">
        <v>165</v>
      </c>
      <c r="E58" t="s">
        <v>203</v>
      </c>
      <c r="F58">
        <v>3</v>
      </c>
      <c r="G58">
        <v>137</v>
      </c>
      <c r="H58" t="s">
        <v>204</v>
      </c>
      <c r="I58" t="s">
        <v>205</v>
      </c>
      <c r="J58" s="44">
        <v>42760</v>
      </c>
      <c r="K58" t="s">
        <v>201</v>
      </c>
      <c r="L58" t="s">
        <v>202</v>
      </c>
      <c r="M58" t="s">
        <v>206</v>
      </c>
      <c r="N58" t="s">
        <v>166</v>
      </c>
      <c r="O58" t="s">
        <v>207</v>
      </c>
      <c r="P58" t="s">
        <v>208</v>
      </c>
      <c r="Q58">
        <v>3.48</v>
      </c>
      <c r="R58" t="s">
        <v>274</v>
      </c>
      <c r="S58">
        <v>137</v>
      </c>
      <c r="T58">
        <v>20</v>
      </c>
      <c r="U58">
        <v>0</v>
      </c>
      <c r="V58">
        <v>117</v>
      </c>
      <c r="W58" s="44">
        <v>42760</v>
      </c>
      <c r="X58" t="s">
        <v>201</v>
      </c>
      <c r="Y58" t="s">
        <v>210</v>
      </c>
      <c r="Z58">
        <v>0</v>
      </c>
    </row>
    <row r="59" spans="1:26" hidden="1" x14ac:dyDescent="0.25">
      <c r="A59">
        <v>137</v>
      </c>
      <c r="B59" t="s">
        <v>99</v>
      </c>
      <c r="C59">
        <v>150</v>
      </c>
      <c r="D59" t="s">
        <v>167</v>
      </c>
      <c r="E59" t="s">
        <v>203</v>
      </c>
      <c r="F59">
        <v>1</v>
      </c>
      <c r="G59">
        <v>150</v>
      </c>
      <c r="H59" t="s">
        <v>204</v>
      </c>
      <c r="I59" t="s">
        <v>205</v>
      </c>
      <c r="J59" s="44">
        <v>42760</v>
      </c>
      <c r="K59" t="s">
        <v>201</v>
      </c>
      <c r="L59" t="s">
        <v>202</v>
      </c>
      <c r="M59" t="s">
        <v>211</v>
      </c>
      <c r="N59" t="s">
        <v>168</v>
      </c>
      <c r="O59" t="s">
        <v>212</v>
      </c>
      <c r="P59" t="s">
        <v>213</v>
      </c>
      <c r="Q59">
        <v>1.21</v>
      </c>
      <c r="R59" t="s">
        <v>275</v>
      </c>
      <c r="S59">
        <v>150</v>
      </c>
      <c r="T59">
        <v>120</v>
      </c>
      <c r="U59">
        <v>0</v>
      </c>
      <c r="V59">
        <v>30</v>
      </c>
      <c r="W59" s="44">
        <v>42760</v>
      </c>
      <c r="X59" t="s">
        <v>201</v>
      </c>
      <c r="Y59" t="s">
        <v>210</v>
      </c>
      <c r="Z59">
        <v>0</v>
      </c>
    </row>
    <row r="60" spans="1:26" hidden="1" x14ac:dyDescent="0.25">
      <c r="A60">
        <v>137</v>
      </c>
      <c r="B60" t="s">
        <v>99</v>
      </c>
      <c r="C60">
        <v>150</v>
      </c>
      <c r="D60" t="s">
        <v>169</v>
      </c>
      <c r="E60" t="s">
        <v>203</v>
      </c>
      <c r="F60">
        <v>4</v>
      </c>
      <c r="G60">
        <v>150</v>
      </c>
      <c r="H60" t="s">
        <v>204</v>
      </c>
      <c r="I60" t="s">
        <v>205</v>
      </c>
      <c r="J60" s="44">
        <v>42760</v>
      </c>
      <c r="K60" t="s">
        <v>201</v>
      </c>
      <c r="L60" t="s">
        <v>202</v>
      </c>
      <c r="M60" t="s">
        <v>215</v>
      </c>
      <c r="N60" t="s">
        <v>170</v>
      </c>
      <c r="O60" t="s">
        <v>216</v>
      </c>
      <c r="P60" t="s">
        <v>213</v>
      </c>
      <c r="Q60">
        <v>0.75</v>
      </c>
      <c r="R60" t="s">
        <v>276</v>
      </c>
      <c r="S60">
        <v>150</v>
      </c>
      <c r="T60">
        <v>120</v>
      </c>
      <c r="U60">
        <v>0</v>
      </c>
      <c r="V60">
        <v>30</v>
      </c>
      <c r="W60" s="44">
        <v>42760</v>
      </c>
      <c r="X60" t="s">
        <v>201</v>
      </c>
      <c r="Y60" t="s">
        <v>210</v>
      </c>
      <c r="Z60">
        <v>0</v>
      </c>
    </row>
    <row r="61" spans="1:26" hidden="1" x14ac:dyDescent="0.25">
      <c r="A61">
        <v>137</v>
      </c>
      <c r="B61" t="s">
        <v>99</v>
      </c>
      <c r="C61">
        <v>150</v>
      </c>
      <c r="D61" t="s">
        <v>171</v>
      </c>
      <c r="E61" t="s">
        <v>203</v>
      </c>
      <c r="F61">
        <v>2</v>
      </c>
      <c r="G61">
        <v>150</v>
      </c>
      <c r="H61" t="s">
        <v>204</v>
      </c>
      <c r="I61" t="s">
        <v>205</v>
      </c>
      <c r="J61" s="44">
        <v>42760</v>
      </c>
      <c r="K61" t="s">
        <v>201</v>
      </c>
      <c r="L61" t="s">
        <v>202</v>
      </c>
      <c r="M61" t="s">
        <v>218</v>
      </c>
      <c r="N61" t="s">
        <v>172</v>
      </c>
      <c r="O61" t="s">
        <v>219</v>
      </c>
      <c r="P61" t="s">
        <v>220</v>
      </c>
      <c r="Q61">
        <v>4</v>
      </c>
      <c r="R61" t="s">
        <v>277</v>
      </c>
      <c r="S61">
        <v>150</v>
      </c>
      <c r="T61">
        <v>120</v>
      </c>
      <c r="U61">
        <v>0</v>
      </c>
      <c r="V61">
        <v>30</v>
      </c>
      <c r="W61" s="44">
        <v>42760</v>
      </c>
      <c r="X61" t="s">
        <v>201</v>
      </c>
      <c r="Y61" t="s">
        <v>210</v>
      </c>
      <c r="Z61">
        <v>0</v>
      </c>
    </row>
    <row r="62" spans="1:26" hidden="1" x14ac:dyDescent="0.25">
      <c r="A62">
        <v>139</v>
      </c>
      <c r="B62" t="s">
        <v>97</v>
      </c>
      <c r="C62">
        <v>100</v>
      </c>
      <c r="D62" t="s">
        <v>167</v>
      </c>
      <c r="E62" t="s">
        <v>203</v>
      </c>
      <c r="F62">
        <v>1</v>
      </c>
      <c r="G62">
        <v>100</v>
      </c>
      <c r="H62" t="s">
        <v>204</v>
      </c>
      <c r="I62" t="s">
        <v>205</v>
      </c>
      <c r="J62" s="44">
        <v>42760</v>
      </c>
      <c r="K62" t="s">
        <v>201</v>
      </c>
      <c r="L62" t="s">
        <v>202</v>
      </c>
      <c r="M62" t="s">
        <v>211</v>
      </c>
      <c r="N62" t="s">
        <v>168</v>
      </c>
      <c r="O62" t="s">
        <v>212</v>
      </c>
      <c r="P62" t="s">
        <v>213</v>
      </c>
      <c r="Q62">
        <v>1.21</v>
      </c>
      <c r="R62" t="s">
        <v>278</v>
      </c>
      <c r="S62">
        <v>100</v>
      </c>
      <c r="T62">
        <v>0</v>
      </c>
      <c r="U62">
        <v>0</v>
      </c>
      <c r="V62">
        <v>100</v>
      </c>
      <c r="W62" s="44">
        <v>42760</v>
      </c>
      <c r="X62" t="s">
        <v>201</v>
      </c>
      <c r="Y62" t="s">
        <v>210</v>
      </c>
      <c r="Z62">
        <v>0</v>
      </c>
    </row>
    <row r="63" spans="1:26" hidden="1" x14ac:dyDescent="0.25">
      <c r="A63">
        <v>139</v>
      </c>
      <c r="B63" t="s">
        <v>97</v>
      </c>
      <c r="C63">
        <v>100</v>
      </c>
      <c r="D63" t="s">
        <v>165</v>
      </c>
      <c r="E63" t="s">
        <v>203</v>
      </c>
      <c r="F63">
        <v>3</v>
      </c>
      <c r="G63">
        <v>100</v>
      </c>
      <c r="H63" t="s">
        <v>204</v>
      </c>
      <c r="I63" t="s">
        <v>205</v>
      </c>
      <c r="J63" s="44">
        <v>42760</v>
      </c>
      <c r="K63" t="s">
        <v>201</v>
      </c>
      <c r="L63" t="s">
        <v>202</v>
      </c>
      <c r="M63" t="s">
        <v>206</v>
      </c>
      <c r="N63" t="s">
        <v>166</v>
      </c>
      <c r="O63" t="s">
        <v>207</v>
      </c>
      <c r="P63" t="s">
        <v>208</v>
      </c>
      <c r="Q63">
        <v>3.48</v>
      </c>
      <c r="R63" t="s">
        <v>279</v>
      </c>
      <c r="S63">
        <v>100</v>
      </c>
      <c r="T63">
        <v>0</v>
      </c>
      <c r="U63">
        <v>0</v>
      </c>
      <c r="V63">
        <v>100</v>
      </c>
      <c r="W63" s="44">
        <v>42760</v>
      </c>
      <c r="X63" t="s">
        <v>201</v>
      </c>
      <c r="Y63" t="s">
        <v>210</v>
      </c>
      <c r="Z63">
        <v>0</v>
      </c>
    </row>
    <row r="64" spans="1:26" hidden="1" x14ac:dyDescent="0.25">
      <c r="A64">
        <v>139</v>
      </c>
      <c r="B64" t="s">
        <v>97</v>
      </c>
      <c r="C64">
        <v>100</v>
      </c>
      <c r="D64" t="s">
        <v>169</v>
      </c>
      <c r="E64" t="s">
        <v>203</v>
      </c>
      <c r="F64">
        <v>4</v>
      </c>
      <c r="G64">
        <v>100</v>
      </c>
      <c r="H64" t="s">
        <v>204</v>
      </c>
      <c r="I64" t="s">
        <v>205</v>
      </c>
      <c r="J64" s="44">
        <v>42760</v>
      </c>
      <c r="K64" t="s">
        <v>201</v>
      </c>
      <c r="L64" t="s">
        <v>202</v>
      </c>
      <c r="M64" t="s">
        <v>215</v>
      </c>
      <c r="N64" t="s">
        <v>170</v>
      </c>
      <c r="O64" t="s">
        <v>216</v>
      </c>
      <c r="P64" t="s">
        <v>213</v>
      </c>
      <c r="Q64">
        <v>0.75</v>
      </c>
      <c r="R64" t="s">
        <v>280</v>
      </c>
      <c r="S64">
        <v>100</v>
      </c>
      <c r="T64">
        <v>0</v>
      </c>
      <c r="U64">
        <v>0</v>
      </c>
      <c r="V64">
        <v>100</v>
      </c>
      <c r="W64" s="44">
        <v>42760</v>
      </c>
      <c r="X64" t="s">
        <v>201</v>
      </c>
      <c r="Y64" t="s">
        <v>210</v>
      </c>
      <c r="Z64">
        <v>0</v>
      </c>
    </row>
    <row r="65" spans="1:26" hidden="1" x14ac:dyDescent="0.25">
      <c r="A65">
        <v>139</v>
      </c>
      <c r="B65" t="s">
        <v>97</v>
      </c>
      <c r="C65">
        <v>100</v>
      </c>
      <c r="D65" t="s">
        <v>171</v>
      </c>
      <c r="E65" t="s">
        <v>203</v>
      </c>
      <c r="F65">
        <v>2</v>
      </c>
      <c r="G65">
        <v>100</v>
      </c>
      <c r="H65" t="s">
        <v>204</v>
      </c>
      <c r="I65" t="s">
        <v>205</v>
      </c>
      <c r="J65" s="44">
        <v>42760</v>
      </c>
      <c r="K65" t="s">
        <v>201</v>
      </c>
      <c r="L65" t="s">
        <v>202</v>
      </c>
      <c r="M65" t="s">
        <v>218</v>
      </c>
      <c r="N65" t="s">
        <v>172</v>
      </c>
      <c r="O65" t="s">
        <v>219</v>
      </c>
      <c r="P65" t="s">
        <v>220</v>
      </c>
      <c r="Q65">
        <v>4</v>
      </c>
      <c r="R65" t="s">
        <v>281</v>
      </c>
      <c r="S65">
        <v>100</v>
      </c>
      <c r="T65">
        <v>0</v>
      </c>
      <c r="U65">
        <v>0</v>
      </c>
      <c r="V65">
        <v>100</v>
      </c>
      <c r="W65" s="44">
        <v>42760</v>
      </c>
      <c r="X65" t="s">
        <v>201</v>
      </c>
      <c r="Y65" t="s">
        <v>210</v>
      </c>
      <c r="Z65">
        <v>0</v>
      </c>
    </row>
    <row r="66" spans="1:26" hidden="1" x14ac:dyDescent="0.25">
      <c r="A66">
        <v>142</v>
      </c>
      <c r="B66" t="s">
        <v>90</v>
      </c>
      <c r="C66">
        <v>1</v>
      </c>
      <c r="D66" t="s">
        <v>165</v>
      </c>
      <c r="E66" t="s">
        <v>203</v>
      </c>
      <c r="F66">
        <v>3</v>
      </c>
      <c r="G66">
        <v>1</v>
      </c>
      <c r="H66" t="s">
        <v>204</v>
      </c>
      <c r="I66" t="s">
        <v>205</v>
      </c>
      <c r="J66" s="44">
        <v>42760</v>
      </c>
      <c r="K66" t="s">
        <v>201</v>
      </c>
      <c r="L66" t="s">
        <v>202</v>
      </c>
      <c r="M66" t="s">
        <v>206</v>
      </c>
      <c r="N66" t="s">
        <v>166</v>
      </c>
      <c r="O66" t="s">
        <v>207</v>
      </c>
      <c r="P66" t="s">
        <v>208</v>
      </c>
      <c r="Q66">
        <v>3.48</v>
      </c>
      <c r="R66" t="s">
        <v>282</v>
      </c>
      <c r="S66">
        <v>1</v>
      </c>
      <c r="T66">
        <v>1</v>
      </c>
      <c r="U66">
        <v>0</v>
      </c>
      <c r="V66">
        <v>0</v>
      </c>
      <c r="W66" s="44">
        <v>42760</v>
      </c>
      <c r="X66" t="s">
        <v>201</v>
      </c>
      <c r="Y66" t="s">
        <v>210</v>
      </c>
      <c r="Z66">
        <v>0</v>
      </c>
    </row>
    <row r="67" spans="1:26" hidden="1" x14ac:dyDescent="0.25">
      <c r="A67">
        <v>142</v>
      </c>
      <c r="B67" t="s">
        <v>90</v>
      </c>
      <c r="C67">
        <v>260</v>
      </c>
      <c r="D67" t="s">
        <v>167</v>
      </c>
      <c r="E67" t="s">
        <v>203</v>
      </c>
      <c r="F67">
        <v>1</v>
      </c>
      <c r="G67">
        <v>260</v>
      </c>
      <c r="H67" t="s">
        <v>204</v>
      </c>
      <c r="I67" t="s">
        <v>205</v>
      </c>
      <c r="J67" s="44">
        <v>42760</v>
      </c>
      <c r="K67" t="s">
        <v>201</v>
      </c>
      <c r="L67" t="s">
        <v>202</v>
      </c>
      <c r="M67" t="s">
        <v>211</v>
      </c>
      <c r="N67" t="s">
        <v>168</v>
      </c>
      <c r="O67" t="s">
        <v>212</v>
      </c>
      <c r="P67" t="s">
        <v>213</v>
      </c>
      <c r="Q67">
        <v>1.21</v>
      </c>
      <c r="R67" t="s">
        <v>283</v>
      </c>
      <c r="S67">
        <v>260</v>
      </c>
      <c r="T67">
        <v>200</v>
      </c>
      <c r="U67">
        <v>0</v>
      </c>
      <c r="V67">
        <v>60</v>
      </c>
      <c r="W67" s="44">
        <v>42760</v>
      </c>
      <c r="X67" t="s">
        <v>201</v>
      </c>
      <c r="Y67" t="s">
        <v>210</v>
      </c>
      <c r="Z67">
        <v>0</v>
      </c>
    </row>
    <row r="68" spans="1:26" hidden="1" x14ac:dyDescent="0.25">
      <c r="A68">
        <v>142</v>
      </c>
      <c r="B68" t="s">
        <v>90</v>
      </c>
      <c r="C68">
        <v>260</v>
      </c>
      <c r="D68" t="s">
        <v>169</v>
      </c>
      <c r="E68" t="s">
        <v>203</v>
      </c>
      <c r="F68">
        <v>4</v>
      </c>
      <c r="G68">
        <v>260</v>
      </c>
      <c r="H68" t="s">
        <v>204</v>
      </c>
      <c r="I68" t="s">
        <v>205</v>
      </c>
      <c r="J68" s="44">
        <v>42760</v>
      </c>
      <c r="K68" t="s">
        <v>201</v>
      </c>
      <c r="L68" t="s">
        <v>202</v>
      </c>
      <c r="M68" t="s">
        <v>215</v>
      </c>
      <c r="N68" t="s">
        <v>170</v>
      </c>
      <c r="O68" t="s">
        <v>216</v>
      </c>
      <c r="P68" t="s">
        <v>213</v>
      </c>
      <c r="Q68">
        <v>0.75</v>
      </c>
      <c r="R68" t="s">
        <v>284</v>
      </c>
      <c r="S68">
        <v>260</v>
      </c>
      <c r="T68">
        <v>200</v>
      </c>
      <c r="U68">
        <v>0</v>
      </c>
      <c r="V68">
        <v>60</v>
      </c>
      <c r="W68" s="44">
        <v>42760</v>
      </c>
      <c r="X68" t="s">
        <v>201</v>
      </c>
      <c r="Y68" t="s">
        <v>210</v>
      </c>
      <c r="Z68">
        <v>0</v>
      </c>
    </row>
    <row r="69" spans="1:26" hidden="1" x14ac:dyDescent="0.25">
      <c r="A69">
        <v>142</v>
      </c>
      <c r="B69" t="s">
        <v>90</v>
      </c>
      <c r="C69">
        <v>260</v>
      </c>
      <c r="D69" t="s">
        <v>171</v>
      </c>
      <c r="E69" t="s">
        <v>203</v>
      </c>
      <c r="F69">
        <v>2</v>
      </c>
      <c r="G69">
        <v>260</v>
      </c>
      <c r="H69" t="s">
        <v>204</v>
      </c>
      <c r="I69" t="s">
        <v>205</v>
      </c>
      <c r="J69" s="44">
        <v>42760</v>
      </c>
      <c r="K69" t="s">
        <v>201</v>
      </c>
      <c r="L69" t="s">
        <v>202</v>
      </c>
      <c r="M69" t="s">
        <v>218</v>
      </c>
      <c r="N69" t="s">
        <v>172</v>
      </c>
      <c r="O69" t="s">
        <v>219</v>
      </c>
      <c r="P69" t="s">
        <v>220</v>
      </c>
      <c r="Q69">
        <v>4</v>
      </c>
      <c r="R69" t="s">
        <v>285</v>
      </c>
      <c r="S69">
        <v>260</v>
      </c>
      <c r="T69">
        <v>200</v>
      </c>
      <c r="U69">
        <v>0</v>
      </c>
      <c r="V69">
        <v>60</v>
      </c>
      <c r="W69" s="44">
        <v>42760</v>
      </c>
      <c r="X69" t="s">
        <v>201</v>
      </c>
      <c r="Y69" t="s">
        <v>210</v>
      </c>
      <c r="Z69">
        <v>0</v>
      </c>
    </row>
    <row r="70" spans="1:26" hidden="1" x14ac:dyDescent="0.25">
      <c r="A70">
        <v>148</v>
      </c>
      <c r="B70" t="s">
        <v>108</v>
      </c>
      <c r="C70">
        <v>100</v>
      </c>
      <c r="D70" t="s">
        <v>167</v>
      </c>
      <c r="E70" t="s">
        <v>203</v>
      </c>
      <c r="F70">
        <v>1</v>
      </c>
      <c r="G70">
        <v>100</v>
      </c>
      <c r="H70" t="s">
        <v>204</v>
      </c>
      <c r="I70" t="s">
        <v>205</v>
      </c>
      <c r="J70" s="44">
        <v>42760</v>
      </c>
      <c r="K70" t="s">
        <v>201</v>
      </c>
      <c r="L70" t="s">
        <v>202</v>
      </c>
      <c r="M70" t="s">
        <v>211</v>
      </c>
      <c r="N70" t="s">
        <v>168</v>
      </c>
      <c r="O70" t="s">
        <v>212</v>
      </c>
      <c r="P70" t="s">
        <v>213</v>
      </c>
      <c r="Q70">
        <v>1.21</v>
      </c>
      <c r="R70" t="s">
        <v>286</v>
      </c>
      <c r="S70">
        <v>100</v>
      </c>
      <c r="T70">
        <v>100</v>
      </c>
      <c r="U70">
        <v>0</v>
      </c>
      <c r="V70">
        <v>0</v>
      </c>
      <c r="W70" s="44">
        <v>42760</v>
      </c>
      <c r="X70" t="s">
        <v>201</v>
      </c>
      <c r="Y70" t="s">
        <v>210</v>
      </c>
      <c r="Z70">
        <v>0</v>
      </c>
    </row>
    <row r="71" spans="1:26" hidden="1" x14ac:dyDescent="0.25">
      <c r="A71">
        <v>148</v>
      </c>
      <c r="B71" t="s">
        <v>108</v>
      </c>
      <c r="C71">
        <v>100</v>
      </c>
      <c r="D71" t="s">
        <v>165</v>
      </c>
      <c r="E71" t="s">
        <v>203</v>
      </c>
      <c r="F71">
        <v>3</v>
      </c>
      <c r="G71">
        <v>100</v>
      </c>
      <c r="H71" t="s">
        <v>204</v>
      </c>
      <c r="I71" t="s">
        <v>205</v>
      </c>
      <c r="J71" s="44">
        <v>42760</v>
      </c>
      <c r="K71" t="s">
        <v>201</v>
      </c>
      <c r="L71" t="s">
        <v>202</v>
      </c>
      <c r="M71" t="s">
        <v>206</v>
      </c>
      <c r="N71" t="s">
        <v>166</v>
      </c>
      <c r="O71" t="s">
        <v>207</v>
      </c>
      <c r="P71" t="s">
        <v>208</v>
      </c>
      <c r="Q71">
        <v>3.48</v>
      </c>
      <c r="R71" t="s">
        <v>287</v>
      </c>
      <c r="S71">
        <v>100</v>
      </c>
      <c r="T71">
        <v>0</v>
      </c>
      <c r="U71">
        <v>0</v>
      </c>
      <c r="V71">
        <v>100</v>
      </c>
      <c r="W71" s="44">
        <v>42760</v>
      </c>
      <c r="X71" t="s">
        <v>201</v>
      </c>
      <c r="Y71" t="s">
        <v>210</v>
      </c>
      <c r="Z71">
        <v>0</v>
      </c>
    </row>
    <row r="72" spans="1:26" hidden="1" x14ac:dyDescent="0.25">
      <c r="A72">
        <v>148</v>
      </c>
      <c r="B72" t="s">
        <v>108</v>
      </c>
      <c r="C72">
        <v>100</v>
      </c>
      <c r="D72" t="s">
        <v>169</v>
      </c>
      <c r="E72" t="s">
        <v>203</v>
      </c>
      <c r="F72">
        <v>4</v>
      </c>
      <c r="G72">
        <v>100</v>
      </c>
      <c r="H72" t="s">
        <v>204</v>
      </c>
      <c r="I72" t="s">
        <v>205</v>
      </c>
      <c r="J72" s="44">
        <v>42760</v>
      </c>
      <c r="K72" t="s">
        <v>201</v>
      </c>
      <c r="L72" t="s">
        <v>202</v>
      </c>
      <c r="M72" t="s">
        <v>215</v>
      </c>
      <c r="N72" t="s">
        <v>170</v>
      </c>
      <c r="O72" t="s">
        <v>216</v>
      </c>
      <c r="P72" t="s">
        <v>213</v>
      </c>
      <c r="Q72">
        <v>0.75</v>
      </c>
      <c r="R72" t="s">
        <v>288</v>
      </c>
      <c r="S72">
        <v>100</v>
      </c>
      <c r="T72">
        <v>100</v>
      </c>
      <c r="U72">
        <v>0</v>
      </c>
      <c r="V72">
        <v>0</v>
      </c>
      <c r="W72" s="44">
        <v>42760</v>
      </c>
      <c r="X72" t="s">
        <v>201</v>
      </c>
      <c r="Y72" t="s">
        <v>210</v>
      </c>
      <c r="Z72">
        <v>0</v>
      </c>
    </row>
    <row r="73" spans="1:26" hidden="1" x14ac:dyDescent="0.25">
      <c r="A73">
        <v>148</v>
      </c>
      <c r="B73" t="s">
        <v>108</v>
      </c>
      <c r="C73">
        <v>100</v>
      </c>
      <c r="D73" t="s">
        <v>171</v>
      </c>
      <c r="E73" t="s">
        <v>203</v>
      </c>
      <c r="F73">
        <v>2</v>
      </c>
      <c r="G73">
        <v>100</v>
      </c>
      <c r="H73" t="s">
        <v>204</v>
      </c>
      <c r="I73" t="s">
        <v>205</v>
      </c>
      <c r="J73" s="44">
        <v>42760</v>
      </c>
      <c r="K73" t="s">
        <v>201</v>
      </c>
      <c r="L73" t="s">
        <v>202</v>
      </c>
      <c r="M73" t="s">
        <v>218</v>
      </c>
      <c r="N73" t="s">
        <v>172</v>
      </c>
      <c r="O73" t="s">
        <v>219</v>
      </c>
      <c r="P73" t="s">
        <v>220</v>
      </c>
      <c r="Q73">
        <v>4</v>
      </c>
      <c r="R73" t="s">
        <v>289</v>
      </c>
      <c r="S73">
        <v>100</v>
      </c>
      <c r="T73">
        <v>100</v>
      </c>
      <c r="U73">
        <v>0</v>
      </c>
      <c r="V73">
        <v>0</v>
      </c>
      <c r="W73" s="44">
        <v>42760</v>
      </c>
      <c r="X73" t="s">
        <v>201</v>
      </c>
      <c r="Y73" t="s">
        <v>210</v>
      </c>
      <c r="Z73">
        <v>0</v>
      </c>
    </row>
    <row r="74" spans="1:26" x14ac:dyDescent="0.25">
      <c r="A74">
        <v>149</v>
      </c>
      <c r="B74" t="s">
        <v>101</v>
      </c>
      <c r="C74">
        <v>0</v>
      </c>
      <c r="D74" t="s">
        <v>165</v>
      </c>
      <c r="E74" t="s">
        <v>203</v>
      </c>
      <c r="F74">
        <v>3</v>
      </c>
      <c r="G74">
        <v>0</v>
      </c>
      <c r="H74" t="s">
        <v>204</v>
      </c>
      <c r="I74" t="s">
        <v>205</v>
      </c>
      <c r="J74" s="44">
        <v>42760</v>
      </c>
      <c r="K74" t="s">
        <v>201</v>
      </c>
      <c r="L74" t="s">
        <v>202</v>
      </c>
      <c r="M74" t="s">
        <v>206</v>
      </c>
      <c r="N74" t="s">
        <v>166</v>
      </c>
      <c r="O74" t="s">
        <v>207</v>
      </c>
      <c r="P74" t="s">
        <v>208</v>
      </c>
      <c r="Q74">
        <v>3.48</v>
      </c>
      <c r="R74" t="s">
        <v>290</v>
      </c>
      <c r="S74">
        <v>0</v>
      </c>
      <c r="T74">
        <v>0</v>
      </c>
      <c r="U74">
        <v>0</v>
      </c>
      <c r="V74">
        <v>0</v>
      </c>
      <c r="W74" s="44">
        <v>42760</v>
      </c>
      <c r="X74" t="s">
        <v>201</v>
      </c>
      <c r="Y74" t="s">
        <v>210</v>
      </c>
      <c r="Z74">
        <v>0</v>
      </c>
    </row>
    <row r="75" spans="1:26" hidden="1" x14ac:dyDescent="0.25">
      <c r="A75">
        <v>149</v>
      </c>
      <c r="B75" t="s">
        <v>101</v>
      </c>
      <c r="C75">
        <v>100</v>
      </c>
      <c r="D75" t="s">
        <v>167</v>
      </c>
      <c r="E75" t="s">
        <v>203</v>
      </c>
      <c r="F75">
        <v>1</v>
      </c>
      <c r="G75">
        <v>100</v>
      </c>
      <c r="H75" t="s">
        <v>204</v>
      </c>
      <c r="I75" t="s">
        <v>205</v>
      </c>
      <c r="J75" s="44">
        <v>42760</v>
      </c>
      <c r="K75" t="s">
        <v>201</v>
      </c>
      <c r="L75" t="s">
        <v>202</v>
      </c>
      <c r="M75" t="s">
        <v>211</v>
      </c>
      <c r="N75" t="s">
        <v>168</v>
      </c>
      <c r="O75" t="s">
        <v>212</v>
      </c>
      <c r="P75" t="s">
        <v>213</v>
      </c>
      <c r="Q75">
        <v>1.21</v>
      </c>
      <c r="R75" t="s">
        <v>291</v>
      </c>
      <c r="S75">
        <v>100</v>
      </c>
      <c r="T75">
        <v>0</v>
      </c>
      <c r="U75">
        <v>0</v>
      </c>
      <c r="V75">
        <v>100</v>
      </c>
      <c r="W75" s="44">
        <v>42760</v>
      </c>
      <c r="X75" t="s">
        <v>201</v>
      </c>
      <c r="Y75" t="s">
        <v>210</v>
      </c>
      <c r="Z75">
        <v>0</v>
      </c>
    </row>
    <row r="76" spans="1:26" hidden="1" x14ac:dyDescent="0.25">
      <c r="A76">
        <v>149</v>
      </c>
      <c r="B76" t="s">
        <v>101</v>
      </c>
      <c r="C76">
        <v>100</v>
      </c>
      <c r="D76" t="s">
        <v>169</v>
      </c>
      <c r="E76" t="s">
        <v>203</v>
      </c>
      <c r="F76">
        <v>4</v>
      </c>
      <c r="G76">
        <v>100</v>
      </c>
      <c r="H76" t="s">
        <v>204</v>
      </c>
      <c r="I76" t="s">
        <v>205</v>
      </c>
      <c r="J76" s="44">
        <v>42760</v>
      </c>
      <c r="K76" t="s">
        <v>201</v>
      </c>
      <c r="L76" t="s">
        <v>202</v>
      </c>
      <c r="M76" t="s">
        <v>215</v>
      </c>
      <c r="N76" t="s">
        <v>170</v>
      </c>
      <c r="O76" t="s">
        <v>216</v>
      </c>
      <c r="P76" t="s">
        <v>213</v>
      </c>
      <c r="Q76">
        <v>0.75</v>
      </c>
      <c r="R76" t="s">
        <v>292</v>
      </c>
      <c r="S76">
        <v>100</v>
      </c>
      <c r="T76">
        <v>0</v>
      </c>
      <c r="U76">
        <v>0</v>
      </c>
      <c r="V76">
        <v>100</v>
      </c>
      <c r="W76" s="44">
        <v>42760</v>
      </c>
      <c r="X76" t="s">
        <v>201</v>
      </c>
      <c r="Y76" t="s">
        <v>210</v>
      </c>
      <c r="Z76">
        <v>0</v>
      </c>
    </row>
    <row r="77" spans="1:26" hidden="1" x14ac:dyDescent="0.25">
      <c r="A77">
        <v>149</v>
      </c>
      <c r="B77" t="s">
        <v>101</v>
      </c>
      <c r="C77">
        <v>100</v>
      </c>
      <c r="D77" t="s">
        <v>171</v>
      </c>
      <c r="E77" t="s">
        <v>203</v>
      </c>
      <c r="F77">
        <v>2</v>
      </c>
      <c r="G77">
        <v>100</v>
      </c>
      <c r="H77" t="s">
        <v>204</v>
      </c>
      <c r="I77" t="s">
        <v>205</v>
      </c>
      <c r="J77" s="44">
        <v>42760</v>
      </c>
      <c r="K77" t="s">
        <v>201</v>
      </c>
      <c r="L77" t="s">
        <v>202</v>
      </c>
      <c r="M77" t="s">
        <v>218</v>
      </c>
      <c r="N77" t="s">
        <v>172</v>
      </c>
      <c r="O77" t="s">
        <v>219</v>
      </c>
      <c r="P77" t="s">
        <v>220</v>
      </c>
      <c r="Q77">
        <v>4</v>
      </c>
      <c r="R77" t="s">
        <v>293</v>
      </c>
      <c r="S77">
        <v>100</v>
      </c>
      <c r="T77">
        <v>0</v>
      </c>
      <c r="U77">
        <v>0</v>
      </c>
      <c r="V77">
        <v>100</v>
      </c>
      <c r="W77" s="44">
        <v>42760</v>
      </c>
      <c r="X77" t="s">
        <v>201</v>
      </c>
      <c r="Y77" t="s">
        <v>210</v>
      </c>
      <c r="Z77">
        <v>0</v>
      </c>
    </row>
    <row r="78" spans="1:26" x14ac:dyDescent="0.25">
      <c r="A78">
        <v>150</v>
      </c>
      <c r="B78" t="s">
        <v>152</v>
      </c>
      <c r="C78">
        <v>0</v>
      </c>
      <c r="D78" t="s">
        <v>165</v>
      </c>
      <c r="E78" t="s">
        <v>203</v>
      </c>
      <c r="F78">
        <v>3</v>
      </c>
      <c r="G78">
        <v>0</v>
      </c>
      <c r="H78" t="s">
        <v>204</v>
      </c>
      <c r="I78" t="s">
        <v>205</v>
      </c>
      <c r="J78" s="44">
        <v>42760</v>
      </c>
      <c r="K78" t="s">
        <v>201</v>
      </c>
      <c r="L78" t="s">
        <v>202</v>
      </c>
      <c r="M78" t="s">
        <v>206</v>
      </c>
      <c r="N78" t="s">
        <v>166</v>
      </c>
      <c r="O78" t="s">
        <v>207</v>
      </c>
      <c r="P78" t="s">
        <v>208</v>
      </c>
      <c r="Q78">
        <v>3.48</v>
      </c>
      <c r="R78" t="s">
        <v>294</v>
      </c>
      <c r="S78">
        <v>0</v>
      </c>
      <c r="T78">
        <v>0</v>
      </c>
      <c r="U78">
        <v>0</v>
      </c>
      <c r="V78">
        <v>0</v>
      </c>
      <c r="W78" s="44">
        <v>42760</v>
      </c>
      <c r="X78" t="s">
        <v>201</v>
      </c>
      <c r="Y78" t="s">
        <v>210</v>
      </c>
      <c r="Z78">
        <v>0</v>
      </c>
    </row>
    <row r="79" spans="1:26" hidden="1" x14ac:dyDescent="0.25">
      <c r="A79">
        <v>150</v>
      </c>
      <c r="B79" t="s">
        <v>152</v>
      </c>
      <c r="C79">
        <v>1000</v>
      </c>
      <c r="D79" t="s">
        <v>169</v>
      </c>
      <c r="E79" t="s">
        <v>203</v>
      </c>
      <c r="F79">
        <v>4</v>
      </c>
      <c r="G79">
        <v>1000</v>
      </c>
      <c r="H79" t="s">
        <v>204</v>
      </c>
      <c r="I79" t="s">
        <v>205</v>
      </c>
      <c r="J79" s="44">
        <v>42760</v>
      </c>
      <c r="K79" t="s">
        <v>201</v>
      </c>
      <c r="L79" t="s">
        <v>202</v>
      </c>
      <c r="M79" t="s">
        <v>215</v>
      </c>
      <c r="N79" t="s">
        <v>170</v>
      </c>
      <c r="O79" t="s">
        <v>216</v>
      </c>
      <c r="P79" t="s">
        <v>213</v>
      </c>
      <c r="Q79">
        <v>0.75</v>
      </c>
      <c r="R79" t="s">
        <v>295</v>
      </c>
      <c r="S79">
        <v>1000</v>
      </c>
      <c r="T79">
        <v>0</v>
      </c>
      <c r="U79">
        <v>0</v>
      </c>
      <c r="V79">
        <v>1000</v>
      </c>
      <c r="W79" s="44">
        <v>42760</v>
      </c>
      <c r="X79" t="s">
        <v>201</v>
      </c>
      <c r="Y79" t="s">
        <v>210</v>
      </c>
      <c r="Z79">
        <v>0</v>
      </c>
    </row>
    <row r="80" spans="1:26" hidden="1" x14ac:dyDescent="0.25">
      <c r="A80">
        <v>150</v>
      </c>
      <c r="B80" t="s">
        <v>152</v>
      </c>
      <c r="C80">
        <v>1000</v>
      </c>
      <c r="D80" t="s">
        <v>171</v>
      </c>
      <c r="E80" t="s">
        <v>203</v>
      </c>
      <c r="F80">
        <v>2</v>
      </c>
      <c r="G80">
        <v>1000</v>
      </c>
      <c r="H80" t="s">
        <v>204</v>
      </c>
      <c r="I80" t="s">
        <v>205</v>
      </c>
      <c r="J80" s="44">
        <v>42760</v>
      </c>
      <c r="K80" t="s">
        <v>201</v>
      </c>
      <c r="L80" t="s">
        <v>202</v>
      </c>
      <c r="M80" t="s">
        <v>218</v>
      </c>
      <c r="N80" t="s">
        <v>172</v>
      </c>
      <c r="O80" t="s">
        <v>219</v>
      </c>
      <c r="P80" t="s">
        <v>220</v>
      </c>
      <c r="Q80">
        <v>4</v>
      </c>
      <c r="R80" t="s">
        <v>296</v>
      </c>
      <c r="S80">
        <v>1000</v>
      </c>
      <c r="T80">
        <v>0</v>
      </c>
      <c r="U80">
        <v>0</v>
      </c>
      <c r="V80">
        <v>1000</v>
      </c>
      <c r="W80" s="44">
        <v>42760</v>
      </c>
      <c r="X80" t="s">
        <v>201</v>
      </c>
      <c r="Y80" t="s">
        <v>210</v>
      </c>
      <c r="Z80">
        <v>0</v>
      </c>
    </row>
    <row r="81" spans="1:26" hidden="1" x14ac:dyDescent="0.25">
      <c r="A81">
        <v>150</v>
      </c>
      <c r="B81" t="s">
        <v>152</v>
      </c>
      <c r="C81">
        <v>2000</v>
      </c>
      <c r="D81" t="s">
        <v>167</v>
      </c>
      <c r="E81" t="s">
        <v>203</v>
      </c>
      <c r="F81">
        <v>1</v>
      </c>
      <c r="G81">
        <v>2000</v>
      </c>
      <c r="H81" t="s">
        <v>204</v>
      </c>
      <c r="I81" t="s">
        <v>205</v>
      </c>
      <c r="J81" s="44">
        <v>42760</v>
      </c>
      <c r="K81" t="s">
        <v>201</v>
      </c>
      <c r="L81" t="s">
        <v>202</v>
      </c>
      <c r="M81" t="s">
        <v>211</v>
      </c>
      <c r="N81" t="s">
        <v>168</v>
      </c>
      <c r="O81" t="s">
        <v>212</v>
      </c>
      <c r="P81" t="s">
        <v>213</v>
      </c>
      <c r="Q81">
        <v>1.21</v>
      </c>
      <c r="R81" t="s">
        <v>297</v>
      </c>
      <c r="S81">
        <v>2000</v>
      </c>
      <c r="T81">
        <v>0</v>
      </c>
      <c r="U81">
        <v>0</v>
      </c>
      <c r="V81">
        <v>2000</v>
      </c>
      <c r="W81" s="44">
        <v>42760</v>
      </c>
      <c r="X81" t="s">
        <v>201</v>
      </c>
      <c r="Y81" t="s">
        <v>210</v>
      </c>
      <c r="Z81">
        <v>0</v>
      </c>
    </row>
    <row r="82" spans="1:26" hidden="1" x14ac:dyDescent="0.25">
      <c r="A82">
        <v>193</v>
      </c>
      <c r="B82" t="s">
        <v>128</v>
      </c>
      <c r="C82">
        <v>15</v>
      </c>
      <c r="D82" t="s">
        <v>165</v>
      </c>
      <c r="E82" t="s">
        <v>203</v>
      </c>
      <c r="F82">
        <v>3</v>
      </c>
      <c r="G82">
        <v>15</v>
      </c>
      <c r="H82" t="s">
        <v>204</v>
      </c>
      <c r="I82" t="s">
        <v>205</v>
      </c>
      <c r="J82" s="44">
        <v>42760</v>
      </c>
      <c r="K82" t="s">
        <v>201</v>
      </c>
      <c r="L82" t="s">
        <v>202</v>
      </c>
      <c r="M82" t="s">
        <v>206</v>
      </c>
      <c r="N82" t="s">
        <v>166</v>
      </c>
      <c r="O82" t="s">
        <v>207</v>
      </c>
      <c r="P82" t="s">
        <v>208</v>
      </c>
      <c r="Q82">
        <v>3.48</v>
      </c>
      <c r="R82" t="s">
        <v>298</v>
      </c>
      <c r="S82">
        <v>15</v>
      </c>
      <c r="T82">
        <v>15</v>
      </c>
      <c r="U82">
        <v>0</v>
      </c>
      <c r="V82">
        <v>0</v>
      </c>
      <c r="W82" s="44">
        <v>42760</v>
      </c>
      <c r="X82" t="s">
        <v>201</v>
      </c>
      <c r="Y82" t="s">
        <v>210</v>
      </c>
      <c r="Z82">
        <v>0</v>
      </c>
    </row>
    <row r="83" spans="1:26" hidden="1" x14ac:dyDescent="0.25">
      <c r="A83">
        <v>193</v>
      </c>
      <c r="B83" t="s">
        <v>128</v>
      </c>
      <c r="C83">
        <v>100</v>
      </c>
      <c r="D83" t="s">
        <v>167</v>
      </c>
      <c r="E83" t="s">
        <v>203</v>
      </c>
      <c r="F83">
        <v>1</v>
      </c>
      <c r="G83">
        <v>100</v>
      </c>
      <c r="H83" t="s">
        <v>204</v>
      </c>
      <c r="I83" t="s">
        <v>205</v>
      </c>
      <c r="J83" s="44">
        <v>42760</v>
      </c>
      <c r="K83" t="s">
        <v>201</v>
      </c>
      <c r="L83" t="s">
        <v>202</v>
      </c>
      <c r="M83" t="s">
        <v>211</v>
      </c>
      <c r="N83" t="s">
        <v>168</v>
      </c>
      <c r="O83" t="s">
        <v>212</v>
      </c>
      <c r="P83" t="s">
        <v>213</v>
      </c>
      <c r="Q83">
        <v>1.21</v>
      </c>
      <c r="R83" t="s">
        <v>299</v>
      </c>
      <c r="S83">
        <v>100</v>
      </c>
      <c r="T83">
        <v>0</v>
      </c>
      <c r="U83">
        <v>0</v>
      </c>
      <c r="V83">
        <v>100</v>
      </c>
      <c r="W83" s="44">
        <v>42760</v>
      </c>
      <c r="X83" t="s">
        <v>201</v>
      </c>
      <c r="Y83" t="s">
        <v>210</v>
      </c>
      <c r="Z83">
        <v>0</v>
      </c>
    </row>
    <row r="84" spans="1:26" hidden="1" x14ac:dyDescent="0.25">
      <c r="A84">
        <v>193</v>
      </c>
      <c r="B84" t="s">
        <v>128</v>
      </c>
      <c r="C84">
        <v>100</v>
      </c>
      <c r="D84" t="s">
        <v>169</v>
      </c>
      <c r="E84" t="s">
        <v>203</v>
      </c>
      <c r="F84">
        <v>4</v>
      </c>
      <c r="G84">
        <v>100</v>
      </c>
      <c r="H84" t="s">
        <v>204</v>
      </c>
      <c r="I84" t="s">
        <v>205</v>
      </c>
      <c r="J84" s="44">
        <v>42760</v>
      </c>
      <c r="K84" t="s">
        <v>201</v>
      </c>
      <c r="L84" t="s">
        <v>202</v>
      </c>
      <c r="M84" t="s">
        <v>215</v>
      </c>
      <c r="N84" t="s">
        <v>170</v>
      </c>
      <c r="O84" t="s">
        <v>216</v>
      </c>
      <c r="P84" t="s">
        <v>213</v>
      </c>
      <c r="Q84">
        <v>0.75</v>
      </c>
      <c r="R84" t="s">
        <v>300</v>
      </c>
      <c r="S84">
        <v>100</v>
      </c>
      <c r="T84">
        <v>100</v>
      </c>
      <c r="U84">
        <v>0</v>
      </c>
      <c r="V84">
        <v>0</v>
      </c>
      <c r="W84" s="44">
        <v>42760</v>
      </c>
      <c r="X84" t="s">
        <v>201</v>
      </c>
      <c r="Y84" t="s">
        <v>210</v>
      </c>
      <c r="Z84">
        <v>0</v>
      </c>
    </row>
    <row r="85" spans="1:26" hidden="1" x14ac:dyDescent="0.25">
      <c r="A85">
        <v>193</v>
      </c>
      <c r="B85" t="s">
        <v>128</v>
      </c>
      <c r="C85">
        <v>100</v>
      </c>
      <c r="D85" t="s">
        <v>171</v>
      </c>
      <c r="E85" t="s">
        <v>203</v>
      </c>
      <c r="F85">
        <v>2</v>
      </c>
      <c r="G85">
        <v>100</v>
      </c>
      <c r="H85" t="s">
        <v>204</v>
      </c>
      <c r="I85" t="s">
        <v>205</v>
      </c>
      <c r="J85" s="44">
        <v>42760</v>
      </c>
      <c r="K85" t="s">
        <v>201</v>
      </c>
      <c r="L85" t="s">
        <v>202</v>
      </c>
      <c r="M85" t="s">
        <v>218</v>
      </c>
      <c r="N85" t="s">
        <v>172</v>
      </c>
      <c r="O85" t="s">
        <v>219</v>
      </c>
      <c r="P85" t="s">
        <v>220</v>
      </c>
      <c r="Q85">
        <v>4</v>
      </c>
      <c r="R85" t="s">
        <v>301</v>
      </c>
      <c r="S85">
        <v>100</v>
      </c>
      <c r="T85">
        <v>100</v>
      </c>
      <c r="U85">
        <v>0</v>
      </c>
      <c r="V85">
        <v>0</v>
      </c>
      <c r="W85" s="44">
        <v>42760</v>
      </c>
      <c r="X85" t="s">
        <v>201</v>
      </c>
      <c r="Y85" t="s">
        <v>210</v>
      </c>
      <c r="Z85">
        <v>0</v>
      </c>
    </row>
    <row r="86" spans="1:26" hidden="1" x14ac:dyDescent="0.25">
      <c r="A86">
        <v>196</v>
      </c>
      <c r="B86" t="s">
        <v>131</v>
      </c>
      <c r="C86">
        <v>50</v>
      </c>
      <c r="D86" t="s">
        <v>165</v>
      </c>
      <c r="E86" t="s">
        <v>203</v>
      </c>
      <c r="F86">
        <v>3</v>
      </c>
      <c r="G86">
        <v>50</v>
      </c>
      <c r="H86" t="s">
        <v>204</v>
      </c>
      <c r="I86" t="s">
        <v>205</v>
      </c>
      <c r="J86" s="44">
        <v>42760</v>
      </c>
      <c r="K86" t="s">
        <v>201</v>
      </c>
      <c r="L86" t="s">
        <v>202</v>
      </c>
      <c r="M86" t="s">
        <v>206</v>
      </c>
      <c r="N86" t="s">
        <v>166</v>
      </c>
      <c r="O86" t="s">
        <v>207</v>
      </c>
      <c r="P86" t="s">
        <v>208</v>
      </c>
      <c r="Q86">
        <v>3.48</v>
      </c>
      <c r="R86" t="s">
        <v>302</v>
      </c>
      <c r="S86">
        <v>50</v>
      </c>
      <c r="T86">
        <v>0</v>
      </c>
      <c r="U86">
        <v>0</v>
      </c>
      <c r="V86">
        <v>50</v>
      </c>
      <c r="W86" s="44">
        <v>42760</v>
      </c>
      <c r="X86" t="s">
        <v>201</v>
      </c>
      <c r="Y86" t="s">
        <v>210</v>
      </c>
      <c r="Z86">
        <v>0</v>
      </c>
    </row>
    <row r="87" spans="1:26" hidden="1" x14ac:dyDescent="0.25">
      <c r="A87">
        <v>196</v>
      </c>
      <c r="B87" t="s">
        <v>131</v>
      </c>
      <c r="C87">
        <v>400</v>
      </c>
      <c r="D87" t="s">
        <v>171</v>
      </c>
      <c r="E87" t="s">
        <v>203</v>
      </c>
      <c r="F87">
        <v>2</v>
      </c>
      <c r="G87">
        <v>400</v>
      </c>
      <c r="H87" t="s">
        <v>204</v>
      </c>
      <c r="I87" t="s">
        <v>205</v>
      </c>
      <c r="J87" s="44">
        <v>42760</v>
      </c>
      <c r="K87" t="s">
        <v>201</v>
      </c>
      <c r="L87" t="s">
        <v>202</v>
      </c>
      <c r="M87" t="s">
        <v>218</v>
      </c>
      <c r="N87" t="s">
        <v>172</v>
      </c>
      <c r="O87" t="s">
        <v>219</v>
      </c>
      <c r="P87" t="s">
        <v>220</v>
      </c>
      <c r="Q87">
        <v>4</v>
      </c>
      <c r="R87" t="s">
        <v>303</v>
      </c>
      <c r="S87">
        <v>400</v>
      </c>
      <c r="T87">
        <v>100</v>
      </c>
      <c r="U87">
        <v>0</v>
      </c>
      <c r="V87">
        <v>300</v>
      </c>
      <c r="W87" s="44">
        <v>42760</v>
      </c>
      <c r="X87" t="s">
        <v>201</v>
      </c>
      <c r="Y87" t="s">
        <v>210</v>
      </c>
      <c r="Z87">
        <v>0</v>
      </c>
    </row>
    <row r="88" spans="1:26" hidden="1" x14ac:dyDescent="0.25">
      <c r="A88">
        <v>196</v>
      </c>
      <c r="B88" t="s">
        <v>131</v>
      </c>
      <c r="C88">
        <v>500</v>
      </c>
      <c r="D88" t="s">
        <v>167</v>
      </c>
      <c r="E88" t="s">
        <v>203</v>
      </c>
      <c r="F88">
        <v>1</v>
      </c>
      <c r="G88">
        <v>500</v>
      </c>
      <c r="H88" t="s">
        <v>204</v>
      </c>
      <c r="I88" t="s">
        <v>205</v>
      </c>
      <c r="J88" s="44">
        <v>42760</v>
      </c>
      <c r="K88" t="s">
        <v>201</v>
      </c>
      <c r="L88" t="s">
        <v>202</v>
      </c>
      <c r="M88" t="s">
        <v>211</v>
      </c>
      <c r="N88" t="s">
        <v>168</v>
      </c>
      <c r="O88" t="s">
        <v>212</v>
      </c>
      <c r="P88" t="s">
        <v>213</v>
      </c>
      <c r="Q88">
        <v>1.21</v>
      </c>
      <c r="R88" t="s">
        <v>304</v>
      </c>
      <c r="S88">
        <v>500</v>
      </c>
      <c r="T88">
        <v>100</v>
      </c>
      <c r="U88">
        <v>0</v>
      </c>
      <c r="V88">
        <v>400</v>
      </c>
      <c r="W88" s="44">
        <v>42760</v>
      </c>
      <c r="X88" t="s">
        <v>201</v>
      </c>
      <c r="Y88" t="s">
        <v>210</v>
      </c>
      <c r="Z88">
        <v>0</v>
      </c>
    </row>
    <row r="89" spans="1:26" hidden="1" x14ac:dyDescent="0.25">
      <c r="A89">
        <v>196</v>
      </c>
      <c r="B89" t="s">
        <v>131</v>
      </c>
      <c r="C89">
        <v>500</v>
      </c>
      <c r="D89" t="s">
        <v>169</v>
      </c>
      <c r="E89" t="s">
        <v>203</v>
      </c>
      <c r="F89">
        <v>4</v>
      </c>
      <c r="G89">
        <v>500</v>
      </c>
      <c r="H89" t="s">
        <v>204</v>
      </c>
      <c r="I89" t="s">
        <v>205</v>
      </c>
      <c r="J89" s="44">
        <v>42760</v>
      </c>
      <c r="K89" t="s">
        <v>201</v>
      </c>
      <c r="L89" t="s">
        <v>202</v>
      </c>
      <c r="M89" t="s">
        <v>215</v>
      </c>
      <c r="N89" t="s">
        <v>170</v>
      </c>
      <c r="O89" t="s">
        <v>216</v>
      </c>
      <c r="P89" t="s">
        <v>213</v>
      </c>
      <c r="Q89">
        <v>0.75</v>
      </c>
      <c r="R89" t="s">
        <v>305</v>
      </c>
      <c r="S89">
        <v>500</v>
      </c>
      <c r="T89">
        <v>100</v>
      </c>
      <c r="U89">
        <v>0</v>
      </c>
      <c r="V89">
        <v>400</v>
      </c>
      <c r="W89" s="44">
        <v>42760</v>
      </c>
      <c r="X89" t="s">
        <v>201</v>
      </c>
      <c r="Y89" t="s">
        <v>210</v>
      </c>
      <c r="Z89">
        <v>0</v>
      </c>
    </row>
    <row r="90" spans="1:26" hidden="1" x14ac:dyDescent="0.25">
      <c r="A90">
        <v>300</v>
      </c>
      <c r="B90" t="s">
        <v>85</v>
      </c>
      <c r="C90">
        <v>80</v>
      </c>
      <c r="D90" t="s">
        <v>165</v>
      </c>
      <c r="E90" t="s">
        <v>203</v>
      </c>
      <c r="F90">
        <v>3</v>
      </c>
      <c r="G90">
        <v>80</v>
      </c>
      <c r="H90" t="s">
        <v>204</v>
      </c>
      <c r="I90" t="s">
        <v>205</v>
      </c>
      <c r="J90" s="44">
        <v>42760</v>
      </c>
      <c r="K90" t="s">
        <v>201</v>
      </c>
      <c r="L90" t="s">
        <v>202</v>
      </c>
      <c r="M90" t="s">
        <v>206</v>
      </c>
      <c r="N90" t="s">
        <v>166</v>
      </c>
      <c r="O90" t="s">
        <v>207</v>
      </c>
      <c r="P90" t="s">
        <v>208</v>
      </c>
      <c r="Q90">
        <v>3.48</v>
      </c>
      <c r="R90" t="s">
        <v>306</v>
      </c>
      <c r="S90">
        <v>80</v>
      </c>
      <c r="T90">
        <v>80</v>
      </c>
      <c r="U90">
        <v>0</v>
      </c>
      <c r="V90">
        <v>0</v>
      </c>
      <c r="W90" s="44">
        <v>42760</v>
      </c>
      <c r="X90" t="s">
        <v>201</v>
      </c>
      <c r="Y90" t="s">
        <v>210</v>
      </c>
      <c r="Z90">
        <v>0</v>
      </c>
    </row>
    <row r="91" spans="1:26" hidden="1" x14ac:dyDescent="0.25">
      <c r="A91">
        <v>300</v>
      </c>
      <c r="B91" t="s">
        <v>85</v>
      </c>
      <c r="C91">
        <v>200</v>
      </c>
      <c r="D91" t="s">
        <v>169</v>
      </c>
      <c r="E91" t="s">
        <v>203</v>
      </c>
      <c r="F91">
        <v>4</v>
      </c>
      <c r="G91">
        <v>200</v>
      </c>
      <c r="H91" t="s">
        <v>204</v>
      </c>
      <c r="I91" t="s">
        <v>205</v>
      </c>
      <c r="J91" s="44">
        <v>42760</v>
      </c>
      <c r="K91" t="s">
        <v>201</v>
      </c>
      <c r="L91" t="s">
        <v>202</v>
      </c>
      <c r="M91" t="s">
        <v>215</v>
      </c>
      <c r="N91" t="s">
        <v>170</v>
      </c>
      <c r="O91" t="s">
        <v>216</v>
      </c>
      <c r="P91" t="s">
        <v>213</v>
      </c>
      <c r="Q91">
        <v>0.75</v>
      </c>
      <c r="R91" t="s">
        <v>307</v>
      </c>
      <c r="S91">
        <v>200</v>
      </c>
      <c r="T91">
        <v>200</v>
      </c>
      <c r="U91">
        <v>0</v>
      </c>
      <c r="V91">
        <v>0</v>
      </c>
      <c r="W91" s="44">
        <v>42760</v>
      </c>
      <c r="X91" t="s">
        <v>201</v>
      </c>
      <c r="Y91" t="s">
        <v>210</v>
      </c>
      <c r="Z91">
        <v>0</v>
      </c>
    </row>
    <row r="92" spans="1:26" hidden="1" x14ac:dyDescent="0.25">
      <c r="A92">
        <v>300</v>
      </c>
      <c r="B92" t="s">
        <v>85</v>
      </c>
      <c r="C92">
        <v>200</v>
      </c>
      <c r="D92" t="s">
        <v>171</v>
      </c>
      <c r="E92" t="s">
        <v>203</v>
      </c>
      <c r="F92">
        <v>2</v>
      </c>
      <c r="G92">
        <v>200</v>
      </c>
      <c r="H92" t="s">
        <v>204</v>
      </c>
      <c r="I92" t="s">
        <v>205</v>
      </c>
      <c r="J92" s="44">
        <v>42760</v>
      </c>
      <c r="K92" t="s">
        <v>201</v>
      </c>
      <c r="L92" t="s">
        <v>202</v>
      </c>
      <c r="M92" t="s">
        <v>218</v>
      </c>
      <c r="N92" t="s">
        <v>172</v>
      </c>
      <c r="O92" t="s">
        <v>219</v>
      </c>
      <c r="P92" t="s">
        <v>220</v>
      </c>
      <c r="Q92">
        <v>4</v>
      </c>
      <c r="R92" t="s">
        <v>308</v>
      </c>
      <c r="S92">
        <v>200</v>
      </c>
      <c r="T92">
        <v>530</v>
      </c>
      <c r="U92">
        <v>0</v>
      </c>
      <c r="V92">
        <v>-330</v>
      </c>
      <c r="W92" s="44">
        <v>42760</v>
      </c>
      <c r="X92" t="s">
        <v>201</v>
      </c>
      <c r="Y92" t="s">
        <v>210</v>
      </c>
      <c r="Z92">
        <v>0</v>
      </c>
    </row>
    <row r="93" spans="1:26" hidden="1" x14ac:dyDescent="0.25">
      <c r="A93">
        <v>300</v>
      </c>
      <c r="B93" t="s">
        <v>85</v>
      </c>
      <c r="C93">
        <v>300</v>
      </c>
      <c r="D93" t="s">
        <v>167</v>
      </c>
      <c r="E93" t="s">
        <v>203</v>
      </c>
      <c r="F93">
        <v>1</v>
      </c>
      <c r="G93">
        <v>300</v>
      </c>
      <c r="H93" t="s">
        <v>204</v>
      </c>
      <c r="I93" t="s">
        <v>205</v>
      </c>
      <c r="J93" s="44">
        <v>42760</v>
      </c>
      <c r="K93" t="s">
        <v>201</v>
      </c>
      <c r="L93" t="s">
        <v>202</v>
      </c>
      <c r="M93" t="s">
        <v>211</v>
      </c>
      <c r="N93" t="s">
        <v>168</v>
      </c>
      <c r="O93" t="s">
        <v>212</v>
      </c>
      <c r="P93" t="s">
        <v>213</v>
      </c>
      <c r="Q93">
        <v>1.21</v>
      </c>
      <c r="R93" t="s">
        <v>309</v>
      </c>
      <c r="S93">
        <v>300</v>
      </c>
      <c r="T93">
        <v>300</v>
      </c>
      <c r="U93">
        <v>0</v>
      </c>
      <c r="V93">
        <v>0</v>
      </c>
      <c r="W93" s="44">
        <v>42760</v>
      </c>
      <c r="X93" t="s">
        <v>201</v>
      </c>
      <c r="Y93" t="s">
        <v>210</v>
      </c>
      <c r="Z93">
        <v>0</v>
      </c>
    </row>
    <row r="94" spans="1:26" hidden="1" x14ac:dyDescent="0.25">
      <c r="A94">
        <v>305</v>
      </c>
      <c r="B94" t="s">
        <v>105</v>
      </c>
      <c r="C94">
        <v>50</v>
      </c>
      <c r="D94" t="s">
        <v>167</v>
      </c>
      <c r="E94" t="s">
        <v>203</v>
      </c>
      <c r="F94">
        <v>1</v>
      </c>
      <c r="G94">
        <v>50</v>
      </c>
      <c r="H94" t="s">
        <v>204</v>
      </c>
      <c r="I94" t="s">
        <v>205</v>
      </c>
      <c r="J94" s="44">
        <v>42760</v>
      </c>
      <c r="K94" t="s">
        <v>201</v>
      </c>
      <c r="L94" t="s">
        <v>202</v>
      </c>
      <c r="M94" t="s">
        <v>211</v>
      </c>
      <c r="N94" t="s">
        <v>168</v>
      </c>
      <c r="O94" t="s">
        <v>212</v>
      </c>
      <c r="P94" t="s">
        <v>213</v>
      </c>
      <c r="Q94">
        <v>1.21</v>
      </c>
      <c r="R94" t="s">
        <v>310</v>
      </c>
      <c r="S94">
        <v>50</v>
      </c>
      <c r="T94">
        <v>0</v>
      </c>
      <c r="U94">
        <v>0</v>
      </c>
      <c r="V94">
        <v>50</v>
      </c>
      <c r="W94" s="44">
        <v>42760</v>
      </c>
      <c r="X94" t="s">
        <v>201</v>
      </c>
      <c r="Y94" t="s">
        <v>210</v>
      </c>
      <c r="Z94">
        <v>0</v>
      </c>
    </row>
    <row r="95" spans="1:26" hidden="1" x14ac:dyDescent="0.25">
      <c r="A95">
        <v>305</v>
      </c>
      <c r="B95" t="s">
        <v>105</v>
      </c>
      <c r="C95">
        <v>50</v>
      </c>
      <c r="D95" t="s">
        <v>169</v>
      </c>
      <c r="E95" t="s">
        <v>203</v>
      </c>
      <c r="F95">
        <v>4</v>
      </c>
      <c r="G95">
        <v>50</v>
      </c>
      <c r="H95" t="s">
        <v>204</v>
      </c>
      <c r="I95" t="s">
        <v>205</v>
      </c>
      <c r="J95" s="44">
        <v>42760</v>
      </c>
      <c r="K95" t="s">
        <v>201</v>
      </c>
      <c r="L95" t="s">
        <v>202</v>
      </c>
      <c r="M95" t="s">
        <v>215</v>
      </c>
      <c r="N95" t="s">
        <v>170</v>
      </c>
      <c r="O95" t="s">
        <v>216</v>
      </c>
      <c r="P95" t="s">
        <v>213</v>
      </c>
      <c r="Q95">
        <v>0.75</v>
      </c>
      <c r="R95" t="s">
        <v>311</v>
      </c>
      <c r="S95">
        <v>50</v>
      </c>
      <c r="T95">
        <v>0</v>
      </c>
      <c r="U95">
        <v>0</v>
      </c>
      <c r="V95">
        <v>50</v>
      </c>
      <c r="W95" s="44">
        <v>42760</v>
      </c>
      <c r="X95" t="s">
        <v>201</v>
      </c>
      <c r="Y95" t="s">
        <v>210</v>
      </c>
      <c r="Z95">
        <v>0</v>
      </c>
    </row>
    <row r="96" spans="1:26" hidden="1" x14ac:dyDescent="0.25">
      <c r="A96">
        <v>305</v>
      </c>
      <c r="B96" t="s">
        <v>105</v>
      </c>
      <c r="C96">
        <v>50</v>
      </c>
      <c r="D96" t="s">
        <v>171</v>
      </c>
      <c r="E96" t="s">
        <v>203</v>
      </c>
      <c r="F96">
        <v>2</v>
      </c>
      <c r="G96">
        <v>50</v>
      </c>
      <c r="H96" t="s">
        <v>204</v>
      </c>
      <c r="I96" t="s">
        <v>205</v>
      </c>
      <c r="J96" s="44">
        <v>42760</v>
      </c>
      <c r="K96" t="s">
        <v>201</v>
      </c>
      <c r="L96" t="s">
        <v>202</v>
      </c>
      <c r="M96" t="s">
        <v>218</v>
      </c>
      <c r="N96" t="s">
        <v>172</v>
      </c>
      <c r="O96" t="s">
        <v>219</v>
      </c>
      <c r="P96" t="s">
        <v>220</v>
      </c>
      <c r="Q96">
        <v>4</v>
      </c>
      <c r="R96" t="s">
        <v>312</v>
      </c>
      <c r="S96">
        <v>50</v>
      </c>
      <c r="T96">
        <v>0</v>
      </c>
      <c r="U96">
        <v>0</v>
      </c>
      <c r="V96">
        <v>50</v>
      </c>
      <c r="W96" s="44">
        <v>42760</v>
      </c>
      <c r="X96" t="s">
        <v>201</v>
      </c>
      <c r="Y96" t="s">
        <v>210</v>
      </c>
      <c r="Z96">
        <v>0</v>
      </c>
    </row>
    <row r="97" spans="1:26" hidden="1" x14ac:dyDescent="0.25">
      <c r="A97">
        <v>305</v>
      </c>
      <c r="B97" t="s">
        <v>105</v>
      </c>
      <c r="C97">
        <v>100</v>
      </c>
      <c r="D97" t="s">
        <v>165</v>
      </c>
      <c r="E97" t="s">
        <v>203</v>
      </c>
      <c r="F97">
        <v>3</v>
      </c>
      <c r="G97">
        <v>100</v>
      </c>
      <c r="H97" t="s">
        <v>204</v>
      </c>
      <c r="I97" t="s">
        <v>205</v>
      </c>
      <c r="J97" s="44">
        <v>42760</v>
      </c>
      <c r="K97" t="s">
        <v>201</v>
      </c>
      <c r="L97" t="s">
        <v>202</v>
      </c>
      <c r="M97" t="s">
        <v>206</v>
      </c>
      <c r="N97" t="s">
        <v>166</v>
      </c>
      <c r="O97" t="s">
        <v>207</v>
      </c>
      <c r="P97" t="s">
        <v>208</v>
      </c>
      <c r="Q97">
        <v>3.48</v>
      </c>
      <c r="R97" t="s">
        <v>313</v>
      </c>
      <c r="S97">
        <v>100</v>
      </c>
      <c r="T97">
        <v>0</v>
      </c>
      <c r="U97">
        <v>0</v>
      </c>
      <c r="V97">
        <v>100</v>
      </c>
      <c r="W97" s="44">
        <v>42760</v>
      </c>
      <c r="X97" t="s">
        <v>201</v>
      </c>
      <c r="Y97" t="s">
        <v>210</v>
      </c>
      <c r="Z97">
        <v>0</v>
      </c>
    </row>
    <row r="98" spans="1:26" hidden="1" x14ac:dyDescent="0.25">
      <c r="A98">
        <v>309</v>
      </c>
      <c r="B98" t="s">
        <v>314</v>
      </c>
      <c r="C98">
        <v>10</v>
      </c>
      <c r="D98" t="s">
        <v>165</v>
      </c>
      <c r="E98" t="s">
        <v>203</v>
      </c>
      <c r="F98">
        <v>3</v>
      </c>
      <c r="G98">
        <v>10</v>
      </c>
      <c r="H98" t="s">
        <v>204</v>
      </c>
      <c r="I98" t="s">
        <v>205</v>
      </c>
      <c r="J98" s="44">
        <v>42760</v>
      </c>
      <c r="K98" t="s">
        <v>201</v>
      </c>
      <c r="L98" t="s">
        <v>202</v>
      </c>
      <c r="M98" t="s">
        <v>206</v>
      </c>
      <c r="N98" t="s">
        <v>166</v>
      </c>
      <c r="O98" t="s">
        <v>207</v>
      </c>
      <c r="P98" t="s">
        <v>208</v>
      </c>
      <c r="Q98">
        <v>3.48</v>
      </c>
      <c r="R98" t="s">
        <v>315</v>
      </c>
      <c r="S98">
        <v>10</v>
      </c>
      <c r="T98">
        <v>10</v>
      </c>
      <c r="U98">
        <v>0</v>
      </c>
      <c r="V98">
        <v>0</v>
      </c>
      <c r="W98" s="44">
        <v>42760</v>
      </c>
      <c r="X98" t="s">
        <v>201</v>
      </c>
      <c r="Y98" t="s">
        <v>210</v>
      </c>
      <c r="Z98">
        <v>0</v>
      </c>
    </row>
    <row r="99" spans="1:26" hidden="1" x14ac:dyDescent="0.25">
      <c r="A99">
        <v>309</v>
      </c>
      <c r="B99" t="s">
        <v>314</v>
      </c>
      <c r="C99">
        <v>54</v>
      </c>
      <c r="D99" t="s">
        <v>167</v>
      </c>
      <c r="E99" t="s">
        <v>203</v>
      </c>
      <c r="F99">
        <v>1</v>
      </c>
      <c r="G99">
        <v>54</v>
      </c>
      <c r="H99" t="s">
        <v>204</v>
      </c>
      <c r="I99" t="s">
        <v>205</v>
      </c>
      <c r="J99" s="44">
        <v>42760</v>
      </c>
      <c r="K99" t="s">
        <v>201</v>
      </c>
      <c r="L99" t="s">
        <v>202</v>
      </c>
      <c r="M99" t="s">
        <v>211</v>
      </c>
      <c r="N99" t="s">
        <v>168</v>
      </c>
      <c r="O99" t="s">
        <v>212</v>
      </c>
      <c r="P99" t="s">
        <v>213</v>
      </c>
      <c r="Q99">
        <v>1.21</v>
      </c>
      <c r="R99" t="s">
        <v>316</v>
      </c>
      <c r="S99">
        <v>54</v>
      </c>
      <c r="T99">
        <v>54</v>
      </c>
      <c r="U99">
        <v>0</v>
      </c>
      <c r="V99">
        <v>0</v>
      </c>
      <c r="W99" s="44">
        <v>42760</v>
      </c>
      <c r="X99" t="s">
        <v>201</v>
      </c>
      <c r="Y99" t="s">
        <v>210</v>
      </c>
      <c r="Z99">
        <v>0</v>
      </c>
    </row>
    <row r="100" spans="1:26" hidden="1" x14ac:dyDescent="0.25">
      <c r="A100">
        <v>309</v>
      </c>
      <c r="B100" t="s">
        <v>314</v>
      </c>
      <c r="C100">
        <v>54</v>
      </c>
      <c r="D100" t="s">
        <v>169</v>
      </c>
      <c r="E100" t="s">
        <v>203</v>
      </c>
      <c r="F100">
        <v>4</v>
      </c>
      <c r="G100">
        <v>54</v>
      </c>
      <c r="H100" t="s">
        <v>204</v>
      </c>
      <c r="I100" t="s">
        <v>205</v>
      </c>
      <c r="J100" s="44">
        <v>42760</v>
      </c>
      <c r="K100" t="s">
        <v>201</v>
      </c>
      <c r="L100" t="s">
        <v>202</v>
      </c>
      <c r="M100" t="s">
        <v>215</v>
      </c>
      <c r="N100" t="s">
        <v>170</v>
      </c>
      <c r="O100" t="s">
        <v>216</v>
      </c>
      <c r="P100" t="s">
        <v>213</v>
      </c>
      <c r="Q100">
        <v>0.75</v>
      </c>
      <c r="R100" t="s">
        <v>317</v>
      </c>
      <c r="S100">
        <v>54</v>
      </c>
      <c r="T100">
        <v>54</v>
      </c>
      <c r="U100">
        <v>0</v>
      </c>
      <c r="V100">
        <v>0</v>
      </c>
      <c r="W100" s="44">
        <v>42760</v>
      </c>
      <c r="X100" t="s">
        <v>201</v>
      </c>
      <c r="Y100" t="s">
        <v>210</v>
      </c>
      <c r="Z100">
        <v>0</v>
      </c>
    </row>
    <row r="101" spans="1:26" hidden="1" x14ac:dyDescent="0.25">
      <c r="A101">
        <v>309</v>
      </c>
      <c r="B101" t="s">
        <v>314</v>
      </c>
      <c r="C101">
        <v>54</v>
      </c>
      <c r="D101" t="s">
        <v>171</v>
      </c>
      <c r="E101" t="s">
        <v>203</v>
      </c>
      <c r="F101">
        <v>2</v>
      </c>
      <c r="G101">
        <v>54</v>
      </c>
      <c r="H101" t="s">
        <v>204</v>
      </c>
      <c r="I101" t="s">
        <v>205</v>
      </c>
      <c r="J101" s="44">
        <v>42760</v>
      </c>
      <c r="K101" t="s">
        <v>201</v>
      </c>
      <c r="L101" t="s">
        <v>202</v>
      </c>
      <c r="M101" t="s">
        <v>218</v>
      </c>
      <c r="N101" t="s">
        <v>172</v>
      </c>
      <c r="O101" t="s">
        <v>219</v>
      </c>
      <c r="P101" t="s">
        <v>220</v>
      </c>
      <c r="Q101">
        <v>4</v>
      </c>
      <c r="R101" t="s">
        <v>318</v>
      </c>
      <c r="S101">
        <v>54</v>
      </c>
      <c r="T101">
        <v>33</v>
      </c>
      <c r="U101">
        <v>0</v>
      </c>
      <c r="V101">
        <v>21</v>
      </c>
      <c r="W101" s="44">
        <v>42760</v>
      </c>
      <c r="X101" t="s">
        <v>201</v>
      </c>
      <c r="Y101" t="s">
        <v>210</v>
      </c>
      <c r="Z101">
        <v>0</v>
      </c>
    </row>
    <row r="102" spans="1:26" hidden="1" x14ac:dyDescent="0.25">
      <c r="A102">
        <v>361</v>
      </c>
      <c r="B102" t="s">
        <v>114</v>
      </c>
      <c r="C102">
        <v>20</v>
      </c>
      <c r="D102" t="s">
        <v>165</v>
      </c>
      <c r="E102" t="s">
        <v>203</v>
      </c>
      <c r="F102">
        <v>3</v>
      </c>
      <c r="G102">
        <v>20</v>
      </c>
      <c r="H102" t="s">
        <v>204</v>
      </c>
      <c r="I102" t="s">
        <v>205</v>
      </c>
      <c r="J102" s="44">
        <v>42760</v>
      </c>
      <c r="K102" t="s">
        <v>201</v>
      </c>
      <c r="L102" t="s">
        <v>202</v>
      </c>
      <c r="M102" t="s">
        <v>206</v>
      </c>
      <c r="N102" t="s">
        <v>166</v>
      </c>
      <c r="O102" t="s">
        <v>207</v>
      </c>
      <c r="P102" t="s">
        <v>208</v>
      </c>
      <c r="Q102">
        <v>3.48</v>
      </c>
      <c r="R102" t="s">
        <v>319</v>
      </c>
      <c r="S102">
        <v>20</v>
      </c>
      <c r="T102">
        <v>240</v>
      </c>
      <c r="U102">
        <v>0</v>
      </c>
      <c r="V102">
        <v>-220</v>
      </c>
      <c r="W102" s="44">
        <v>42760</v>
      </c>
      <c r="X102" t="s">
        <v>201</v>
      </c>
      <c r="Y102" t="s">
        <v>210</v>
      </c>
      <c r="Z102">
        <v>0</v>
      </c>
    </row>
    <row r="103" spans="1:26" hidden="1" x14ac:dyDescent="0.25">
      <c r="A103">
        <v>361</v>
      </c>
      <c r="B103" t="s">
        <v>114</v>
      </c>
      <c r="C103">
        <v>500</v>
      </c>
      <c r="D103" t="s">
        <v>167</v>
      </c>
      <c r="E103" t="s">
        <v>203</v>
      </c>
      <c r="F103">
        <v>1</v>
      </c>
      <c r="G103">
        <v>500</v>
      </c>
      <c r="H103" t="s">
        <v>204</v>
      </c>
      <c r="I103" t="s">
        <v>205</v>
      </c>
      <c r="J103" s="44">
        <v>42760</v>
      </c>
      <c r="K103" t="s">
        <v>201</v>
      </c>
      <c r="L103" t="s">
        <v>202</v>
      </c>
      <c r="M103" t="s">
        <v>211</v>
      </c>
      <c r="N103" t="s">
        <v>168</v>
      </c>
      <c r="O103" t="s">
        <v>212</v>
      </c>
      <c r="P103" t="s">
        <v>213</v>
      </c>
      <c r="Q103">
        <v>1.21</v>
      </c>
      <c r="R103" t="s">
        <v>320</v>
      </c>
      <c r="S103">
        <v>500</v>
      </c>
      <c r="T103">
        <v>900</v>
      </c>
      <c r="U103">
        <v>0</v>
      </c>
      <c r="V103">
        <v>-400</v>
      </c>
      <c r="W103" s="44">
        <v>42760</v>
      </c>
      <c r="X103" t="s">
        <v>201</v>
      </c>
      <c r="Y103" t="s">
        <v>210</v>
      </c>
      <c r="Z103">
        <v>0</v>
      </c>
    </row>
    <row r="104" spans="1:26" hidden="1" x14ac:dyDescent="0.25">
      <c r="A104">
        <v>361</v>
      </c>
      <c r="B104" t="s">
        <v>114</v>
      </c>
      <c r="C104">
        <v>500</v>
      </c>
      <c r="D104" t="s">
        <v>169</v>
      </c>
      <c r="E104" t="s">
        <v>203</v>
      </c>
      <c r="F104">
        <v>4</v>
      </c>
      <c r="G104">
        <v>500</v>
      </c>
      <c r="H104" t="s">
        <v>204</v>
      </c>
      <c r="I104" t="s">
        <v>205</v>
      </c>
      <c r="J104" s="44">
        <v>42760</v>
      </c>
      <c r="K104" t="s">
        <v>201</v>
      </c>
      <c r="L104" t="s">
        <v>202</v>
      </c>
      <c r="M104" t="s">
        <v>215</v>
      </c>
      <c r="N104" t="s">
        <v>170</v>
      </c>
      <c r="O104" t="s">
        <v>216</v>
      </c>
      <c r="P104" t="s">
        <v>213</v>
      </c>
      <c r="Q104">
        <v>0.75</v>
      </c>
      <c r="R104" t="s">
        <v>321</v>
      </c>
      <c r="S104">
        <v>500</v>
      </c>
      <c r="T104">
        <v>900</v>
      </c>
      <c r="U104">
        <v>0</v>
      </c>
      <c r="V104">
        <v>-400</v>
      </c>
      <c r="W104" s="44">
        <v>42760</v>
      </c>
      <c r="X104" t="s">
        <v>201</v>
      </c>
      <c r="Y104" t="s">
        <v>210</v>
      </c>
      <c r="Z104">
        <v>0</v>
      </c>
    </row>
    <row r="105" spans="1:26" hidden="1" x14ac:dyDescent="0.25">
      <c r="A105">
        <v>361</v>
      </c>
      <c r="B105" t="s">
        <v>114</v>
      </c>
      <c r="C105">
        <v>500</v>
      </c>
      <c r="D105" t="s">
        <v>171</v>
      </c>
      <c r="E105" t="s">
        <v>203</v>
      </c>
      <c r="F105">
        <v>2</v>
      </c>
      <c r="G105">
        <v>500</v>
      </c>
      <c r="H105" t="s">
        <v>204</v>
      </c>
      <c r="I105" t="s">
        <v>205</v>
      </c>
      <c r="J105" s="44">
        <v>42760</v>
      </c>
      <c r="K105" t="s">
        <v>201</v>
      </c>
      <c r="L105" t="s">
        <v>202</v>
      </c>
      <c r="M105" t="s">
        <v>218</v>
      </c>
      <c r="N105" t="s">
        <v>172</v>
      </c>
      <c r="O105" t="s">
        <v>219</v>
      </c>
      <c r="P105" t="s">
        <v>220</v>
      </c>
      <c r="Q105">
        <v>4</v>
      </c>
      <c r="R105" t="s">
        <v>322</v>
      </c>
      <c r="S105">
        <v>500</v>
      </c>
      <c r="T105">
        <v>900</v>
      </c>
      <c r="U105">
        <v>0</v>
      </c>
      <c r="V105">
        <v>-400</v>
      </c>
      <c r="W105" s="44">
        <v>42760</v>
      </c>
      <c r="X105" t="s">
        <v>201</v>
      </c>
      <c r="Y105" t="s">
        <v>210</v>
      </c>
      <c r="Z105">
        <v>0</v>
      </c>
    </row>
    <row r="106" spans="1:26" x14ac:dyDescent="0.25">
      <c r="A106">
        <v>366</v>
      </c>
      <c r="B106" t="s">
        <v>96</v>
      </c>
      <c r="C106">
        <v>0</v>
      </c>
      <c r="D106" t="s">
        <v>165</v>
      </c>
      <c r="E106" t="s">
        <v>203</v>
      </c>
      <c r="F106">
        <v>3</v>
      </c>
      <c r="G106">
        <v>0</v>
      </c>
      <c r="H106" t="s">
        <v>204</v>
      </c>
      <c r="I106" t="s">
        <v>205</v>
      </c>
      <c r="J106" s="44">
        <v>42760</v>
      </c>
      <c r="K106" t="s">
        <v>201</v>
      </c>
      <c r="L106" t="s">
        <v>202</v>
      </c>
      <c r="M106" t="s">
        <v>206</v>
      </c>
      <c r="N106" t="s">
        <v>166</v>
      </c>
      <c r="O106" t="s">
        <v>207</v>
      </c>
      <c r="P106" t="s">
        <v>208</v>
      </c>
      <c r="Q106">
        <v>3.48</v>
      </c>
      <c r="R106" t="s">
        <v>323</v>
      </c>
      <c r="S106">
        <v>0</v>
      </c>
      <c r="T106">
        <v>0</v>
      </c>
      <c r="U106">
        <v>0</v>
      </c>
      <c r="V106">
        <v>0</v>
      </c>
      <c r="W106" s="44">
        <v>42760</v>
      </c>
      <c r="X106" t="s">
        <v>201</v>
      </c>
      <c r="Y106" t="s">
        <v>210</v>
      </c>
      <c r="Z106">
        <v>0</v>
      </c>
    </row>
    <row r="107" spans="1:26" hidden="1" x14ac:dyDescent="0.25">
      <c r="A107">
        <v>366</v>
      </c>
      <c r="B107" t="s">
        <v>96</v>
      </c>
      <c r="C107">
        <v>100</v>
      </c>
      <c r="D107" t="s">
        <v>169</v>
      </c>
      <c r="E107" t="s">
        <v>203</v>
      </c>
      <c r="F107">
        <v>4</v>
      </c>
      <c r="G107">
        <v>100</v>
      </c>
      <c r="H107" t="s">
        <v>204</v>
      </c>
      <c r="I107" t="s">
        <v>205</v>
      </c>
      <c r="J107" s="44">
        <v>42760</v>
      </c>
      <c r="K107" t="s">
        <v>201</v>
      </c>
      <c r="L107" t="s">
        <v>202</v>
      </c>
      <c r="M107" t="s">
        <v>215</v>
      </c>
      <c r="N107" t="s">
        <v>170</v>
      </c>
      <c r="O107" t="s">
        <v>216</v>
      </c>
      <c r="P107" t="s">
        <v>213</v>
      </c>
      <c r="Q107">
        <v>0.75</v>
      </c>
      <c r="R107" t="s">
        <v>324</v>
      </c>
      <c r="S107">
        <v>100</v>
      </c>
      <c r="T107">
        <v>100</v>
      </c>
      <c r="U107">
        <v>0</v>
      </c>
      <c r="V107">
        <v>0</v>
      </c>
      <c r="W107" s="44">
        <v>42760</v>
      </c>
      <c r="X107" t="s">
        <v>201</v>
      </c>
      <c r="Y107" t="s">
        <v>210</v>
      </c>
      <c r="Z107">
        <v>0</v>
      </c>
    </row>
    <row r="108" spans="1:26" hidden="1" x14ac:dyDescent="0.25">
      <c r="A108">
        <v>366</v>
      </c>
      <c r="B108" t="s">
        <v>96</v>
      </c>
      <c r="C108">
        <v>100</v>
      </c>
      <c r="D108" t="s">
        <v>171</v>
      </c>
      <c r="E108" t="s">
        <v>203</v>
      </c>
      <c r="F108">
        <v>2</v>
      </c>
      <c r="G108">
        <v>100</v>
      </c>
      <c r="H108" t="s">
        <v>204</v>
      </c>
      <c r="I108" t="s">
        <v>205</v>
      </c>
      <c r="J108" s="44">
        <v>42760</v>
      </c>
      <c r="K108" t="s">
        <v>201</v>
      </c>
      <c r="L108" t="s">
        <v>202</v>
      </c>
      <c r="M108" t="s">
        <v>218</v>
      </c>
      <c r="N108" t="s">
        <v>172</v>
      </c>
      <c r="O108" t="s">
        <v>219</v>
      </c>
      <c r="P108" t="s">
        <v>220</v>
      </c>
      <c r="Q108">
        <v>4</v>
      </c>
      <c r="R108" t="s">
        <v>325</v>
      </c>
      <c r="S108">
        <v>100</v>
      </c>
      <c r="T108">
        <v>100</v>
      </c>
      <c r="U108">
        <v>0</v>
      </c>
      <c r="V108">
        <v>0</v>
      </c>
      <c r="W108" s="44">
        <v>42760</v>
      </c>
      <c r="X108" t="s">
        <v>201</v>
      </c>
      <c r="Y108" t="s">
        <v>210</v>
      </c>
      <c r="Z108">
        <v>0</v>
      </c>
    </row>
    <row r="109" spans="1:26" hidden="1" x14ac:dyDescent="0.25">
      <c r="A109">
        <v>366</v>
      </c>
      <c r="B109" t="s">
        <v>96</v>
      </c>
      <c r="C109">
        <v>150</v>
      </c>
      <c r="D109" t="s">
        <v>167</v>
      </c>
      <c r="E109" t="s">
        <v>203</v>
      </c>
      <c r="F109">
        <v>1</v>
      </c>
      <c r="G109">
        <v>150</v>
      </c>
      <c r="H109" t="s">
        <v>204</v>
      </c>
      <c r="I109" t="s">
        <v>205</v>
      </c>
      <c r="J109" s="44">
        <v>42760</v>
      </c>
      <c r="K109" t="s">
        <v>201</v>
      </c>
      <c r="L109" t="s">
        <v>202</v>
      </c>
      <c r="M109" t="s">
        <v>211</v>
      </c>
      <c r="N109" t="s">
        <v>168</v>
      </c>
      <c r="O109" t="s">
        <v>212</v>
      </c>
      <c r="P109" t="s">
        <v>213</v>
      </c>
      <c r="Q109">
        <v>1.21</v>
      </c>
      <c r="R109" t="s">
        <v>326</v>
      </c>
      <c r="S109">
        <v>150</v>
      </c>
      <c r="T109">
        <v>150</v>
      </c>
      <c r="U109">
        <v>0</v>
      </c>
      <c r="V109">
        <v>0</v>
      </c>
      <c r="W109" s="44">
        <v>42760</v>
      </c>
      <c r="X109" t="s">
        <v>201</v>
      </c>
      <c r="Y109" t="s">
        <v>210</v>
      </c>
      <c r="Z109">
        <v>0</v>
      </c>
    </row>
    <row r="110" spans="1:26" hidden="1" x14ac:dyDescent="0.25">
      <c r="A110">
        <v>391</v>
      </c>
      <c r="B110" t="s">
        <v>134</v>
      </c>
      <c r="C110">
        <v>150</v>
      </c>
      <c r="D110" t="s">
        <v>165</v>
      </c>
      <c r="E110" t="s">
        <v>203</v>
      </c>
      <c r="F110">
        <v>3</v>
      </c>
      <c r="G110">
        <v>150</v>
      </c>
      <c r="H110" t="s">
        <v>204</v>
      </c>
      <c r="I110" t="s">
        <v>205</v>
      </c>
      <c r="J110" s="44">
        <v>42760</v>
      </c>
      <c r="K110" t="s">
        <v>201</v>
      </c>
      <c r="L110" t="s">
        <v>202</v>
      </c>
      <c r="M110" t="s">
        <v>206</v>
      </c>
      <c r="N110" t="s">
        <v>166</v>
      </c>
      <c r="O110" t="s">
        <v>207</v>
      </c>
      <c r="P110" t="s">
        <v>208</v>
      </c>
      <c r="Q110">
        <v>3.48</v>
      </c>
      <c r="R110" t="s">
        <v>327</v>
      </c>
      <c r="S110">
        <v>150</v>
      </c>
      <c r="T110">
        <v>150</v>
      </c>
      <c r="U110">
        <v>0</v>
      </c>
      <c r="V110">
        <v>0</v>
      </c>
      <c r="W110" s="44">
        <v>42760</v>
      </c>
      <c r="X110" t="s">
        <v>201</v>
      </c>
      <c r="Y110" t="s">
        <v>210</v>
      </c>
      <c r="Z110">
        <v>0</v>
      </c>
    </row>
    <row r="111" spans="1:26" hidden="1" x14ac:dyDescent="0.25">
      <c r="A111">
        <v>391</v>
      </c>
      <c r="B111" t="s">
        <v>134</v>
      </c>
      <c r="C111">
        <v>1000</v>
      </c>
      <c r="D111" t="s">
        <v>167</v>
      </c>
      <c r="E111" t="s">
        <v>203</v>
      </c>
      <c r="F111">
        <v>1</v>
      </c>
      <c r="G111">
        <v>1000</v>
      </c>
      <c r="H111" t="s">
        <v>204</v>
      </c>
      <c r="I111" t="s">
        <v>205</v>
      </c>
      <c r="J111" s="44">
        <v>42760</v>
      </c>
      <c r="K111" t="s">
        <v>201</v>
      </c>
      <c r="L111" t="s">
        <v>202</v>
      </c>
      <c r="M111" t="s">
        <v>211</v>
      </c>
      <c r="N111" t="s">
        <v>168</v>
      </c>
      <c r="O111" t="s">
        <v>212</v>
      </c>
      <c r="P111" t="s">
        <v>213</v>
      </c>
      <c r="Q111">
        <v>1.21</v>
      </c>
      <c r="R111" t="s">
        <v>328</v>
      </c>
      <c r="S111">
        <v>1000</v>
      </c>
      <c r="T111">
        <v>200</v>
      </c>
      <c r="U111">
        <v>0</v>
      </c>
      <c r="V111">
        <v>800</v>
      </c>
      <c r="W111" s="44">
        <v>42760</v>
      </c>
      <c r="X111" t="s">
        <v>201</v>
      </c>
      <c r="Y111" t="s">
        <v>210</v>
      </c>
      <c r="Z111">
        <v>0</v>
      </c>
    </row>
    <row r="112" spans="1:26" hidden="1" x14ac:dyDescent="0.25">
      <c r="A112">
        <v>391</v>
      </c>
      <c r="B112" t="s">
        <v>134</v>
      </c>
      <c r="C112">
        <v>1000</v>
      </c>
      <c r="D112" t="s">
        <v>169</v>
      </c>
      <c r="E112" t="s">
        <v>203</v>
      </c>
      <c r="F112">
        <v>4</v>
      </c>
      <c r="G112">
        <v>1000</v>
      </c>
      <c r="H112" t="s">
        <v>204</v>
      </c>
      <c r="I112" t="s">
        <v>205</v>
      </c>
      <c r="J112" s="44">
        <v>42760</v>
      </c>
      <c r="K112" t="s">
        <v>201</v>
      </c>
      <c r="L112" t="s">
        <v>202</v>
      </c>
      <c r="M112" t="s">
        <v>215</v>
      </c>
      <c r="N112" t="s">
        <v>170</v>
      </c>
      <c r="O112" t="s">
        <v>216</v>
      </c>
      <c r="P112" t="s">
        <v>213</v>
      </c>
      <c r="Q112">
        <v>0.75</v>
      </c>
      <c r="R112" t="s">
        <v>329</v>
      </c>
      <c r="S112">
        <v>1000</v>
      </c>
      <c r="T112">
        <v>0</v>
      </c>
      <c r="U112">
        <v>0</v>
      </c>
      <c r="V112">
        <v>1000</v>
      </c>
      <c r="W112" s="44">
        <v>42760</v>
      </c>
      <c r="X112" t="s">
        <v>201</v>
      </c>
      <c r="Y112" t="s">
        <v>210</v>
      </c>
      <c r="Z112">
        <v>0</v>
      </c>
    </row>
    <row r="113" spans="1:26" hidden="1" x14ac:dyDescent="0.25">
      <c r="A113">
        <v>391</v>
      </c>
      <c r="B113" t="s">
        <v>134</v>
      </c>
      <c r="C113">
        <v>1000</v>
      </c>
      <c r="D113" t="s">
        <v>171</v>
      </c>
      <c r="E113" t="s">
        <v>203</v>
      </c>
      <c r="F113">
        <v>2</v>
      </c>
      <c r="G113">
        <v>1000</v>
      </c>
      <c r="H113" t="s">
        <v>204</v>
      </c>
      <c r="I113" t="s">
        <v>205</v>
      </c>
      <c r="J113" s="44">
        <v>42760</v>
      </c>
      <c r="K113" t="s">
        <v>201</v>
      </c>
      <c r="L113" t="s">
        <v>202</v>
      </c>
      <c r="M113" t="s">
        <v>218</v>
      </c>
      <c r="N113" t="s">
        <v>172</v>
      </c>
      <c r="O113" t="s">
        <v>219</v>
      </c>
      <c r="P113" t="s">
        <v>220</v>
      </c>
      <c r="Q113">
        <v>4</v>
      </c>
      <c r="R113" t="s">
        <v>330</v>
      </c>
      <c r="S113">
        <v>1000</v>
      </c>
      <c r="T113">
        <v>0</v>
      </c>
      <c r="U113">
        <v>0</v>
      </c>
      <c r="V113">
        <v>1000</v>
      </c>
      <c r="W113" s="44">
        <v>42760</v>
      </c>
      <c r="X113" t="s">
        <v>201</v>
      </c>
      <c r="Y113" t="s">
        <v>210</v>
      </c>
      <c r="Z113">
        <v>0</v>
      </c>
    </row>
    <row r="114" spans="1:26" x14ac:dyDescent="0.25">
      <c r="A114">
        <v>400</v>
      </c>
      <c r="B114" t="s">
        <v>157</v>
      </c>
      <c r="C114">
        <v>0</v>
      </c>
      <c r="D114" t="s">
        <v>165</v>
      </c>
      <c r="E114" t="s">
        <v>203</v>
      </c>
      <c r="F114">
        <v>3</v>
      </c>
      <c r="G114">
        <v>0</v>
      </c>
      <c r="H114" t="s">
        <v>204</v>
      </c>
      <c r="I114" t="s">
        <v>205</v>
      </c>
      <c r="J114" s="44">
        <v>42760</v>
      </c>
      <c r="K114" t="s">
        <v>201</v>
      </c>
      <c r="L114" t="s">
        <v>202</v>
      </c>
      <c r="M114" t="s">
        <v>206</v>
      </c>
      <c r="N114" t="s">
        <v>166</v>
      </c>
      <c r="O114" t="s">
        <v>207</v>
      </c>
      <c r="P114" t="s">
        <v>208</v>
      </c>
      <c r="Q114">
        <v>3.48</v>
      </c>
      <c r="R114" t="s">
        <v>331</v>
      </c>
      <c r="S114">
        <v>0</v>
      </c>
      <c r="T114">
        <v>150</v>
      </c>
      <c r="U114">
        <v>0</v>
      </c>
      <c r="V114">
        <v>-150</v>
      </c>
      <c r="W114" s="44">
        <v>42760</v>
      </c>
      <c r="X114" t="s">
        <v>201</v>
      </c>
      <c r="Y114" t="s">
        <v>210</v>
      </c>
      <c r="Z114">
        <v>0</v>
      </c>
    </row>
    <row r="115" spans="1:26" hidden="1" x14ac:dyDescent="0.25">
      <c r="A115">
        <v>400</v>
      </c>
      <c r="B115" t="s">
        <v>157</v>
      </c>
      <c r="C115">
        <v>3000</v>
      </c>
      <c r="D115" t="s">
        <v>167</v>
      </c>
      <c r="E115" t="s">
        <v>203</v>
      </c>
      <c r="F115">
        <v>1</v>
      </c>
      <c r="G115">
        <v>3000</v>
      </c>
      <c r="H115" t="s">
        <v>204</v>
      </c>
      <c r="I115" t="s">
        <v>205</v>
      </c>
      <c r="J115" s="44">
        <v>42760</v>
      </c>
      <c r="K115" t="s">
        <v>201</v>
      </c>
      <c r="L115" t="s">
        <v>202</v>
      </c>
      <c r="M115" t="s">
        <v>211</v>
      </c>
      <c r="N115" t="s">
        <v>168</v>
      </c>
      <c r="O115" t="s">
        <v>212</v>
      </c>
      <c r="P115" t="s">
        <v>213</v>
      </c>
      <c r="Q115">
        <v>1.21</v>
      </c>
      <c r="R115" t="s">
        <v>332</v>
      </c>
      <c r="S115">
        <v>3000</v>
      </c>
      <c r="T115">
        <v>1000</v>
      </c>
      <c r="U115">
        <v>0</v>
      </c>
      <c r="V115">
        <v>2000</v>
      </c>
      <c r="W115" s="44">
        <v>42760</v>
      </c>
      <c r="X115" t="s">
        <v>201</v>
      </c>
      <c r="Y115" t="s">
        <v>210</v>
      </c>
      <c r="Z115">
        <v>0</v>
      </c>
    </row>
    <row r="116" spans="1:26" hidden="1" x14ac:dyDescent="0.25">
      <c r="A116">
        <v>400</v>
      </c>
      <c r="B116" t="s">
        <v>157</v>
      </c>
      <c r="C116">
        <v>3000</v>
      </c>
      <c r="D116" t="s">
        <v>169</v>
      </c>
      <c r="E116" t="s">
        <v>203</v>
      </c>
      <c r="F116">
        <v>4</v>
      </c>
      <c r="G116">
        <v>3000</v>
      </c>
      <c r="H116" t="s">
        <v>204</v>
      </c>
      <c r="I116" t="s">
        <v>205</v>
      </c>
      <c r="J116" s="44">
        <v>42760</v>
      </c>
      <c r="K116" t="s">
        <v>201</v>
      </c>
      <c r="L116" t="s">
        <v>202</v>
      </c>
      <c r="M116" t="s">
        <v>215</v>
      </c>
      <c r="N116" t="s">
        <v>170</v>
      </c>
      <c r="O116" t="s">
        <v>216</v>
      </c>
      <c r="P116" t="s">
        <v>213</v>
      </c>
      <c r="Q116">
        <v>0.75</v>
      </c>
      <c r="R116" t="s">
        <v>333</v>
      </c>
      <c r="S116">
        <v>3000</v>
      </c>
      <c r="T116">
        <v>1000</v>
      </c>
      <c r="U116">
        <v>0</v>
      </c>
      <c r="V116">
        <v>2000</v>
      </c>
      <c r="W116" s="44">
        <v>42760</v>
      </c>
      <c r="X116" t="s">
        <v>201</v>
      </c>
      <c r="Y116" t="s">
        <v>210</v>
      </c>
      <c r="Z116">
        <v>0</v>
      </c>
    </row>
    <row r="117" spans="1:26" hidden="1" x14ac:dyDescent="0.25">
      <c r="A117">
        <v>400</v>
      </c>
      <c r="B117" t="s">
        <v>157</v>
      </c>
      <c r="C117">
        <v>3000</v>
      </c>
      <c r="D117" t="s">
        <v>171</v>
      </c>
      <c r="E117" t="s">
        <v>203</v>
      </c>
      <c r="F117">
        <v>2</v>
      </c>
      <c r="G117">
        <v>3000</v>
      </c>
      <c r="H117" t="s">
        <v>204</v>
      </c>
      <c r="I117" t="s">
        <v>205</v>
      </c>
      <c r="J117" s="44">
        <v>42760</v>
      </c>
      <c r="K117" t="s">
        <v>201</v>
      </c>
      <c r="L117" t="s">
        <v>202</v>
      </c>
      <c r="M117" t="s">
        <v>218</v>
      </c>
      <c r="N117" t="s">
        <v>172</v>
      </c>
      <c r="O117" t="s">
        <v>219</v>
      </c>
      <c r="P117" t="s">
        <v>220</v>
      </c>
      <c r="Q117">
        <v>4</v>
      </c>
      <c r="R117" t="s">
        <v>334</v>
      </c>
      <c r="S117">
        <v>3000</v>
      </c>
      <c r="T117">
        <v>1000</v>
      </c>
      <c r="U117">
        <v>0</v>
      </c>
      <c r="V117">
        <v>2000</v>
      </c>
      <c r="W117" s="44">
        <v>42760</v>
      </c>
      <c r="X117" t="s">
        <v>201</v>
      </c>
      <c r="Y117" t="s">
        <v>210</v>
      </c>
      <c r="Z117">
        <v>0</v>
      </c>
    </row>
    <row r="118" spans="1:26" hidden="1" x14ac:dyDescent="0.25">
      <c r="A118">
        <v>410</v>
      </c>
      <c r="B118" t="s">
        <v>160</v>
      </c>
      <c r="C118">
        <v>506</v>
      </c>
      <c r="D118" t="s">
        <v>165</v>
      </c>
      <c r="E118" t="s">
        <v>203</v>
      </c>
      <c r="F118">
        <v>3</v>
      </c>
      <c r="G118">
        <v>506</v>
      </c>
      <c r="H118" t="s">
        <v>204</v>
      </c>
      <c r="I118" t="s">
        <v>205</v>
      </c>
      <c r="J118" s="44">
        <v>42760</v>
      </c>
      <c r="K118" t="s">
        <v>201</v>
      </c>
      <c r="L118" t="s">
        <v>202</v>
      </c>
      <c r="M118" t="s">
        <v>206</v>
      </c>
      <c r="N118" t="s">
        <v>166</v>
      </c>
      <c r="O118" t="s">
        <v>207</v>
      </c>
      <c r="P118" t="s">
        <v>208</v>
      </c>
      <c r="Q118">
        <v>3.48</v>
      </c>
      <c r="R118" t="s">
        <v>335</v>
      </c>
      <c r="S118">
        <v>506</v>
      </c>
      <c r="T118">
        <v>506</v>
      </c>
      <c r="U118">
        <v>0</v>
      </c>
      <c r="V118">
        <v>0</v>
      </c>
      <c r="W118" s="44">
        <v>42760</v>
      </c>
      <c r="X118" t="s">
        <v>201</v>
      </c>
      <c r="Y118" t="s">
        <v>210</v>
      </c>
      <c r="Z118">
        <v>0</v>
      </c>
    </row>
    <row r="119" spans="1:26" hidden="1" x14ac:dyDescent="0.25">
      <c r="A119">
        <v>410</v>
      </c>
      <c r="B119" t="s">
        <v>160</v>
      </c>
      <c r="C119">
        <v>2114</v>
      </c>
      <c r="D119" t="s">
        <v>171</v>
      </c>
      <c r="E119" t="s">
        <v>203</v>
      </c>
      <c r="F119">
        <v>2</v>
      </c>
      <c r="G119">
        <v>2114</v>
      </c>
      <c r="H119" t="s">
        <v>204</v>
      </c>
      <c r="I119" t="s">
        <v>205</v>
      </c>
      <c r="J119" s="44">
        <v>42760</v>
      </c>
      <c r="K119" t="s">
        <v>201</v>
      </c>
      <c r="L119" t="s">
        <v>202</v>
      </c>
      <c r="M119" t="s">
        <v>218</v>
      </c>
      <c r="N119" t="s">
        <v>172</v>
      </c>
      <c r="O119" t="s">
        <v>219</v>
      </c>
      <c r="P119" t="s">
        <v>220</v>
      </c>
      <c r="Q119">
        <v>4</v>
      </c>
      <c r="R119" t="s">
        <v>336</v>
      </c>
      <c r="S119">
        <v>2114</v>
      </c>
      <c r="T119">
        <v>2114</v>
      </c>
      <c r="U119">
        <v>0</v>
      </c>
      <c r="V119">
        <v>0</v>
      </c>
      <c r="W119" s="44">
        <v>42760</v>
      </c>
      <c r="X119" t="s">
        <v>201</v>
      </c>
      <c r="Y119" t="s">
        <v>210</v>
      </c>
      <c r="Z119">
        <v>0</v>
      </c>
    </row>
    <row r="120" spans="1:26" hidden="1" x14ac:dyDescent="0.25">
      <c r="A120">
        <v>410</v>
      </c>
      <c r="B120" t="s">
        <v>160</v>
      </c>
      <c r="C120">
        <v>2214</v>
      </c>
      <c r="D120" t="s">
        <v>167</v>
      </c>
      <c r="E120" t="s">
        <v>203</v>
      </c>
      <c r="F120">
        <v>1</v>
      </c>
      <c r="G120">
        <v>2214</v>
      </c>
      <c r="H120" t="s">
        <v>204</v>
      </c>
      <c r="I120" t="s">
        <v>205</v>
      </c>
      <c r="J120" s="44">
        <v>42760</v>
      </c>
      <c r="K120" t="s">
        <v>201</v>
      </c>
      <c r="L120" t="s">
        <v>202</v>
      </c>
      <c r="M120" t="s">
        <v>211</v>
      </c>
      <c r="N120" t="s">
        <v>168</v>
      </c>
      <c r="O120" t="s">
        <v>212</v>
      </c>
      <c r="P120" t="s">
        <v>213</v>
      </c>
      <c r="Q120">
        <v>1.21</v>
      </c>
      <c r="R120" t="s">
        <v>337</v>
      </c>
      <c r="S120">
        <v>2214</v>
      </c>
      <c r="T120">
        <v>2214</v>
      </c>
      <c r="U120">
        <v>0</v>
      </c>
      <c r="V120">
        <v>0</v>
      </c>
      <c r="W120" s="44">
        <v>42760</v>
      </c>
      <c r="X120" t="s">
        <v>201</v>
      </c>
      <c r="Y120" t="s">
        <v>210</v>
      </c>
      <c r="Z120">
        <v>0</v>
      </c>
    </row>
    <row r="121" spans="1:26" hidden="1" x14ac:dyDescent="0.25">
      <c r="A121">
        <v>410</v>
      </c>
      <c r="B121" t="s">
        <v>160</v>
      </c>
      <c r="C121">
        <v>2214</v>
      </c>
      <c r="D121" t="s">
        <v>169</v>
      </c>
      <c r="E121" t="s">
        <v>203</v>
      </c>
      <c r="F121">
        <v>4</v>
      </c>
      <c r="G121">
        <v>2214</v>
      </c>
      <c r="H121" t="s">
        <v>204</v>
      </c>
      <c r="I121" t="s">
        <v>205</v>
      </c>
      <c r="J121" s="44">
        <v>42760</v>
      </c>
      <c r="K121" t="s">
        <v>201</v>
      </c>
      <c r="L121" t="s">
        <v>202</v>
      </c>
      <c r="M121" t="s">
        <v>215</v>
      </c>
      <c r="N121" t="s">
        <v>170</v>
      </c>
      <c r="O121" t="s">
        <v>216</v>
      </c>
      <c r="P121" t="s">
        <v>213</v>
      </c>
      <c r="Q121">
        <v>0.75</v>
      </c>
      <c r="R121" t="s">
        <v>338</v>
      </c>
      <c r="S121">
        <v>2214</v>
      </c>
      <c r="T121">
        <v>2214</v>
      </c>
      <c r="U121">
        <v>0</v>
      </c>
      <c r="V121">
        <v>0</v>
      </c>
      <c r="W121" s="44">
        <v>42760</v>
      </c>
      <c r="X121" t="s">
        <v>201</v>
      </c>
      <c r="Y121" t="s">
        <v>210</v>
      </c>
      <c r="Z121">
        <v>0</v>
      </c>
    </row>
    <row r="122" spans="1:26" hidden="1" x14ac:dyDescent="0.25">
      <c r="A122">
        <v>417</v>
      </c>
      <c r="B122" t="s">
        <v>151</v>
      </c>
      <c r="C122">
        <v>50</v>
      </c>
      <c r="D122" t="s">
        <v>165</v>
      </c>
      <c r="E122" t="s">
        <v>203</v>
      </c>
      <c r="F122">
        <v>3</v>
      </c>
      <c r="G122">
        <v>50</v>
      </c>
      <c r="H122" t="s">
        <v>204</v>
      </c>
      <c r="I122" t="s">
        <v>205</v>
      </c>
      <c r="J122" s="44">
        <v>42760</v>
      </c>
      <c r="K122" t="s">
        <v>201</v>
      </c>
      <c r="L122" t="s">
        <v>202</v>
      </c>
      <c r="M122" t="s">
        <v>206</v>
      </c>
      <c r="N122" t="s">
        <v>166</v>
      </c>
      <c r="O122" t="s">
        <v>207</v>
      </c>
      <c r="P122" t="s">
        <v>208</v>
      </c>
      <c r="Q122">
        <v>3.48</v>
      </c>
      <c r="R122" t="s">
        <v>339</v>
      </c>
      <c r="S122">
        <v>50</v>
      </c>
      <c r="T122">
        <v>0</v>
      </c>
      <c r="U122">
        <v>0</v>
      </c>
      <c r="V122">
        <v>50</v>
      </c>
      <c r="W122" s="44">
        <v>42760</v>
      </c>
      <c r="X122" t="s">
        <v>201</v>
      </c>
      <c r="Y122" t="s">
        <v>210</v>
      </c>
      <c r="Z122">
        <v>0</v>
      </c>
    </row>
    <row r="123" spans="1:26" hidden="1" x14ac:dyDescent="0.25">
      <c r="A123">
        <v>417</v>
      </c>
      <c r="B123" t="s">
        <v>151</v>
      </c>
      <c r="C123">
        <v>3000</v>
      </c>
      <c r="D123" t="s">
        <v>167</v>
      </c>
      <c r="E123" t="s">
        <v>203</v>
      </c>
      <c r="F123">
        <v>1</v>
      </c>
      <c r="G123">
        <v>3000</v>
      </c>
      <c r="H123" t="s">
        <v>204</v>
      </c>
      <c r="I123" t="s">
        <v>205</v>
      </c>
      <c r="J123" s="44">
        <v>42760</v>
      </c>
      <c r="K123" t="s">
        <v>201</v>
      </c>
      <c r="L123" t="s">
        <v>202</v>
      </c>
      <c r="M123" t="s">
        <v>211</v>
      </c>
      <c r="N123" t="s">
        <v>168</v>
      </c>
      <c r="O123" t="s">
        <v>212</v>
      </c>
      <c r="P123" t="s">
        <v>213</v>
      </c>
      <c r="Q123">
        <v>1.21</v>
      </c>
      <c r="R123" t="s">
        <v>340</v>
      </c>
      <c r="S123">
        <v>3000</v>
      </c>
      <c r="T123">
        <v>0</v>
      </c>
      <c r="U123">
        <v>0</v>
      </c>
      <c r="V123">
        <v>3000</v>
      </c>
      <c r="W123" s="44">
        <v>42760</v>
      </c>
      <c r="X123" t="s">
        <v>201</v>
      </c>
      <c r="Y123" t="s">
        <v>210</v>
      </c>
      <c r="Z123">
        <v>0</v>
      </c>
    </row>
    <row r="124" spans="1:26" hidden="1" x14ac:dyDescent="0.25">
      <c r="A124">
        <v>417</v>
      </c>
      <c r="B124" t="s">
        <v>151</v>
      </c>
      <c r="C124">
        <v>3000</v>
      </c>
      <c r="D124" t="s">
        <v>169</v>
      </c>
      <c r="E124" t="s">
        <v>203</v>
      </c>
      <c r="F124">
        <v>4</v>
      </c>
      <c r="G124">
        <v>3000</v>
      </c>
      <c r="H124" t="s">
        <v>204</v>
      </c>
      <c r="I124" t="s">
        <v>205</v>
      </c>
      <c r="J124" s="44">
        <v>42760</v>
      </c>
      <c r="K124" t="s">
        <v>201</v>
      </c>
      <c r="L124" t="s">
        <v>202</v>
      </c>
      <c r="M124" t="s">
        <v>215</v>
      </c>
      <c r="N124" t="s">
        <v>170</v>
      </c>
      <c r="O124" t="s">
        <v>216</v>
      </c>
      <c r="P124" t="s">
        <v>213</v>
      </c>
      <c r="Q124">
        <v>0.75</v>
      </c>
      <c r="R124" t="s">
        <v>341</v>
      </c>
      <c r="S124">
        <v>3000</v>
      </c>
      <c r="T124">
        <v>0</v>
      </c>
      <c r="U124">
        <v>0</v>
      </c>
      <c r="V124">
        <v>3000</v>
      </c>
      <c r="W124" s="44">
        <v>42760</v>
      </c>
      <c r="X124" t="s">
        <v>201</v>
      </c>
      <c r="Y124" t="s">
        <v>210</v>
      </c>
      <c r="Z124">
        <v>0</v>
      </c>
    </row>
    <row r="125" spans="1:26" hidden="1" x14ac:dyDescent="0.25">
      <c r="A125">
        <v>417</v>
      </c>
      <c r="B125" t="s">
        <v>151</v>
      </c>
      <c r="C125">
        <v>3000</v>
      </c>
      <c r="D125" t="s">
        <v>171</v>
      </c>
      <c r="E125" t="s">
        <v>203</v>
      </c>
      <c r="F125">
        <v>2</v>
      </c>
      <c r="G125">
        <v>3000</v>
      </c>
      <c r="H125" t="s">
        <v>204</v>
      </c>
      <c r="I125" t="s">
        <v>205</v>
      </c>
      <c r="J125" s="44">
        <v>42760</v>
      </c>
      <c r="K125" t="s">
        <v>201</v>
      </c>
      <c r="L125" t="s">
        <v>202</v>
      </c>
      <c r="M125" t="s">
        <v>218</v>
      </c>
      <c r="N125" t="s">
        <v>172</v>
      </c>
      <c r="O125" t="s">
        <v>219</v>
      </c>
      <c r="P125" t="s">
        <v>220</v>
      </c>
      <c r="Q125">
        <v>4</v>
      </c>
      <c r="R125" t="s">
        <v>342</v>
      </c>
      <c r="S125">
        <v>3000</v>
      </c>
      <c r="T125">
        <v>0</v>
      </c>
      <c r="U125">
        <v>0</v>
      </c>
      <c r="V125">
        <v>3000</v>
      </c>
      <c r="W125" s="44">
        <v>42760</v>
      </c>
      <c r="X125" t="s">
        <v>201</v>
      </c>
      <c r="Y125" t="s">
        <v>210</v>
      </c>
      <c r="Z125">
        <v>0</v>
      </c>
    </row>
    <row r="126" spans="1:26" hidden="1" x14ac:dyDescent="0.25">
      <c r="A126">
        <v>480</v>
      </c>
      <c r="B126" t="s">
        <v>146</v>
      </c>
      <c r="C126">
        <v>500</v>
      </c>
      <c r="D126" t="s">
        <v>167</v>
      </c>
      <c r="E126" t="s">
        <v>203</v>
      </c>
      <c r="F126">
        <v>1</v>
      </c>
      <c r="G126">
        <v>500</v>
      </c>
      <c r="H126" t="s">
        <v>204</v>
      </c>
      <c r="I126" t="s">
        <v>205</v>
      </c>
      <c r="J126" s="44">
        <v>42760</v>
      </c>
      <c r="K126" t="s">
        <v>201</v>
      </c>
      <c r="L126" t="s">
        <v>202</v>
      </c>
      <c r="M126" t="s">
        <v>211</v>
      </c>
      <c r="N126" t="s">
        <v>168</v>
      </c>
      <c r="O126" t="s">
        <v>212</v>
      </c>
      <c r="P126" t="s">
        <v>213</v>
      </c>
      <c r="Q126">
        <v>1.21</v>
      </c>
      <c r="R126" t="s">
        <v>343</v>
      </c>
      <c r="S126">
        <v>500</v>
      </c>
      <c r="T126">
        <v>500</v>
      </c>
      <c r="U126">
        <v>0</v>
      </c>
      <c r="V126">
        <v>0</v>
      </c>
      <c r="W126" s="44">
        <v>42760</v>
      </c>
      <c r="X126" t="s">
        <v>201</v>
      </c>
      <c r="Y126" t="s">
        <v>210</v>
      </c>
      <c r="Z126">
        <v>0</v>
      </c>
    </row>
    <row r="127" spans="1:26" hidden="1" x14ac:dyDescent="0.25">
      <c r="A127">
        <v>480</v>
      </c>
      <c r="B127" t="s">
        <v>146</v>
      </c>
      <c r="C127">
        <v>500</v>
      </c>
      <c r="D127" t="s">
        <v>169</v>
      </c>
      <c r="E127" t="s">
        <v>203</v>
      </c>
      <c r="F127">
        <v>4</v>
      </c>
      <c r="G127">
        <v>500</v>
      </c>
      <c r="H127" t="s">
        <v>204</v>
      </c>
      <c r="I127" t="s">
        <v>205</v>
      </c>
      <c r="J127" s="44">
        <v>42760</v>
      </c>
      <c r="K127" t="s">
        <v>201</v>
      </c>
      <c r="L127" t="s">
        <v>202</v>
      </c>
      <c r="M127" t="s">
        <v>215</v>
      </c>
      <c r="N127" t="s">
        <v>170</v>
      </c>
      <c r="O127" t="s">
        <v>216</v>
      </c>
      <c r="P127" t="s">
        <v>213</v>
      </c>
      <c r="Q127">
        <v>0.75</v>
      </c>
      <c r="R127" t="s">
        <v>344</v>
      </c>
      <c r="S127">
        <v>500</v>
      </c>
      <c r="T127">
        <v>350</v>
      </c>
      <c r="U127">
        <v>0</v>
      </c>
      <c r="V127">
        <v>150</v>
      </c>
      <c r="W127" s="44">
        <v>42760</v>
      </c>
      <c r="X127" t="s">
        <v>201</v>
      </c>
      <c r="Y127" t="s">
        <v>210</v>
      </c>
      <c r="Z127">
        <v>0</v>
      </c>
    </row>
    <row r="128" spans="1:26" hidden="1" x14ac:dyDescent="0.25">
      <c r="A128">
        <v>480</v>
      </c>
      <c r="B128" t="s">
        <v>146</v>
      </c>
      <c r="C128">
        <v>500</v>
      </c>
      <c r="D128" t="s">
        <v>171</v>
      </c>
      <c r="E128" t="s">
        <v>203</v>
      </c>
      <c r="F128">
        <v>2</v>
      </c>
      <c r="G128">
        <v>500</v>
      </c>
      <c r="H128" t="s">
        <v>204</v>
      </c>
      <c r="I128" t="s">
        <v>205</v>
      </c>
      <c r="J128" s="44">
        <v>42760</v>
      </c>
      <c r="K128" t="s">
        <v>201</v>
      </c>
      <c r="L128" t="s">
        <v>202</v>
      </c>
      <c r="M128" t="s">
        <v>218</v>
      </c>
      <c r="N128" t="s">
        <v>172</v>
      </c>
      <c r="O128" t="s">
        <v>219</v>
      </c>
      <c r="P128" t="s">
        <v>220</v>
      </c>
      <c r="Q128">
        <v>4</v>
      </c>
      <c r="R128" t="s">
        <v>345</v>
      </c>
      <c r="S128">
        <v>500</v>
      </c>
      <c r="T128">
        <v>500</v>
      </c>
      <c r="U128">
        <v>0</v>
      </c>
      <c r="V128">
        <v>0</v>
      </c>
      <c r="W128" s="44">
        <v>42760</v>
      </c>
      <c r="X128" t="s">
        <v>201</v>
      </c>
      <c r="Y128" t="s">
        <v>210</v>
      </c>
      <c r="Z128">
        <v>0</v>
      </c>
    </row>
    <row r="129" spans="1:26" hidden="1" x14ac:dyDescent="0.25">
      <c r="A129">
        <v>480</v>
      </c>
      <c r="B129" t="s">
        <v>146</v>
      </c>
      <c r="C129">
        <v>618</v>
      </c>
      <c r="D129" t="s">
        <v>165</v>
      </c>
      <c r="E129" t="s">
        <v>203</v>
      </c>
      <c r="F129">
        <v>3</v>
      </c>
      <c r="G129">
        <v>618</v>
      </c>
      <c r="H129" t="s">
        <v>204</v>
      </c>
      <c r="I129" t="s">
        <v>205</v>
      </c>
      <c r="J129" s="44">
        <v>42760</v>
      </c>
      <c r="K129" t="s">
        <v>201</v>
      </c>
      <c r="L129" t="s">
        <v>202</v>
      </c>
      <c r="M129" t="s">
        <v>206</v>
      </c>
      <c r="N129" t="s">
        <v>166</v>
      </c>
      <c r="O129" t="s">
        <v>207</v>
      </c>
      <c r="P129" t="s">
        <v>208</v>
      </c>
      <c r="Q129">
        <v>3.48</v>
      </c>
      <c r="R129" t="s">
        <v>346</v>
      </c>
      <c r="S129">
        <v>618</v>
      </c>
      <c r="T129">
        <v>0</v>
      </c>
      <c r="U129">
        <v>618</v>
      </c>
      <c r="V129">
        <v>0</v>
      </c>
      <c r="W129" s="44">
        <v>42760</v>
      </c>
      <c r="X129" t="s">
        <v>201</v>
      </c>
      <c r="Y129" t="s">
        <v>210</v>
      </c>
      <c r="Z129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Base de Dados 30.44</vt:lpstr>
      <vt:lpstr>Produto por órgão</vt:lpstr>
      <vt:lpstr>Respostas Órgãos</vt:lpstr>
      <vt:lpstr>LISTA ÓRGÃO</vt:lpstr>
      <vt:lpstr>Plan1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Aline Rodrigues Costa</cp:lastModifiedBy>
  <cp:lastPrinted>2015-11-16T13:35:37Z</cp:lastPrinted>
  <dcterms:created xsi:type="dcterms:W3CDTF">2015-03-24T17:56:58Z</dcterms:created>
  <dcterms:modified xsi:type="dcterms:W3CDTF">2017-10-02T18:26:07Z</dcterms:modified>
</cp:coreProperties>
</file>