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lun_dados_07\SEAP\SCG\COSUP\DIREP\GEPROSP-GEPROM\PLS\GEPROM 2017 - Material de Consumo\ABERTURA GEATA - Grupo 30.06 - Alimentação Animal\"/>
    </mc:Choice>
  </mc:AlternateContent>
  <bookViews>
    <workbookView xWindow="120" yWindow="210" windowWidth="20730" windowHeight="11640" firstSheet="1" activeTab="1" xr2:uid="{00000000-000D-0000-FFFF-FFFF00000000}"/>
  </bookViews>
  <sheets>
    <sheet name="Base de Dados 31.04" sheetId="25" state="hidden" r:id="rId1"/>
    <sheet name="Respostas Órgãos" sheetId="28" r:id="rId2"/>
    <sheet name="LISTA ÓRGÃO" sheetId="30" state="hidden" r:id="rId3"/>
  </sheets>
  <definedNames>
    <definedName name="_xlnm._FilterDatabase" localSheetId="0" hidden="1">'Base de Dados 31.04'!$A$1:$G$68</definedName>
    <definedName name="_xlnm._FilterDatabase" localSheetId="2" hidden="1">'LISTA ÓRGÃO'!$A$1:$B$90</definedName>
    <definedName name="_xlnm._FilterDatabase" localSheetId="1" hidden="1">'Respostas Órgãos'!$F$6:$L$16</definedName>
    <definedName name="ÓRGÃOS">'LISTA ÓRGÃO'!$B$2:$B$90</definedName>
    <definedName name="_xlnm.Print_Titles" localSheetId="1">'Respostas Órgãos'!$4:$6</definedName>
  </definedNames>
  <calcPr calcId="171027"/>
</workbook>
</file>

<file path=xl/calcChain.xml><?xml version="1.0" encoding="utf-8"?>
<calcChain xmlns="http://schemas.openxmlformats.org/spreadsheetml/2006/main">
  <c r="G8" i="28" l="1"/>
  <c r="H8" i="28"/>
  <c r="I8" i="28"/>
  <c r="J8" i="28"/>
  <c r="K8" i="28"/>
  <c r="G9" i="28"/>
  <c r="H9" i="28"/>
  <c r="I9" i="28"/>
  <c r="J9" i="28"/>
  <c r="K9" i="28"/>
  <c r="G10" i="28"/>
  <c r="H10" i="28"/>
  <c r="I10" i="28"/>
  <c r="J10" i="28"/>
  <c r="K10" i="28"/>
  <c r="G11" i="28"/>
  <c r="H11" i="28"/>
  <c r="I11" i="28"/>
  <c r="J11" i="28"/>
  <c r="K11" i="28"/>
  <c r="G12" i="28"/>
  <c r="H12" i="28"/>
  <c r="I12" i="28"/>
  <c r="J12" i="28"/>
  <c r="K12" i="28"/>
  <c r="G13" i="28"/>
  <c r="H13" i="28"/>
  <c r="I13" i="28"/>
  <c r="J13" i="28"/>
  <c r="K13" i="28"/>
  <c r="G14" i="28"/>
  <c r="H14" i="28"/>
  <c r="I14" i="28"/>
  <c r="J14" i="28"/>
  <c r="K14" i="28"/>
  <c r="G15" i="28"/>
  <c r="H15" i="28"/>
  <c r="I15" i="28"/>
  <c r="J15" i="28"/>
  <c r="K15" i="28"/>
  <c r="G16" i="28"/>
  <c r="H16" i="28"/>
  <c r="I16" i="28"/>
  <c r="J16" i="28"/>
  <c r="K16" i="28"/>
  <c r="G17" i="28"/>
  <c r="H17" i="28"/>
  <c r="I17" i="28"/>
  <c r="J17" i="28"/>
  <c r="K17" i="28"/>
  <c r="G18" i="28"/>
  <c r="H18" i="28"/>
  <c r="I18" i="28"/>
  <c r="J18" i="28"/>
  <c r="K18" i="28"/>
  <c r="G19" i="28"/>
  <c r="H19" i="28"/>
  <c r="I19" i="28"/>
  <c r="J19" i="28"/>
  <c r="K19" i="28"/>
  <c r="G20" i="28"/>
  <c r="H20" i="28"/>
  <c r="I20" i="28"/>
  <c r="J20" i="28"/>
  <c r="K20" i="28"/>
  <c r="G21" i="28"/>
  <c r="H21" i="28"/>
  <c r="I21" i="28"/>
  <c r="J21" i="28"/>
  <c r="K21" i="28"/>
  <c r="G22" i="28"/>
  <c r="H22" i="28"/>
  <c r="I22" i="28"/>
  <c r="J22" i="28"/>
  <c r="K22" i="28"/>
  <c r="G23" i="28"/>
  <c r="H23" i="28"/>
  <c r="I23" i="28"/>
  <c r="J23" i="28"/>
  <c r="K23" i="28"/>
  <c r="G24" i="28"/>
  <c r="H24" i="28"/>
  <c r="I24" i="28"/>
  <c r="J24" i="28"/>
  <c r="K24" i="28"/>
  <c r="G25" i="28"/>
  <c r="H25" i="28"/>
  <c r="I25" i="28"/>
  <c r="J25" i="28"/>
  <c r="K25" i="28"/>
  <c r="G26" i="28"/>
  <c r="H26" i="28"/>
  <c r="I26" i="28"/>
  <c r="J26" i="28"/>
  <c r="K26" i="28"/>
  <c r="G27" i="28"/>
  <c r="H27" i="28"/>
  <c r="I27" i="28"/>
  <c r="J27" i="28"/>
  <c r="K27" i="28"/>
  <c r="G28" i="28"/>
  <c r="H28" i="28"/>
  <c r="I28" i="28"/>
  <c r="J28" i="28"/>
  <c r="K28" i="28"/>
  <c r="G29" i="28"/>
  <c r="H29" i="28"/>
  <c r="I29" i="28"/>
  <c r="J29" i="28"/>
  <c r="K29" i="28"/>
  <c r="G30" i="28"/>
  <c r="H30" i="28"/>
  <c r="I30" i="28"/>
  <c r="J30" i="28"/>
  <c r="K30" i="28"/>
  <c r="G31" i="28"/>
  <c r="H31" i="28"/>
  <c r="I31" i="28"/>
  <c r="J31" i="28"/>
  <c r="K31" i="28"/>
  <c r="G32" i="28"/>
  <c r="H32" i="28"/>
  <c r="I32" i="28"/>
  <c r="J32" i="28"/>
  <c r="K32" i="28"/>
  <c r="G33" i="28"/>
  <c r="H33" i="28"/>
  <c r="I33" i="28"/>
  <c r="J33" i="28"/>
  <c r="K33" i="28"/>
  <c r="G34" i="28"/>
  <c r="H34" i="28"/>
  <c r="I34" i="28"/>
  <c r="J34" i="28"/>
  <c r="K34" i="28"/>
  <c r="G35" i="28"/>
  <c r="H35" i="28"/>
  <c r="I35" i="28"/>
  <c r="J35" i="28"/>
  <c r="K35" i="28"/>
  <c r="G36" i="28"/>
  <c r="H36" i="28"/>
  <c r="I36" i="28"/>
  <c r="J36" i="28"/>
  <c r="K36" i="28"/>
  <c r="G37" i="28"/>
  <c r="H37" i="28"/>
  <c r="I37" i="28"/>
  <c r="J37" i="28"/>
  <c r="K37" i="28"/>
  <c r="G38" i="28"/>
  <c r="H38" i="28"/>
  <c r="I38" i="28"/>
  <c r="J38" i="28"/>
  <c r="K38" i="28"/>
  <c r="G39" i="28"/>
  <c r="H39" i="28"/>
  <c r="I39" i="28"/>
  <c r="J39" i="28"/>
  <c r="K39" i="28"/>
  <c r="G40" i="28"/>
  <c r="H40" i="28"/>
  <c r="I40" i="28"/>
  <c r="J40" i="28"/>
  <c r="K40" i="28"/>
  <c r="G41" i="28"/>
  <c r="H41" i="28"/>
  <c r="I41" i="28"/>
  <c r="J41" i="28"/>
  <c r="K41" i="28"/>
  <c r="G42" i="28"/>
  <c r="H42" i="28"/>
  <c r="I42" i="28"/>
  <c r="J42" i="28"/>
  <c r="K42" i="28"/>
  <c r="G43" i="28"/>
  <c r="H43" i="28"/>
  <c r="I43" i="28"/>
  <c r="J43" i="28"/>
  <c r="K43" i="28"/>
  <c r="G44" i="28"/>
  <c r="H44" i="28"/>
  <c r="I44" i="28"/>
  <c r="J44" i="28"/>
  <c r="K44" i="28"/>
  <c r="G45" i="28"/>
  <c r="H45" i="28"/>
  <c r="I45" i="28"/>
  <c r="J45" i="28"/>
  <c r="K45" i="28"/>
  <c r="G46" i="28"/>
  <c r="H46" i="28"/>
  <c r="I46" i="28"/>
  <c r="J46" i="28"/>
  <c r="K46" i="28"/>
  <c r="G47" i="28"/>
  <c r="H47" i="28"/>
  <c r="I47" i="28"/>
  <c r="J47" i="28"/>
  <c r="K47" i="28"/>
  <c r="G48" i="28"/>
  <c r="H48" i="28"/>
  <c r="I48" i="28"/>
  <c r="J48" i="28"/>
  <c r="K48" i="28"/>
  <c r="G49" i="28"/>
  <c r="H49" i="28"/>
  <c r="I49" i="28"/>
  <c r="J49" i="28"/>
  <c r="K49" i="28"/>
  <c r="G50" i="28"/>
  <c r="H50" i="28"/>
  <c r="I50" i="28"/>
  <c r="J50" i="28"/>
  <c r="K50" i="28"/>
  <c r="G51" i="28"/>
  <c r="H51" i="28"/>
  <c r="I51" i="28"/>
  <c r="J51" i="28"/>
  <c r="K51" i="28"/>
  <c r="G52" i="28"/>
  <c r="H52" i="28"/>
  <c r="I52" i="28"/>
  <c r="J52" i="28"/>
  <c r="K52" i="28"/>
  <c r="G53" i="28"/>
  <c r="H53" i="28"/>
  <c r="I53" i="28"/>
  <c r="J53" i="28"/>
  <c r="K53" i="28"/>
  <c r="G54" i="28"/>
  <c r="H54" i="28"/>
  <c r="I54" i="28"/>
  <c r="J54" i="28"/>
  <c r="K54" i="28"/>
  <c r="G55" i="28"/>
  <c r="H55" i="28"/>
  <c r="I55" i="28"/>
  <c r="J55" i="28"/>
  <c r="K55" i="28"/>
  <c r="G56" i="28"/>
  <c r="H56" i="28"/>
  <c r="I56" i="28"/>
  <c r="J56" i="28"/>
  <c r="K56" i="28"/>
  <c r="G57" i="28"/>
  <c r="H57" i="28"/>
  <c r="I57" i="28"/>
  <c r="J57" i="28"/>
  <c r="K57" i="28"/>
  <c r="G58" i="28"/>
  <c r="H58" i="28"/>
  <c r="I58" i="28"/>
  <c r="J58" i="28"/>
  <c r="K58" i="28"/>
  <c r="G59" i="28"/>
  <c r="H59" i="28"/>
  <c r="I59" i="28"/>
  <c r="J59" i="28"/>
  <c r="K59" i="28"/>
  <c r="G60" i="28"/>
  <c r="H60" i="28"/>
  <c r="I60" i="28"/>
  <c r="J60" i="28"/>
  <c r="K60" i="28"/>
  <c r="G61" i="28"/>
  <c r="H61" i="28"/>
  <c r="I61" i="28"/>
  <c r="J61" i="28"/>
  <c r="K61" i="28"/>
  <c r="G62" i="28"/>
  <c r="H62" i="28"/>
  <c r="I62" i="28"/>
  <c r="J62" i="28"/>
  <c r="K62" i="28"/>
  <c r="G63" i="28"/>
  <c r="H63" i="28"/>
  <c r="I63" i="28"/>
  <c r="J63" i="28"/>
  <c r="K63" i="28"/>
  <c r="G64" i="28"/>
  <c r="H64" i="28"/>
  <c r="I64" i="28"/>
  <c r="J64" i="28"/>
  <c r="K64" i="28"/>
  <c r="G65" i="28"/>
  <c r="H65" i="28"/>
  <c r="I65" i="28"/>
  <c r="J65" i="28"/>
  <c r="K65" i="28"/>
  <c r="G66" i="28"/>
  <c r="H66" i="28"/>
  <c r="I66" i="28"/>
  <c r="J66" i="28"/>
  <c r="K66" i="28"/>
  <c r="G67" i="28"/>
  <c r="H67" i="28"/>
  <c r="I67" i="28"/>
  <c r="J67" i="28"/>
  <c r="K67" i="28"/>
  <c r="G68" i="28"/>
  <c r="H68" i="28"/>
  <c r="I68" i="28"/>
  <c r="J68" i="28"/>
  <c r="K68" i="28"/>
  <c r="G69" i="28"/>
  <c r="H69" i="28"/>
  <c r="I69" i="28"/>
  <c r="J69" i="28"/>
  <c r="K69" i="28"/>
  <c r="G70" i="28"/>
  <c r="H70" i="28"/>
  <c r="I70" i="28"/>
  <c r="J70" i="28"/>
  <c r="K70" i="28"/>
  <c r="G71" i="28"/>
  <c r="H71" i="28"/>
  <c r="I71" i="28"/>
  <c r="J71" i="28"/>
  <c r="K71" i="28"/>
  <c r="H7" i="28"/>
  <c r="A21" i="28" l="1"/>
  <c r="B21" i="28"/>
  <c r="D21" i="28"/>
  <c r="A22" i="28"/>
  <c r="B22" i="28"/>
  <c r="D22" i="28"/>
  <c r="A23" i="28"/>
  <c r="B23" i="28"/>
  <c r="D23" i="28"/>
  <c r="A24" i="28"/>
  <c r="B24" i="28"/>
  <c r="D24" i="28"/>
  <c r="A25" i="28"/>
  <c r="B25" i="28"/>
  <c r="D25" i="28"/>
  <c r="A26" i="28"/>
  <c r="B26" i="28"/>
  <c r="D26" i="28"/>
  <c r="A27" i="28"/>
  <c r="B27" i="28"/>
  <c r="D27" i="28"/>
  <c r="A28" i="28"/>
  <c r="B28" i="28"/>
  <c r="D28" i="28"/>
  <c r="A29" i="28"/>
  <c r="B29" i="28"/>
  <c r="D29" i="28"/>
  <c r="A30" i="28"/>
  <c r="B30" i="28"/>
  <c r="D30" i="28"/>
  <c r="A31" i="28"/>
  <c r="B31" i="28"/>
  <c r="D31" i="28"/>
  <c r="A32" i="28"/>
  <c r="B32" i="28"/>
  <c r="D32" i="28"/>
  <c r="A33" i="28"/>
  <c r="B33" i="28"/>
  <c r="D33" i="28"/>
  <c r="A34" i="28"/>
  <c r="B34" i="28"/>
  <c r="D34" i="28"/>
  <c r="A35" i="28"/>
  <c r="B35" i="28"/>
  <c r="D35" i="28"/>
  <c r="A36" i="28"/>
  <c r="B36" i="28"/>
  <c r="D36" i="28"/>
  <c r="A37" i="28"/>
  <c r="B37" i="28"/>
  <c r="D37" i="28"/>
  <c r="A38" i="28"/>
  <c r="B38" i="28"/>
  <c r="D38" i="28"/>
  <c r="A39" i="28"/>
  <c r="B39" i="28"/>
  <c r="D39" i="28"/>
  <c r="A40" i="28"/>
  <c r="B40" i="28"/>
  <c r="D40" i="28"/>
  <c r="A41" i="28"/>
  <c r="B41" i="28"/>
  <c r="D41" i="28"/>
  <c r="A42" i="28"/>
  <c r="B42" i="28"/>
  <c r="D42" i="28"/>
  <c r="A43" i="28"/>
  <c r="B43" i="28"/>
  <c r="D43" i="28"/>
  <c r="A44" i="28"/>
  <c r="B44" i="28"/>
  <c r="D44" i="28"/>
  <c r="A45" i="28"/>
  <c r="B45" i="28"/>
  <c r="D45" i="28"/>
  <c r="A46" i="28"/>
  <c r="B46" i="28"/>
  <c r="D46" i="28"/>
  <c r="A47" i="28"/>
  <c r="B47" i="28"/>
  <c r="D47" i="28"/>
  <c r="A48" i="28"/>
  <c r="B48" i="28"/>
  <c r="D48" i="28"/>
  <c r="A49" i="28"/>
  <c r="B49" i="28"/>
  <c r="D49" i="28"/>
  <c r="A50" i="28"/>
  <c r="B50" i="28"/>
  <c r="D50" i="28"/>
  <c r="A51" i="28"/>
  <c r="B51" i="28"/>
  <c r="D51" i="28"/>
  <c r="A52" i="28"/>
  <c r="B52" i="28"/>
  <c r="D52" i="28"/>
  <c r="A53" i="28"/>
  <c r="B53" i="28"/>
  <c r="D53" i="28"/>
  <c r="A54" i="28"/>
  <c r="B54" i="28"/>
  <c r="D54" i="28"/>
  <c r="A55" i="28"/>
  <c r="B55" i="28"/>
  <c r="D55" i="28"/>
  <c r="A56" i="28"/>
  <c r="B56" i="28"/>
  <c r="D56" i="28"/>
  <c r="A57" i="28"/>
  <c r="B57" i="28"/>
  <c r="D57" i="28"/>
  <c r="A58" i="28"/>
  <c r="B58" i="28"/>
  <c r="D58" i="28"/>
  <c r="A59" i="28"/>
  <c r="B59" i="28"/>
  <c r="D59" i="28"/>
  <c r="A60" i="28"/>
  <c r="B60" i="28"/>
  <c r="D60" i="28"/>
  <c r="A61" i="28"/>
  <c r="B61" i="28"/>
  <c r="D61" i="28"/>
  <c r="A62" i="28"/>
  <c r="B62" i="28"/>
  <c r="D62" i="28"/>
  <c r="A63" i="28"/>
  <c r="B63" i="28"/>
  <c r="D63" i="28"/>
  <c r="A64" i="28"/>
  <c r="B64" i="28"/>
  <c r="D64" i="28"/>
  <c r="A65" i="28"/>
  <c r="B65" i="28"/>
  <c r="D65" i="28"/>
  <c r="A66" i="28"/>
  <c r="B66" i="28"/>
  <c r="D66" i="28"/>
  <c r="A67" i="28"/>
  <c r="B67" i="28"/>
  <c r="D67" i="28"/>
  <c r="A68" i="28"/>
  <c r="B68" i="28"/>
  <c r="D68" i="28"/>
  <c r="A69" i="28"/>
  <c r="B69" i="28"/>
  <c r="D69" i="28"/>
  <c r="A70" i="28"/>
  <c r="B70" i="28"/>
  <c r="D70" i="28"/>
  <c r="A71" i="28"/>
  <c r="B71" i="28"/>
  <c r="D71" i="28"/>
  <c r="L21" i="28" l="1"/>
  <c r="N21" i="28"/>
  <c r="L22" i="28"/>
  <c r="N22" i="28" s="1"/>
  <c r="L23" i="28"/>
  <c r="N23" i="28" s="1"/>
  <c r="C23" i="28" s="1"/>
  <c r="L24" i="28"/>
  <c r="N24" i="28" s="1"/>
  <c r="C24" i="28" s="1"/>
  <c r="L25" i="28"/>
  <c r="N25" i="28" s="1"/>
  <c r="L26" i="28"/>
  <c r="N26" i="28" s="1"/>
  <c r="L27" i="28"/>
  <c r="N27" i="28" s="1"/>
  <c r="C27" i="28" s="1"/>
  <c r="L28" i="28"/>
  <c r="N28" i="28" s="1"/>
  <c r="C28" i="28" s="1"/>
  <c r="L29" i="28"/>
  <c r="N29" i="28" s="1"/>
  <c r="L30" i="28"/>
  <c r="N30" i="28"/>
  <c r="L31" i="28"/>
  <c r="N31" i="28" s="1"/>
  <c r="C31" i="28" s="1"/>
  <c r="L32" i="28"/>
  <c r="N32" i="28" s="1"/>
  <c r="C32" i="28" s="1"/>
  <c r="L33" i="28"/>
  <c r="N33" i="28" s="1"/>
  <c r="C33" i="28" s="1"/>
  <c r="L34" i="28"/>
  <c r="N34" i="28" s="1"/>
  <c r="L35" i="28"/>
  <c r="N35" i="28" s="1"/>
  <c r="C35" i="28" s="1"/>
  <c r="L36" i="28"/>
  <c r="N36" i="28" s="1"/>
  <c r="C36" i="28" s="1"/>
  <c r="L37" i="28"/>
  <c r="N37" i="28"/>
  <c r="O37" i="28" s="1"/>
  <c r="L38" i="28"/>
  <c r="N38" i="28" s="1"/>
  <c r="L39" i="28"/>
  <c r="N39" i="28" s="1"/>
  <c r="C39" i="28" s="1"/>
  <c r="L40" i="28"/>
  <c r="N40" i="28" s="1"/>
  <c r="C40" i="28" s="1"/>
  <c r="L41" i="28"/>
  <c r="N41" i="28" s="1"/>
  <c r="O41" i="28" s="1"/>
  <c r="L42" i="28"/>
  <c r="N42" i="28" s="1"/>
  <c r="L43" i="28"/>
  <c r="N43" i="28" s="1"/>
  <c r="C43" i="28" s="1"/>
  <c r="L44" i="28"/>
  <c r="N44" i="28" s="1"/>
  <c r="C44" i="28" s="1"/>
  <c r="L45" i="28"/>
  <c r="N45" i="28" s="1"/>
  <c r="L46" i="28"/>
  <c r="N46" i="28" s="1"/>
  <c r="L47" i="28"/>
  <c r="N47" i="28" s="1"/>
  <c r="C47" i="28" s="1"/>
  <c r="L48" i="28"/>
  <c r="N48" i="28" s="1"/>
  <c r="C48" i="28" s="1"/>
  <c r="L49" i="28"/>
  <c r="N49" i="28" s="1"/>
  <c r="C49" i="28" s="1"/>
  <c r="L50" i="28"/>
  <c r="N50" i="28" s="1"/>
  <c r="L51" i="28"/>
  <c r="N51" i="28" s="1"/>
  <c r="C51" i="28" s="1"/>
  <c r="L52" i="28"/>
  <c r="N52" i="28" s="1"/>
  <c r="C52" i="28" s="1"/>
  <c r="L53" i="28"/>
  <c r="N53" i="28" s="1"/>
  <c r="L54" i="28"/>
  <c r="N54" i="28"/>
  <c r="L55" i="28"/>
  <c r="N55" i="28" s="1"/>
  <c r="C55" i="28" s="1"/>
  <c r="L56" i="28"/>
  <c r="N56" i="28" s="1"/>
  <c r="C56" i="28" s="1"/>
  <c r="L57" i="28"/>
  <c r="N57" i="28"/>
  <c r="L58" i="28"/>
  <c r="N58" i="28" s="1"/>
  <c r="L59" i="28"/>
  <c r="N59" i="28" s="1"/>
  <c r="C59" i="28" s="1"/>
  <c r="L60" i="28"/>
  <c r="N60" i="28" s="1"/>
  <c r="C60" i="28" s="1"/>
  <c r="L61" i="28"/>
  <c r="N61" i="28" s="1"/>
  <c r="L62" i="28"/>
  <c r="N62" i="28" s="1"/>
  <c r="L63" i="28"/>
  <c r="N63" i="28" s="1"/>
  <c r="C63" i="28" s="1"/>
  <c r="L64" i="28"/>
  <c r="N64" i="28" s="1"/>
  <c r="L65" i="28"/>
  <c r="N65" i="28" s="1"/>
  <c r="C65" i="28" s="1"/>
  <c r="L66" i="28"/>
  <c r="N66" i="28" s="1"/>
  <c r="L67" i="28"/>
  <c r="N67" i="28" s="1"/>
  <c r="C67" i="28" s="1"/>
  <c r="L68" i="28"/>
  <c r="N68" i="28" s="1"/>
  <c r="C68" i="28" s="1"/>
  <c r="L69" i="28"/>
  <c r="N69" i="28"/>
  <c r="L70" i="28"/>
  <c r="N70" i="28" s="1"/>
  <c r="L71" i="28"/>
  <c r="N71" i="28" s="1"/>
  <c r="C71" i="28" s="1"/>
  <c r="E21" i="28"/>
  <c r="E22" i="28"/>
  <c r="E23" i="28"/>
  <c r="E24" i="28"/>
  <c r="E25" i="28" s="1"/>
  <c r="E26" i="28" s="1"/>
  <c r="E27" i="28" s="1"/>
  <c r="E28" i="28" s="1"/>
  <c r="E29" i="28" s="1"/>
  <c r="E30" i="28" s="1"/>
  <c r="E31" i="28" s="1"/>
  <c r="E32" i="28" s="1"/>
  <c r="E33" i="28" s="1"/>
  <c r="E34" i="28" s="1"/>
  <c r="E35" i="28" s="1"/>
  <c r="E36" i="28" s="1"/>
  <c r="E37" i="28" s="1"/>
  <c r="E38" i="28" s="1"/>
  <c r="E39" i="28" s="1"/>
  <c r="E40" i="28" s="1"/>
  <c r="E41" i="28" s="1"/>
  <c r="E42" i="28" s="1"/>
  <c r="E43" i="28" s="1"/>
  <c r="E44" i="28" s="1"/>
  <c r="E45" i="28" s="1"/>
  <c r="E46" i="28" s="1"/>
  <c r="E47" i="28" s="1"/>
  <c r="E48" i="28" s="1"/>
  <c r="E49" i="28" s="1"/>
  <c r="E50" i="28" s="1"/>
  <c r="E51" i="28" s="1"/>
  <c r="E52" i="28" s="1"/>
  <c r="E53" i="28" s="1"/>
  <c r="E54" i="28" s="1"/>
  <c r="E55" i="28" s="1"/>
  <c r="E56" i="28" s="1"/>
  <c r="E57" i="28" s="1"/>
  <c r="E58" i="28" s="1"/>
  <c r="E59" i="28" s="1"/>
  <c r="E60" i="28" s="1"/>
  <c r="E61" i="28" s="1"/>
  <c r="E62" i="28" s="1"/>
  <c r="E63" i="28" s="1"/>
  <c r="E64" i="28" s="1"/>
  <c r="E65" i="28" s="1"/>
  <c r="E66" i="28" s="1"/>
  <c r="E67" i="28" s="1"/>
  <c r="E68" i="28" s="1"/>
  <c r="E69" i="28" s="1"/>
  <c r="E70" i="28" s="1"/>
  <c r="E71" i="28" s="1"/>
  <c r="P69" i="28" l="1"/>
  <c r="C69" i="28"/>
  <c r="P61" i="28"/>
  <c r="C61" i="28"/>
  <c r="O58" i="28"/>
  <c r="C58" i="28"/>
  <c r="P57" i="28"/>
  <c r="C57" i="28"/>
  <c r="P53" i="28"/>
  <c r="C53" i="28"/>
  <c r="P29" i="28"/>
  <c r="C29" i="28"/>
  <c r="O26" i="28"/>
  <c r="C26" i="28"/>
  <c r="P25" i="28"/>
  <c r="C25" i="28"/>
  <c r="P21" i="28"/>
  <c r="C21" i="28"/>
  <c r="O70" i="28"/>
  <c r="C70" i="28"/>
  <c r="O66" i="28"/>
  <c r="C66" i="28"/>
  <c r="O64" i="28"/>
  <c r="C64" i="28"/>
  <c r="O62" i="28"/>
  <c r="C62" i="28"/>
  <c r="O54" i="28"/>
  <c r="C54" i="28"/>
  <c r="O50" i="28"/>
  <c r="C50" i="28"/>
  <c r="O30" i="28"/>
  <c r="C30" i="28"/>
  <c r="O22" i="28"/>
  <c r="C22" i="28"/>
  <c r="P45" i="28"/>
  <c r="C45" i="28"/>
  <c r="O42" i="28"/>
  <c r="C42" i="28"/>
  <c r="P41" i="28"/>
  <c r="C41" i="28"/>
  <c r="P37" i="28"/>
  <c r="C37" i="28"/>
  <c r="O69" i="28"/>
  <c r="O57" i="28"/>
  <c r="O53" i="28"/>
  <c r="O46" i="28"/>
  <c r="C46" i="28"/>
  <c r="O38" i="28"/>
  <c r="C38" i="28"/>
  <c r="O34" i="28"/>
  <c r="C34" i="28"/>
  <c r="O25" i="28"/>
  <c r="O21" i="28"/>
  <c r="O68" i="28"/>
  <c r="P68" i="28"/>
  <c r="P65" i="28"/>
  <c r="O65" i="28"/>
  <c r="P49" i="28"/>
  <c r="O49" i="28"/>
  <c r="P33" i="28"/>
  <c r="O33" i="28"/>
  <c r="P64" i="28"/>
  <c r="O61" i="28"/>
  <c r="O45" i="28"/>
  <c r="O29" i="28"/>
  <c r="O23" i="28"/>
  <c r="P23" i="28"/>
  <c r="O67" i="28"/>
  <c r="P67" i="28"/>
  <c r="P51" i="28"/>
  <c r="O51" i="28"/>
  <c r="P63" i="28"/>
  <c r="O63" i="28"/>
  <c r="O47" i="28"/>
  <c r="P47" i="28"/>
  <c r="P44" i="28"/>
  <c r="O44" i="28"/>
  <c r="O31" i="28"/>
  <c r="P31" i="28"/>
  <c r="O28" i="28"/>
  <c r="P28" i="28"/>
  <c r="P71" i="28"/>
  <c r="O71" i="28"/>
  <c r="P55" i="28"/>
  <c r="O55" i="28"/>
  <c r="O52" i="28"/>
  <c r="P52" i="28"/>
  <c r="P39" i="28"/>
  <c r="O39" i="28"/>
  <c r="O36" i="28"/>
  <c r="P36" i="28"/>
  <c r="O48" i="28"/>
  <c r="P48" i="28"/>
  <c r="O35" i="28"/>
  <c r="P35" i="28"/>
  <c r="O32" i="28"/>
  <c r="P32" i="28"/>
  <c r="O60" i="28"/>
  <c r="P60" i="28"/>
  <c r="O59" i="28"/>
  <c r="P59" i="28"/>
  <c r="O56" i="28"/>
  <c r="P56" i="28"/>
  <c r="P43" i="28"/>
  <c r="O43" i="28"/>
  <c r="O40" i="28"/>
  <c r="P40" i="28"/>
  <c r="P27" i="28"/>
  <c r="O27" i="28"/>
  <c r="O24" i="28"/>
  <c r="P24" i="28"/>
  <c r="P66" i="28"/>
  <c r="P62" i="28"/>
  <c r="P58" i="28"/>
  <c r="P54" i="28"/>
  <c r="P50" i="28"/>
  <c r="P46" i="28"/>
  <c r="P42" i="28"/>
  <c r="P38" i="28"/>
  <c r="P34" i="28"/>
  <c r="P30" i="28"/>
  <c r="P26" i="28"/>
  <c r="P22" i="28"/>
  <c r="P70" i="28"/>
  <c r="D17" i="28"/>
  <c r="D18" i="28"/>
  <c r="D19" i="28"/>
  <c r="D20" i="28"/>
  <c r="K5" i="28" l="1"/>
  <c r="K7" i="28" l="1"/>
  <c r="E8" i="28" l="1"/>
  <c r="E9" i="28" l="1"/>
  <c r="E10" i="28" s="1"/>
  <c r="E11" i="28" s="1"/>
  <c r="E12" i="28" s="1"/>
  <c r="E13" i="28" s="1"/>
  <c r="E14" i="28" s="1"/>
  <c r="E15" i="28" s="1"/>
  <c r="E16" i="28" s="1"/>
  <c r="E17" i="28" s="1"/>
  <c r="E18" i="28" s="1"/>
  <c r="E19" i="28" s="1"/>
  <c r="E20" i="28" s="1"/>
  <c r="D8" i="28"/>
  <c r="D9" i="28"/>
  <c r="D10" i="28"/>
  <c r="D11" i="28"/>
  <c r="D12" i="28"/>
  <c r="D13" i="28"/>
  <c r="D14" i="28"/>
  <c r="D15" i="28"/>
  <c r="D16" i="28"/>
  <c r="D7" i="28"/>
  <c r="O5" i="28" l="1"/>
  <c r="J7" i="28" l="1"/>
  <c r="I7" i="28"/>
  <c r="G7" i="28"/>
  <c r="I4" i="28"/>
  <c r="A17" i="28" l="1"/>
  <c r="B17" i="28" s="1"/>
  <c r="A20" i="28"/>
  <c r="B20" i="28" s="1"/>
  <c r="A19" i="28"/>
  <c r="B19" i="28" s="1"/>
  <c r="A18" i="28"/>
  <c r="B18" i="28" s="1"/>
  <c r="L18" i="28"/>
  <c r="N18" i="28" s="1"/>
  <c r="L19" i="28"/>
  <c r="N19" i="28" s="1"/>
  <c r="L17" i="28"/>
  <c r="N17" i="28" s="1"/>
  <c r="L20" i="28"/>
  <c r="N20" i="28" s="1"/>
  <c r="A7" i="28"/>
  <c r="B7" i="28" s="1"/>
  <c r="A8" i="28"/>
  <c r="B8" i="28" s="1"/>
  <c r="A9" i="28"/>
  <c r="B9" i="28" s="1"/>
  <c r="A10" i="28"/>
  <c r="B10" i="28" s="1"/>
  <c r="A11" i="28"/>
  <c r="B11" i="28" s="1"/>
  <c r="A12" i="28"/>
  <c r="B12" i="28" s="1"/>
  <c r="A13" i="28"/>
  <c r="B13" i="28" s="1"/>
  <c r="A14" i="28"/>
  <c r="B14" i="28" s="1"/>
  <c r="A15" i="28"/>
  <c r="B15" i="28" s="1"/>
  <c r="A16" i="28"/>
  <c r="B16" i="28" s="1"/>
  <c r="L7" i="28"/>
  <c r="N7" i="28" s="1"/>
  <c r="P7" i="28" s="1"/>
  <c r="L8" i="28"/>
  <c r="L9" i="28"/>
  <c r="L10" i="28"/>
  <c r="L11" i="28"/>
  <c r="L12" i="28"/>
  <c r="L13" i="28"/>
  <c r="L14" i="28"/>
  <c r="L15" i="28"/>
  <c r="L16" i="28"/>
  <c r="O20" i="28" l="1"/>
  <c r="C20" i="28"/>
  <c r="P20" i="28"/>
  <c r="C17" i="28"/>
  <c r="O17" i="28"/>
  <c r="P17" i="28"/>
  <c r="C19" i="28"/>
  <c r="O19" i="28"/>
  <c r="P19" i="28"/>
  <c r="C18" i="28"/>
  <c r="O18" i="28"/>
  <c r="P18" i="28"/>
  <c r="C7" i="28"/>
  <c r="O7" i="28"/>
  <c r="N16" i="28"/>
  <c r="N15" i="28"/>
  <c r="N14" i="28"/>
  <c r="N13" i="28"/>
  <c r="N12" i="28"/>
  <c r="N11" i="28"/>
  <c r="N10" i="28"/>
  <c r="N9" i="28"/>
  <c r="N8" i="28"/>
  <c r="C8" i="28" l="1"/>
  <c r="P8" i="28"/>
  <c r="O8" i="28"/>
  <c r="C9" i="28"/>
  <c r="P9" i="28"/>
  <c r="O9" i="28"/>
  <c r="C10" i="28"/>
  <c r="P10" i="28"/>
  <c r="O10" i="28"/>
  <c r="C11" i="28"/>
  <c r="P11" i="28"/>
  <c r="O11" i="28"/>
  <c r="C12" i="28"/>
  <c r="P12" i="28"/>
  <c r="O12" i="28"/>
  <c r="C13" i="28"/>
  <c r="P13" i="28"/>
  <c r="O13" i="28"/>
  <c r="C14" i="28"/>
  <c r="P14" i="28"/>
  <c r="O14" i="28"/>
  <c r="C15" i="28"/>
  <c r="P15" i="28"/>
  <c r="O15" i="28"/>
  <c r="C16" i="28"/>
  <c r="P16" i="28"/>
  <c r="O16" i="28"/>
</calcChain>
</file>

<file path=xl/sharedStrings.xml><?xml version="1.0" encoding="utf-8"?>
<sst xmlns="http://schemas.openxmlformats.org/spreadsheetml/2006/main" count="717" uniqueCount="405">
  <si>
    <t>Consumo Médio do Período</t>
  </si>
  <si>
    <t>Cod. SICOP</t>
  </si>
  <si>
    <t>Descr. Órgão SICOP</t>
  </si>
  <si>
    <t>Código e-Compras</t>
  </si>
  <si>
    <t>Tipo</t>
  </si>
  <si>
    <t>Descrição e-Compras</t>
  </si>
  <si>
    <t>Grupo Materiais</t>
  </si>
  <si>
    <t>Cód. Item</t>
  </si>
  <si>
    <t>Soma</t>
  </si>
  <si>
    <t>Qtd Itens</t>
  </si>
  <si>
    <t>Itens-Órgãos</t>
  </si>
  <si>
    <t>UO</t>
  </si>
  <si>
    <t>Descrição Órgão</t>
  </si>
  <si>
    <t>TCB - Sociedade de Transportes Coletivos de Brasília Ltda</t>
  </si>
  <si>
    <t>Itens-Órgãos-Descrição</t>
  </si>
  <si>
    <t>Descrição</t>
  </si>
  <si>
    <t>Selecione sua U.O.:</t>
  </si>
  <si>
    <t>Média Consumo (A)</t>
  </si>
  <si>
    <t>Diferença (B) - (A)</t>
  </si>
  <si>
    <t>Variação Qtd. Estimada x Média Consumo</t>
  </si>
  <si>
    <t>U.O.</t>
  </si>
  <si>
    <t>Qtd solicitada</t>
  </si>
  <si>
    <t>Código_Item</t>
  </si>
  <si>
    <t>Qtd. Estimada</t>
  </si>
  <si>
    <t>Estimativa Final (B)</t>
  </si>
  <si>
    <t>Item nº</t>
  </si>
  <si>
    <t>Unid. Fonec.</t>
  </si>
  <si>
    <t>Unid. Fornec.</t>
  </si>
  <si>
    <t>Informe no campo ao lado os possíveis locais de entrega:</t>
  </si>
  <si>
    <t>PLANILHA DE DIMENSIONAMENTO</t>
  </si>
  <si>
    <t>Administração Regional da Candangolândia - RA XIX</t>
  </si>
  <si>
    <t>Administração Regional da Fercal - RA XXXI</t>
  </si>
  <si>
    <t>Administração Regional de Águas Claras - RA XX</t>
  </si>
  <si>
    <t>Administração Regional de Brazlândia - RA IV</t>
  </si>
  <si>
    <t>Administração Regional de Ceilândia - RA IX</t>
  </si>
  <si>
    <t>Administração Regional de Itapoã - RA XXVIII</t>
  </si>
  <si>
    <t>Administração Regional de Planaltina - RA VI</t>
  </si>
  <si>
    <t>Administração Regional de Samambaia - RA XII</t>
  </si>
  <si>
    <t>Administração Regional de Santa Maria - RA XIII</t>
  </si>
  <si>
    <t>Administração Regional de São Sebastião - RA XIV</t>
  </si>
  <si>
    <t>Administração Regional de Sobradinho - RA V</t>
  </si>
  <si>
    <t>Administração Regional de Sobradinho II - RA XXVI</t>
  </si>
  <si>
    <t>Administração Regional de Taguatinga - RA III</t>
  </si>
  <si>
    <t>Administração Regional de Vicente Pires - RA XXX</t>
  </si>
  <si>
    <t>Administração Regional do Cruzeiro - RA XI</t>
  </si>
  <si>
    <t>Administração Regional do Gama - RA II</t>
  </si>
  <si>
    <t>Administração Regional do Guará - RA X</t>
  </si>
  <si>
    <t>Administração Regional do Jardim Botânico - RA XXVII</t>
  </si>
  <si>
    <t>Administração Regional do Lago Norte - RA XVIII</t>
  </si>
  <si>
    <t>Administração Regional do Lago Sul - RA XVI</t>
  </si>
  <si>
    <t>Administração Regional do Núcleo Bandeirante - RA VIII</t>
  </si>
  <si>
    <t>Administração Regional do Paranoá - RA VII</t>
  </si>
  <si>
    <t>Administração Regional do Park Way - RA XXIV</t>
  </si>
  <si>
    <t>Administração Regional do Plano Piloto - RA I</t>
  </si>
  <si>
    <t>Administração Regional do Recanto das Emas - RA XV</t>
  </si>
  <si>
    <t>Administração Regional do Riacho Fundo I - RA XVII</t>
  </si>
  <si>
    <t>Administração Regional do Riacho Fundo II - RA XXI</t>
  </si>
  <si>
    <t>Administração Regional do SAI - RA XXIX</t>
  </si>
  <si>
    <t>Administração Regional do SCIA/Estrutural - RA XXV</t>
  </si>
  <si>
    <t>Administração Regional do Sudoeste/Octogonal - RA XXII</t>
  </si>
  <si>
    <t>Administração Regional do Varjão - RA XXIII</t>
  </si>
  <si>
    <t>ADASA - Agência Reguladora de Águas e Saneamento do DF</t>
  </si>
  <si>
    <t>AGEFIS - Agência de Fiscalização do Distrito Federal</t>
  </si>
  <si>
    <t>ArPDF - Arquivo Público do Distrito Federal</t>
  </si>
  <si>
    <t>CAESB - Companhia de Saneamento Ambiental do Distrito Federal</t>
  </si>
  <si>
    <t>CBMDF - Corpo de Bombeiros Militar do Distrito Federal</t>
  </si>
  <si>
    <t>CEASA - Central de Abastecimento do DF</t>
  </si>
  <si>
    <t>CEB - Companhia Energética de Brasília</t>
  </si>
  <si>
    <t>CLDF - Câmara Legislativa do Distrito Federal</t>
  </si>
  <si>
    <t>CODEPLAN - Cia de Desenvolvimento do Planalto Central</t>
  </si>
  <si>
    <t>CODHAB - Companhia de Desenvolvimento Habitacional do Distrito Federal</t>
  </si>
  <si>
    <t>DER - Departamento de Estradas e Rodagens do DF</t>
  </si>
  <si>
    <t>DETRAN - Departamento de Trânsito do Distrito Federal</t>
  </si>
  <si>
    <t>DFTRANS - Transporte Urbano do DF</t>
  </si>
  <si>
    <t>DPDF - Defensoria Pública do Distrito Federal</t>
  </si>
  <si>
    <t>EMATER - Empresa de Assistência Técnica e Extensão Rural do DF</t>
  </si>
  <si>
    <t>FAP - Fundação de Apoio à Pesquisa</t>
  </si>
  <si>
    <t>FEPECS - Fundação de Ensino e Pesquisa em Ciências de Saúde</t>
  </si>
  <si>
    <t>FHB - Fundação Hemocentro de Brasília</t>
  </si>
  <si>
    <t>FJZB - Fundação Jardim Zoológico de Brasília</t>
  </si>
  <si>
    <t>FUNAB - Fundação Universidade Aberta do Distrito Federal</t>
  </si>
  <si>
    <t>FUNAP - Fundação de Amparo ao Trabalhador Preso</t>
  </si>
  <si>
    <t>IBRAM - Instituto do Meio Ambiente e dos Recursos Hídricos do Distrito Federal</t>
  </si>
  <si>
    <t>IPREV - Instituto de Previdencia dos Servidores do Distrito Federal</t>
  </si>
  <si>
    <t>JBB - Jardim Botânico de Brasília</t>
  </si>
  <si>
    <t>METRÔ - Companhia do Metropolitano de Brasília</t>
  </si>
  <si>
    <t>NOVACAP - Companhia Urbanizadora da Nova Capital do Brasil</t>
  </si>
  <si>
    <t>PCDF - Polícia Civil do Distrito Federal</t>
  </si>
  <si>
    <t>PGDF - Procuradoria Geral do Distrito Federal</t>
  </si>
  <si>
    <t>PMDF - Polícia Militar do Distrito Federal</t>
  </si>
  <si>
    <t>PROCON - Instituto de Defesa do Consumidor</t>
  </si>
  <si>
    <t>SLU - Serviço de Limpeza Urbana</t>
  </si>
  <si>
    <t>TERRACAP - Companhia Imobiliária de Brasília</t>
  </si>
  <si>
    <t>CACI - Secretaria de Estado da Casa Civil, Relações Institucionais e Sociais do Distrito Federal</t>
  </si>
  <si>
    <t>CGDF - Controladoria Geral do Distrito Federal</t>
  </si>
  <si>
    <t>GVG - Gabinete do Vice-Governador</t>
  </si>
  <si>
    <t>SEAGRI - Secretaria de Estado de Agricultura, Abastecimento e Desenvolvimento Rural</t>
  </si>
  <si>
    <t>SECID - Secretaria de Estado das Cidades</t>
  </si>
  <si>
    <t>SECOM - Secretaria de Estado de Comunicação</t>
  </si>
  <si>
    <t>SECRIA - Secretaria de Estado de Políticas para Crianças, Adolescentes e Juventude</t>
  </si>
  <si>
    <t>SECULT - Secretaria de Estado de Cultura</t>
  </si>
  <si>
    <t>SEDESTMIDH - Secretaria de Estado de Trabalho, Desenvolvimento Social, Mulheres, Igualdade Racial e Direitos Humanos</t>
  </si>
  <si>
    <t>SEE - Secretaria de Estado de Educação</t>
  </si>
  <si>
    <t>SEF - Secretaria de Estado de Fazenda</t>
  </si>
  <si>
    <t>SEGETH - Secretaria de Estado da Gestão do Território e Habitação</t>
  </si>
  <si>
    <t>SEJUS - Secretaria de Estado de Justiça e Cidadania</t>
  </si>
  <si>
    <t>SEMA - Secretaria de Estado de Meio-Ambiente</t>
  </si>
  <si>
    <t>SEMOB - Secretaria de Estado de Mobilidade</t>
  </si>
  <si>
    <t>SEPLAG - Secretaria de Estado de Planejamento, Orçamento e Gestão</t>
  </si>
  <si>
    <t>SES - Secretaria de Estado de Saúde</t>
  </si>
  <si>
    <t>SETUL - Secretaria de Estado de Esporte, Turismo e Lazer</t>
  </si>
  <si>
    <t>SINESP - Secretaria de Estado de Infraestrutura e Serviços Públicos</t>
  </si>
  <si>
    <t>SSP - Secretaria de Estado de Segurança Pública e Paz Social</t>
  </si>
  <si>
    <t>SEDICT - Secretaria de Estado de Economia, Desenvolvimento Sustentável, Inovação, Ciência e Tecnologia</t>
  </si>
  <si>
    <t>PROC. SEI Nº 00410-00019402/2017-11</t>
  </si>
  <si>
    <t>PLS Nº 0162/2017</t>
  </si>
  <si>
    <t>RAÇÃO EXTRUSADA PARA CRESCIMENTO DE PEIXES</t>
  </si>
  <si>
    <t>FENO DE RAMÍNEA TIFTON</t>
  </si>
  <si>
    <t>kg</t>
  </si>
  <si>
    <t>SEAGRI</t>
  </si>
  <si>
    <t>RAÇÃO EXTRUSADA PARA CRESCIMENTO DE PEIXES, com percentual de Proteína Bruta de 32% e com no mínimo 300mg de Vitamina C, pellet de 6 a 8 mm. Saco com 25 kg</t>
  </si>
  <si>
    <t>RAÇÃO EXTRUSADA PARA CRESCIMENTO DE PEIXES, com percentual de Proteína Bruta de 32%  e com no mínimo 300mg de Vitamina C, pellet de 4 a 6 mm. Saco com 25 kg</t>
  </si>
  <si>
    <t>RAÇÃO EXTRUSADA PARA CRESCIMENTO DE PEIXES, com percentual de Proteína Bruta de 36%  e com no mínimo 300mg de Vitamina C, pellet de 2 a 4 mm. Saco com 25 kg</t>
  </si>
  <si>
    <t>RAÇÃO EXTRUSADA PARA CRESCIMENTO DE PEIXES, com percentual de Proteína Bruta de 42% e com no mínimo 300mg de Vitamina C, pellet de 2 a 4 mm. Saco com 25 kg</t>
  </si>
  <si>
    <t>RAÇÃO EXTRUSADA INICIAL PARA LARVAS DE PEIXE, com percentual de Proteína Bruta igual ou superior a 55% e com no mínimo 500mg de Vitamina C, finamente moída com granulometria menor ou igual a 0,5 mm. Saco com 25 kg</t>
  </si>
  <si>
    <t>ALPISTE IN-NATURA</t>
  </si>
  <si>
    <t>3.3.90.30.06.01.0051.000002-01</t>
  </si>
  <si>
    <t>ALIMENTO COMPLETO PARA PSITACÍDEOS DE GRANDE PORTE,Apresentação: psitacídeos de grande porte (araras, papagaios e outros) em manutenção, Composição Básica Do Produto: milho integral moído, gérmen de trigo, farelo de trigo, farelo de soja, farelo de girassol, ovo desidratado, polpa cítrica, fosfato bicálcico, calcário calcítico, açúcar, óleo de soja refinado, premix mineral vitamínico, cloreto de sódio (sal comum), DL metionina, aditivo fungiostático, adsorvente de micotoxinas (silicatos), prebiótico (manonoligossacarídeo), L-lisina, BHT, corante natural e aditivo flavorizante, Enriquecimento Por Kg Do Produto: ácido fólico (1,50mg), ácido pantotênico (12,00mg), colina (1.000,00mg), cobre (10,00mg), cobalto (0,3mg), ferro (50,00mg), iodo (1,00mg), manganês (100,00mg), vitamina A (8.000,00 UI), vitamina B12 (15,00mcg), vitamina C encapsulada (80,00mg), viatmina D (1,200,00 UI), vitamina E (50,00 UI), vitamina K (2mg), zinco (100,00mg), niacina (50,00mg), biotina (0,30mg), piridoxina (3,00mg), tiamina (3,00mg), riboflavina (8,00mg), selênio (0,30mg), Níveis De Garantia: energia metabolizável (mín.) 2.850kcal/kg; umidade (máx.) 12,0%; proteína bruta (mín.) 16,5%; extrato etéreo (mín.) 5,0%; matéria fibrosa (máx.) 5,0%; matéria mineral (máx.) 6,0%; ácido linoléico (min.) 2,0%; cálcio (máx.) 1,0%; fósforo total (mín.) 0,70%, Unidade De Fornecimento: embalagem de 10 a 20kg</t>
  </si>
  <si>
    <t>3.3.90.30.06.01.0066.000002-01</t>
  </si>
  <si>
    <t>lt</t>
  </si>
  <si>
    <t>emb</t>
  </si>
  <si>
    <t>far</t>
  </si>
  <si>
    <t>FJZB</t>
  </si>
  <si>
    <t>3.3.90.30.06.01.0106.000001-01</t>
  </si>
  <si>
    <t>3.3.90.30.06.01.0005.000007-01</t>
  </si>
  <si>
    <t>3.3.90.30.06.01.0005.000006-01</t>
  </si>
  <si>
    <t>3.3.90.30.06.01.0064.000002-01</t>
  </si>
  <si>
    <t>3.3.90.30.06.01.0058.000003-01</t>
  </si>
  <si>
    <t>3.3.90.30.06.01.0067.000002-01</t>
  </si>
  <si>
    <t>3.3.90.30.06.01.0014.000007-01</t>
  </si>
  <si>
    <t>3.3.90.30.06.01.0103.000001-01</t>
  </si>
  <si>
    <t>3.3.90.30.06.01.0032.000003-01</t>
  </si>
  <si>
    <t>3.3.90.30.06.01.0032.000004-01</t>
  </si>
  <si>
    <t>3.3.90.30.06.01.0039.000003-01</t>
  </si>
  <si>
    <t>3.3.90.30.06.01.0005.000002-01</t>
  </si>
  <si>
    <t>3.3.90.30.06.01.0109.000001-01</t>
  </si>
  <si>
    <t>3.3.90.30.06.01.0068.000002-01</t>
  </si>
  <si>
    <t>3.3.90.30.06.01.0108.000001-01</t>
  </si>
  <si>
    <t>3.3.90.30.06.01.0089.000002-01</t>
  </si>
  <si>
    <t>3.3.90.30.06.01.0155.000001-01</t>
  </si>
  <si>
    <t>RAÇÃO EXTRUSADA PARA AVES AQUÁTICAS,Apresentação: alimento completo extrusado para gansos, cisnes, marrecos, patos e outros anseriformes, em manutenção, a partir de 12 semanas de idade., Composição Básica Do Produto: Níveis de Garantia: Energia Metabolizável (mín.) 2.850 Kcal/Kg; Umidade (máx.) 12,0%; Proteína Bruta (mín.) 15,0%; Extrato Etéreo (mín.) 3,0%; Matéria Fibrosa (máx.) 3,5%; Matéria Mineral (máx.) 6,5%; Cálcio (máx.) 0,75%; Fósforo (mín.) 0,50%., Unidade De Fornecimento: embalagem de 5 a 15 Kg</t>
  </si>
  <si>
    <t>FENO,Composição Básica: FENO DE LEGUMINOSA ALFAFA TIPO A, Características Adicionais: leguminosa alfafa na forma de feno, com coloração verde e folhas bem aderidas a haste, cortadas em período pré-floração, Unidade De Fornecimento: fardo de 10 kg.</t>
  </si>
  <si>
    <t>FENO,Composição Básica: FENO DE GRAMÍNEA TIFTON, Características Adicionais: gramínea tifton na forma de feno, com coloração verde, com proteína bruta na matéria seca superior a 14%., Unidade De Fornecimento: fardo de 10 kg</t>
  </si>
  <si>
    <t>ALIMENTO COMPLETO PARA FLAMINGOS, GUARÁS E AVES AFINS,Composição Básica Do Produto: milho integral moído, farinha de peixe, farinha de vísceras, farinha de carne solúvel, farelo de soja, farelo de trigo, levedura seca de cervejaria, óleo de soja degomado, premix mineral vitamínico, cloreto de sódio (sal comum), corante natural de urucum, prebiótico (mananoligossacarídeo, aditivo fungiostático (dipropionato de amônia), Enriquecimento Por Kg Do Produto: vitamina A (24.000,00 UI), vitamina D (2.666,00 UI), vitamina E (133,00 UI), vitamina K (4mg), cianocobalamina - B12 (67,00mcg), piridoxina - B6 (13,00mg), tiamina - B1 (8,00mg), riboflavina - B2 (13,00mg) ácido fólico (7,00mg), ácido pantotênico (33,00mg), colina (2.400,00mg), niacina (133,00mg), biotina (0,70mg), cobre (20,00mg), cobalto (0,67mg), ferro (200,00mg), iodo (2,00mg), manganês (200,00mg), zinco (133,00mg), selênio (0,27mg), selênio quelatado (0,4mg), cantaxantina (80,00mg), beta caroteno (27,00mg), xantofilas amarelas naturais (80,00mg), Níveis De Garantia: energia metabolizável (mín.) 3.000kcal/kg; umidade (máx.) 12,0%; proteína bruta (mín.) 32,0%; extrato etéreo (mín.) 6,5%; matéria fibrosa (máx.) 4,0%; matéria mineral (máx.) 10,0%; mananoligossacarídeos 0,25%; cálcio (máx.) 1,5%; fósforo (mín.) 1,2%, Unidade De Fornecimento: embalagem de 10 a 20 kg</t>
  </si>
  <si>
    <t>ALIMENTO COMPLETO PARA GALIFORMES SILVESTRES,Apresentação: alimento completo para faisões e outros galiformes silvestres em manutenção, a partir de 12 semanas de idade, Composição Básica: milho integral moído, farelo de trigo, farelo de soja, farelo de girassol, farinha de víceras, calcário calcítico, fosfato bicálcico, alfafa desidratada, premix mineral vitamínico, cloreto de sódio ( sal comum ), aditivo fungiostático, adsorvente de mitoxina ( silicatos ), DL metionina, BHT, Eventuais Substitutivos: sorgo integral moído, farelo de glutem de milho, levedura seca de cerveja, germe de trigo, farinha de carne, farinha de peixe, farelo de arroz, quirela de arroz, Enriquecimento Por Quilograma De Produto: ácido fólico ( 5,0 mg ), ácido pantotênico ( 25,00 mg ), colina ( 1.800,00 mg ), cobre ( 150,00 mg ), cobalto ( 0,1 mg ), ferro ( 150,00 mg ), iodo ( 1,00 mg ), manganês ( 150,00 mg ), vitamina A ( 10000,00 UI ), cianocobalamina - B12 ( 50,00 mcg ), vitamina D ( 1,875,00 UI ), vitamina E ( 50,00 UI ), vitamina K ( 3 mg ), zinco ( 120,00 mg ), niacina ( 100,00 mg ), biotina ( 0,50 mg ), piridoxina - B6 ( 8,50 mg ), tiamina - B1 ( 5,00 mg ), riboflavina - B2 ( 15,00 mg ), selênio ( 040 mg ), Níveis De Garantia: Energia Metabolizável mínima ( 2850 kcal ); Umidade máxima ( 12,0% ); Proteína bruta ( 15,0% ); Extrato Etéreo mínimo ( 3,0%); Matéria Fibrosa máxima ( 5,0% ); Materia Mineral máxima ( 6,5% ); Ácido Linoléico mínimo( 1,5% ); Cálcio máximo ( 1,1% ); Fósforo mínimo ( 0,70 % ), Unidade De Fornecimento: embalagem de 5 a 20 kg</t>
  </si>
  <si>
    <t>ALIMENTO COMPLETO PARA PSITACÍDEOS DE MÉDIO PORTE,Apresentação: psitacídeos de médio porte (maritacas, calopsitas e outros) em manutenção, Composição Básica Do Produto: milho integral moído, farelo de soja, farelo de trigo, gérmen de trigo, farelo de girassol, ovo desidratado, polpa cítrica, calcário calcítico, fosfato bicálcico, açúcar, premix mineral vitamínico, cloreto de sódio (sal comum), adsorvente de micotoxinas (silicatos), óleo de soja refinado, DL metionina, aditivo fungiostático, L-lisina, BHT, corante natural e aditivo flavorizante, Enriquecimento Por Kg Do Produto: ácido fólico (1,50mg), ácido pantotênico (12,00mg), colina (1.000,00mg), cobre (10,00mg), cobalto (0,3mg), ferro (50,00mg), iodo (1,00mg), manganês (100,00mg), vitamina A (8.000,00 UI), cianocobalamina - B12 (15,00mcg), vitamina C encapsulada (80,00mg), viatmina D (1,200,00 UI), vitamina E (50,00 UI), vitamina K (2mg), zinco (100,00mg), niacina (50,00mg), biotina (0,30mg), piridoxina - B6 (3,00mg), tiamina - B1 (3,00mg), riboflavina - B2 (8,00mg), selênio (0,30mg), Níveis De Garantia: energia metabolizável (mín.) 2.850kcal/kg; umidade (máx.) 12,0%; proteína bruta (mín.) 15,5%; extrato etéreo (mín.) 4,0%; matéria fibrosa (máx.) 4,5%; matéria mineral (máx.) 6,0%; ácido linoléico (min.) 2,0%; cálcio (máx.) 1,0%; fósforo (mín.) 0,70%, Unidade De Fornecimento: embalagem de 10 a 20 kg</t>
  </si>
  <si>
    <t>RAÇÃO EXTRUSADA PARA PSITACÍDEOS DE PEQUENO PORTE. ,Apresentação: : Ração completa extrusada para psitacídeos de pequeno porte como periquitos, tuins e agapornis, em manutenção., Composição Básica Do Produto: milho integral moído, quirera de arroz, farelo de soja, germe de trigo, farelo de trigo, ovo desidratado, levedura seca de cervejaria, calcário calcítico, fosfato bicálcico, premix mineral vitamínico, cloreto de sódio (sal comum), adsorvente de micotoxinas (silicatos), óleo de soja refinado, prebiotico (mananoligossacarídeo), DL metionina, aditivo fungiostático (dipropionato de amônia), antioxidante (BHT), corantes naturais de cúrcuma, clorofila e urucum, aroma de erva doce. Níveis de Garantia: Energia Metabolizável (mín.) 2.700kcal/kg; Umidade (máx.) 12,0%; Proteína Bruta (mín.) 13,0%; Extrato Etéreo (mín.) 5,0%; Matéria Fibrosa (máx.) 3,0%; Matéria Mineral (máx.) 6,5%; Cálcio (máx.) 1,2%; Fósforo (mín.) 0,60%, Metionina (mín.) 0,60%, Mananoligossacarídeos (mín.): 0,20%., Unidade De Fornecimento: embalagem de 2 a 5 kg.</t>
  </si>
  <si>
    <t>RAÇÃO PARA PRIMATAS,Composição Básica: Milho integral moído, quirera de arroz, farelo de soja, farinha de vísceras de aves, ovo em pó, casca de soja moída, polpa de beterraba, alfafa desidratada, leite em pó integral, dextrose, levedura seca de cerveja, óleo de soja refinado, calcário calcítico, fosfato bicálcico, premix mineral vitamínico, vitamina C encapsulada, DL metionina, cloreto de sódio (sal comum), prebióticos (mananoligassacarídeo e frutoligossacarídeos), adsorvente de micotoxinas (glucomananos esterificados de leveduras), tripolifosfato de sódio, cloreto de sódio, aditivo fungiostático (ácido propiônico), probiótico (Bacillus subtilis e B. licheniformis), antioxidante (BHA), corante natural, aroma natural de banana, baunilha e frutas. Níveis de Garantia: Energia Metabolizável (Mín.) (2800kcal), Umidade (Máx.) 12,0%, Proteína bruta (Mín.) 18,0%, Extrato etéreo (Mín.) 5,0%, Matéria fibrosa (Máx.) 6,5%, Matéria mineral (Máx.) 9,0%, Cálcio (Máx.) 1,2%, Fósforo (Mín.) 0,65%, Bacillus subtilis 6,4 105 UFC/g, Bacillus licheniformis 6,4 105 UFC/g, Ácido Linoleico 1,8%, Ácido Linolênico 0,2%, Mananoligossacarídeos 0,10%, Frutoligossacarídeos 0,80%. Enriquecimento por Quilograma de Produto: Vitamina A (25.000,00 UI), vitamina D (3.000 UI), vitamina E (150,00 UI), vitamina K (4,00 mg), vitamina C encapsulada (990,00 mg), Ácido fólico (5,00 mg), ácido pantotênico (50,00 mg), niacina (80,00 mg), biotina (0,33 mg), colina (1.000,00 mg), piridoxina B6 (8,00 mg), tiamina B1 (29,00 mg), riboflavina B2 (10,00 mg), cianocobalamina - B12 (20,00 mcg), cobre (15,00 mg), cobre quelatado (1,6 mg) cobalto (1,0 mg), ferro (80 mg), ferro quelatado (18 mg) iodo (1,00 mg), manganês (120,00 mg), zinco (80,00 mg), zinco quelatado (19,5 mg), selênio (0,3 mg), selênio quelatado (0,06 mg), cromo quelatado (0,1mg), metionina (2660 mg). saponina (89 mg), lisina (2630 mg), BHA (200 mg), Unidade De Fornecimento: embalagens de 12 kg, Características Adicionais: (Macaco aranha, Macaco prego, Bugio, Macaco barrigudo, Mico de cheiro e Mono carvoeiro)</t>
  </si>
  <si>
    <t>RAÇÃO PARA PRIMATAS,Composição Básica: Milho integral moído, quirera de arroz, farinha de vísceras de aves, farelo de soja, ovo em pó, leite em pó integral, dextrose, levedura seca de cerveja, polpa de beterraba, óleo de soja refinado, calcário calcítico, premix mineral vitamínico, vitamina C encapsulada, DL metionina, cloreto de sódio (sal comum), aditivo prebiótico (frutoligossacarídeos e mananoligassacarídeo), adsorvente de micotoxinas (glucomananos esterificados de leveduras), tripolifosfato de sódio, cloreto de sódio, aditivo antifungivo fungistático (ácido propiônico), probiótico (Bacillus subtilis e B. licheniformis), Extrato de Yucca Schidgera, Corante natural, aditivo antioxidante (BHA), aroma natural de banana, baunilha e frutas. Níveis de Garantia: Energia Metabolizável (Mín.) 3200kcal, Umidade (Máx.) 12,0%, Proteína bruta (Mín.) 25,0%, Extrato etéreo (Mín.) 8,0%, Matéria fibrosa (Máx.) 3,0%, Matéria mineral (Máx.) 10,0%, Cálcio (Máx.) 1,5%, Fósforo (Mín.) 0,75%, Bacillus subtilis 6,4*105 UFC/g, Bacillus licheniformis 6,4*105 UFC/g, Ácido Linoleico 2,5%, Ácido Linolênico 0,5%, Mananoligossacarídeos 0,15%, Frutoligossacarídeos 0,8%. Enriquecimento por Quilograma de Produto: Vitamina A (25.000,00 UI), vitamina D (3.000 UI), vitamina E (150,00 UI), vitamina K (4,00 mg), vitamina C encapsulada (990,00 mg), Ácido fólico (5,00 mg), ácido pantotênico (50,00 mg), niacina (80,00 mg), biotina (0,33 mg), colina (1.000,00 mg), piridoxina B6 (8,00 mg), tiamina B1 (29,00 mg), riboflavina B2 (10,00 mg), cianocobalamina - B12 (20,00 mcg), cobre (15,00 mg), cobre quelatado (1,6 mg) cobalto (1,0 mg), ferro quelatado (18 mg) iodo (1,00 mg), manganês (120,00 mg), zinco (80,00 mg), zinco quelatado (19,5 mg), selênio (0,3 mg), selênio quelatado (0,06 mg), cromo quelatado (0,1mg), metionina (1400 mg). saponina (89 mg), BHA (200 mg), Unidade De Fornecimento: embalagens de 12Kg, Características Adicionais: (mico comum, mico-estrela, sagüi, micos-leões)</t>
  </si>
  <si>
    <t>RAÇÃO PARA RATOS,Umidade Máxima: 13,00%, Proteína Bruta Mínima: 22,00%, Extrato Etéreo Mínimo: 2,50%, Matéria Fibrosa Máxima: 9,00%, Matéria Mineral Máxima: 10,00%, Cálcio Máximo: 1,80%, Fósforo Mínimo: 0,80%, Composição Básica: Milho, farelo de soja, farelo de trigo, carbonato de cálcio, fosfato bicálcico, cloreto de sódio, premix vitamínico mineral e aminoácidos., Apresentação da ração: Peletizada extrusada com grânulos com 13 a 16 mm de diâmetro e 30 a 40 mm de comprimento, Unidade De Fornecimento: embalagem de 10 a 50 kg</t>
  </si>
  <si>
    <t>FENO,Composição Básica: feno fino, Características Adicionais: sem impurezas, Unidade De Fornecimento: fardo com 30 kg</t>
  </si>
  <si>
    <t>RAÇÃO EXTRUSADA PARA CRESCIMENTO DE PEIXES EM SITUAÇÃO DE ESTRESSE</t>
  </si>
  <si>
    <t>RAÇÃO EXTRUSADA PARA CRESCIMENTO DE PEIXES EM SITUAÇÃO DE ESTRESSE, com percentual de Proteína Bruta de 38% e com no mínimo 300mg de Vitamina C, pellet de 4 a 6 mm. Saco com 25 kg</t>
  </si>
  <si>
    <t>RAÇÃO EXTRUSADA INICIAL PARA LARVAS DE PEIXE</t>
  </si>
  <si>
    <t>ALIMENTO COMPLETO PARA PSITACÍDEOS DE GRANDE PORTE</t>
  </si>
  <si>
    <t>RAÇÃO EXTRUSADA PARA AVES AQUÁTICAS</t>
  </si>
  <si>
    <t>FENO</t>
  </si>
  <si>
    <t>ALIMENTO COMPLETO PARA FLAMINGOS, GUARÁS E AVES AFINS</t>
  </si>
  <si>
    <t>ALIMENTO COMPLETO PARA GALIFORMES SILVESTRES</t>
  </si>
  <si>
    <t>ALIMENTO COMPLETO PARA PSITACÍDEOS DE MÉDIO PORTE</t>
  </si>
  <si>
    <t>RAÇÃO EXTRUSADA PARA PSITACÍDEOS DE PEQUENO PORTE</t>
  </si>
  <si>
    <t>RAÇÃO PARA PRIMATAS</t>
  </si>
  <si>
    <t>RAÇÃO PARA RATOS</t>
  </si>
  <si>
    <t>PAPA PARA FILHOTES PSITACÍDEOS</t>
  </si>
  <si>
    <t>ALIMENTO COMPLETO PARA FILHOTES DE PASSERIFORMES</t>
  </si>
  <si>
    <t>ALIMENTO SUBSTITUTIVO DO LEITE PARA ALIMENTAÇÃO DE FILHOTES DE CÃES E GATOS</t>
  </si>
  <si>
    <t>ÓLEO DE MILHO</t>
  </si>
  <si>
    <t>lata</t>
  </si>
  <si>
    <t>pote</t>
  </si>
  <si>
    <t>frasco</t>
  </si>
  <si>
    <t>3.3.90.30.06.01.0176.000001-01</t>
  </si>
  <si>
    <t>3.3.90.30.06.01.0175.000004-01</t>
  </si>
  <si>
    <t>3.3.90.30.06.01.0175.000003-01</t>
  </si>
  <si>
    <t>3.3.90.30.06.01.0175.000002-01</t>
  </si>
  <si>
    <t>3.3.90.30.06.01.0175.000001-01</t>
  </si>
  <si>
    <t>3.3.90.30.06.01.0174.000002-01</t>
  </si>
  <si>
    <t>3.3.90.30.06.01.0174.000001-01</t>
  </si>
  <si>
    <t>3.3.90.30.06.01.0173.000002-01</t>
  </si>
  <si>
    <t>3.3.90.30.06.01.0173.000001-01</t>
  </si>
  <si>
    <t>3.3.90.30.06.01.0090.000002-01</t>
  </si>
  <si>
    <t>3.3.90.30.06.01.0107.000001-01</t>
  </si>
  <si>
    <t>3.3.90.30.06.01.0104.000001-01</t>
  </si>
  <si>
    <t>3.3.90.30.06.01.0089.000003-01</t>
  </si>
  <si>
    <t>ALIMENTO SUBSTITUTIVO DO LEITE PARA ALIMENTAÇÃO DE FILHOTES DE CÃES E GATOS,Características Técnicas Mínimas: alimento substituto do colostro, formulado para atender às necessidades nutricionais de filhotes órfãos de canídeos e felinos. Composição Básica: Leite Integral em Pó, Proteína Concentrada de Soro de Leite, Caseína, Creme de Leite em Pó, Ovo em Pó, Gema de Ovo Desidratada, Plasma Sanguíneo, Dextrose, Frutose, Fosfato Tricálcico, Extrato de Leveduras, Óleo de Coco, Óleo de Salmão, Óleo de Soja Refinado, Carbonato de Cálcio, Premix Vitamínico, Taurina, Premix Mineral, L-Glutamina, Cloreto de Colina, Extrato de Alecrim, Mananoligossacarídeos, Betaglucanas, Vitamina C e Vitamina E. Níveis de Garantia: Proteína Bruta (Mín.) 387, 24 g/kg; Cálcio (Máx.) 12, 00 g/kg; Cálcio (Mín.) 9.000, 00 mg/kg; Extrato Etéreo (Mín.) 210, 00 g/kg; Umidade (Máx.) 100, 00 g/kg; Matéria Mineral (Máx.) 60, 00 g/kg. Enriquecimento por quilograma de produto: Ácido Láurico (Mín) 4.500 mg/kg; Biotina (Mín) 0, 40 mg/Kg; Cobre Quelatado (Mín.) 10, 00 mg/Kg; Cromo Quelatado (Mín.) 0, 50 mg/Kg; EM - CÃES (Mín.) 4.780, 00 kcal/Kg; Fósforo (Mín.) 8.000, 00 mg/kg; Ferro Quelatado (Mín.) 80 mg/kg; Lactose (Mín.) 73, 00 g/kg; Lisina (Mín.) 13, 24 g/kg; Metionina (Mín.) 3.360, 00 mg/kg; Niacina (Mín.) 60, 00 mg/Kg; Omega 3 (Mín.) 6.510, 00 mg/kg; Omega 6 (Mín.) 17, 50 g/kg; Pantotenato de Cálcio (Mín.) 50, 00 mg/Kg; Selênio Quelatado (Mín.) 0, 25 mg/Kg; Sódio (Mín.) 5.262, 00 mg/Kg; Vitamina C (Mín.) 300, 00 mg/Kg; Vitamina D (Mín.) 1.500, 00 UI/Kg; Vitamina A (Mín.) 15, 00 UI/Kg; Vitamina B1 (Mín.) 10, 00 mg/Kg; Vitamina B12 (Mín.) 0, 08 mg/Kg; Vitamina B2 (Mín.) 10, 00 mg/Kg; Vitamina B6 (Mín.) 6, 00 mg/Kg; Vitamina E (Mín.) 150, 00 UI/Kg; Vitamina K (Mín.) 10, 00 mg/Kg; Zinco Quelatado (Mín.) 250, 00 mg/Kg. Unidade de Fornecimento: lata 100g</t>
  </si>
  <si>
    <t>FARINHADA COM OVO PARA PÁSSAROS SILVESTRES E EXÓTICOS GRANÍVOROS.,Apresentação: farinhada completa para pássaros silvestres e exóticos comedores de sementes, com ovo., Composição Básica Do Produto: Farinha de arroz, farinha de trigo, farelo de soja, ovo desidratado, leveduras, proteína texturizada de soja, semente de níger, semente de papoula, semente de perila, óleo de soja refinado, suplemento vitamínico mineral, mel, probiótico, prebiótico, sacarose, concha de ostra em pó, sal, fosfato bicálcico, aditivo aromatizante, antioxidante BHT. Eventuais Substitutos: Farinha de trigo. Níveis de Garantia do Produto: Umidade (max.) 10%, Proteína (min.) 17,5%, Extrato Etéreo (min.) 6,2%, Matéria Fibrosa (max.) 5%, Matéria Mineral (max.) 10%, Cálcio (max.) 2,5%, Fósforo (min.) 0,6%., Unidade De Fornecimento: Embalagem de 1 a 5 Kg.</t>
  </si>
  <si>
    <t>FARINHADA PARA PÁSSAROS SILVESTRES E EXÓTICOS FRUGÍVOROS E INSETÍVOROS,Apresentação: Farinhada completa para pássaros silvestres e exóticos frugívoros e insetívoros., Composição Básica Do Produto: Farinha de arroz, farinha de trigo, farelo de soja, leveduras, semente de níger, maçã desidratada, uva desidratada, zimbro desidratado, mosca d´água desidratada, Daphnia desidratada, Gammarus desidratado, óleo de soja refinado, suplemento vitamínico mineral, mel, probiótico, prebiótico, sacarose, concha de ostra em pó, sal, fosfato bicálcico, aditivo aromatizante, antioxidante BHT. Eventuais Substitutos: Creme de milho branco. Níveis de Garantia do Produto: Umidade (max.)10%, Proteína (min.) 16,5%, Extrato Etéreo (min.) 6,5%, Matéria Fibrosa (max.) 5%, Matéria Mineral (max.) 10%, Cálcio (max.) 2,5%, Fósforo (min.) 0,6%., Unidade De Fornecimento: Embalagem de 1 a 5 Kg.</t>
  </si>
  <si>
    <t>FARINHADA PARA PSITACÍDEOS,Características Técnicas Mínimas: Composição básica do produto: Farelo de soja, proteína texturizada de soja, ovo desidratado em pó, biscoito, levedura seca de cervejaria, óleo de soja refinado, painço preto, farinha de conchas de ostra tipo um, premix vitamínico mineral, aditivo antifúngico fungistático, fosfato bicálcio, farinha de milho pré cozida e farelo de glúten de milho ¿ 60. Enriquecimento por kg do produto vitamina A, vitamina C, vitamina D, vitamina E, vitamina K, tiamina (B1) riboflavina (B2), piridoxina (B6), cianocobalamina (B12), vitamina D3, vitamina E, biotina, pontotenato de cálcio, nicotinamida, ácido fólico, cobalto, cobre, ferro, iodo, manganês, selênio, zinco, lisina, histidina, arginina, ácido aspartico, treonina, serina, ácido glutâmico, prolina, glicina, hidroxiprolina, alanina, cisteina, valina, metionina, isoleucina, leucina, tirosina, fenilalanina, triptofano. Níveis de garantia: proteína bruta (min) 22%, extrato etéreo (min) 7,40%, matéria fibrosa (máx) 2,00%, matéria mineral (máx) 5,10%, umidade (máx) 10%, energia metabolizável (máx) 3100 kcal, cálcio (máx) 0,80% fósforo (min) 0,30%. Embalagem disponível: sacos plásticos de 04, 05, 06, 10 ou 12 Kg. Contendo uma medida dosadora de 8 g.</t>
  </si>
  <si>
    <t>ALIMENTO COMPLETO E BALANCEADO PARA CÃES,Descrição: Filhotes de raças pequenas e para cadelas no terço final de gestação e em lactação à base de cordeiro (mínimo de 7%) ou peixe (mínimo de 23%),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400g/kg (40%); Extrato Etéreo (mín.) 220g/kg (22%); Matéria Fibrosa (máx.) 32g/kg (3,2%); Matéria Mineral (máx.) 84g/kg,(8,4%); Cálcio (mín.) 10g/kg (1%); Cálcio (máx.) 16g/kg (1,6%); Fósforo (mín.) 9.000mg/kg (0,9%); EM Kcal/Kg 5086. Apresentação: Saco de 0,800 Kg a 7,5 Kg.</t>
  </si>
  <si>
    <t>ALIMENTO COMPLETO E BALANCEADO PARA CÃES,Descrição: Adultos de raças médias à base de cordeiro (mínimo de 7%) ou peixe (mínimo de 23%),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380g/kg (38%); Extrato Etéreo (mín.) 180g/kg (18%); Fibra Bruta (máx.) 32g/kg (3,2%); Matéria Mineral (máx.) 89g/kg (8,9%); Cálcio (mín.) 8.000mg/kg (0,8%); Cálcio (máx.) 15g/kg (1,5%); Fósforo (mín.) 8.000mg/kg (0,8%); EM Kcal/Kg 4880. Apresentação: Saco de 0,800 Kg a 7,5 Kg.</t>
  </si>
  <si>
    <t>ALIMENTO COMPLETO E BALANCEADO PARA GATOS,Descrição: Filhotes e para fêmeas no terço final de gestação e em lactação à base de frango (mínimo de 15%)%),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440g/kg (44%); Extrato Etéreo (mín.) 220g/kg (22%); Fibra Bruta (máx.) 22g/kg (2,2%); Matéria Mineral (máx.) 85g/kg (8,5%); Cálcio (mín.) 11g/kg (1,1%); Cálcio (máx.) 15g/kg (1,5%); Fósforo (mín.) 8.800mg/kg (0,88%); EM Kcal/Kg 4987. Apresentação: Saco de 0,800 Kg a 7,5 Kg,</t>
  </si>
  <si>
    <t>ALIMENTO COMPLETO E BALANCEADO PARA GATOS,Descrição: Adultos de raças médias à base de cordeiro (mínimo de 8%) ou peixe (mínimo de 30%),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440g/kg (44%); Extrato Etéreo (mín.) 200g/kg (20%); Fibra Bruta (máx.) 22g/kg (2,2%); Matéria Mineral (máx.) 85g/kg (8,5%); Cálcio (mín.) 8.000mg/kg (0,8%); Cálcio (máx.)15g/kg (1,5%); Fósforo (mín.) 8.000mg/kg (0,8%); EM Kcal/Kg 4800. Apresentação: Saco de 0,800 Kg a 7,5 Kg.</t>
  </si>
  <si>
    <t>ALIMENTO DESIDRATADO,Tipo: Baratas cinéreas, Características Adicionais: Complemento alimentar para animais de pequeno porte,como pássaros, peixes, lagartos, roedores e primatas, produzidas em cativeiro. Níveis de Garantia por Kg: Umidade Máx. 60g. Proteína bruta Mín. 600g. Extrato Etéreo Mín. 215g. Matéria fibrosa Máx. 705g. Matéria Mineral Máx. 55g. Cálcio Mín. 900mg. Máx. 1300mg. Fósforo Mín. 5200mg, Unidade de Fornecimento: pote com 50 gramas.</t>
  </si>
  <si>
    <t>ALIMENTO DESIDRATADO,Tipo: Grilo preto, Características Adicionais: Complemento alimentar para animais de pequeno porte, como pássaros, peixes, lagartos, roedores e primatas, produzidas em cativeiro. Níveis de Garantia por Kg: Umidade Máx. 73g. Proteína bruta Mín. 485g. Extrato Etéreo Mín. 310g. Matéria fibrosa Máx. 80g. Matéria Mineral Máx. 45g. Cálcio Mín. 1600mg. Máx. 2000mg. Fósforo Mín. 6500mg, Unidade de Fornecimento: pote com 50 gramas.</t>
  </si>
  <si>
    <t>ALIMENTO DESIDRATADO,Tipo: Larvas de Tenébrio Comum, Características Adicionais: Complemento alimentar para animais de pequeno porte, como pássaros, peixes, lagartos, roedores e primatas, produzidas em cativeiro. Níveis de Garantia por Kg: Umidade Máx.40g. Proteína bruta Mín. 470g. Extrato Etéreo Mín. 350g. Matéria fibrosa Máx. 65g. Matéria Mineral Máx. 33g. Cálcio Mín. 500mg. Máx. 900mg. Fósforo Mín. 5000mg, Unidade de Fornecimento: pote com 50 gramas.</t>
  </si>
  <si>
    <t>ALIMENTO DESIDRATADO,Tipo: Larvas de Tenébrio Grande, Características Adicionais: Complemento alimentar para animais de pequeno porte, como pássaros, peixes, lagartos, roedores e primatas, produzidas em cativeiro. Níveis de Garantia por Kg: Umidade Máx. 20g. Proteína bruta Mín. 430g. Extrato Etéreo Mín. 400g. Matéria fibrosa Máx. 85g. Matéria Mineral Máx. 33g. Cálcio Mín. 1000mg. Máx. 1400mg. Fósforo Mín. 5100mg., Unidade de Fornecimento: pote com 50 gramas.</t>
  </si>
  <si>
    <t>FARINHADA COM OVO PARA PÁSSAROS SILVESTRES E EXÓTICOS GRANÍVOROS</t>
  </si>
  <si>
    <t>FARINHADA PARA PÁSSAROS SILVESTRES E EXÓTICOS FRUGÍVOROS E INSETÍVOROS</t>
  </si>
  <si>
    <t>FARINHADA PARA PSITACÍDEOS</t>
  </si>
  <si>
    <t>ALIMENTO COMPLETO E BALANCEADO PARA CÃES</t>
  </si>
  <si>
    <t>ALIMENTO COMPLETO E BALANCEADO PARA GATOS</t>
  </si>
  <si>
    <t>ALIMENTO DESIDRATADO</t>
  </si>
  <si>
    <t>ÓLEO DE CÔCO,Descrição: EXTRA VIRGEM, prensado a frio, extraído da polpa fresca de coco através de processos físicos após trituração, fases de prensagem e tripla filtragem, com índice de acidez em no máximo 0,5%, o que o caracteriza como um óleo de Coco, Unidade de Fornecimento: Frasco com 200 ml.</t>
  </si>
  <si>
    <t>ÓLEO DE CÔCO</t>
  </si>
  <si>
    <t>ALIMENTO COMPLETO PARA FILHOTES DE PASSERIFORMES, Apresentação: alimento completo indicado para filhotes de pássaros durante todo o período em ninho ou para criação artificial na fase pré-inicial, Composição Básica Do Produto: milho pré-gelatinizado, proteína concentrada de soja, farinha de soja pré-cozida, ovo em pó, gérmen de trigo, dextrose, levedura seca de cerveja, óleo de soja refinado, carbonato de cálcio, fosfato bicálcico, premix mineral vitamínico, DL-metionina, cloreto de sódio (sal
comum), prebiótico (mananoligossacarídeo), enzimas digestivas (lipase, amilase, protease), aditivo fungiostático (ácido propiônico), probiótico (Bacillus subtilis e licheniformis), antioxidante BHT, aroma de frutas. Níveis de Garantia: Energia Metabolizável 3.700 Kcal/Kg; Umidade (máx) 12.0%, Proteína Bruta (mín) 25.0%, Extrato Etéreo (min) 10.0%, Matéria Fibrosa (max) 2.5%, Matéria Mineral (max) 7.0%, Ácido Linoléico (mín.) 3,0%, Ácido Linolênico (mín.) 0,3%, Cálcio (max) 1,2 %, Fósforo (min) 0.65%, Bacillus subtilis 3,84*106 UFC/g, Bacillus licheniformis 3,84*106 UFC/g, Mananoligossacarídeos (mín.) 0,25%., Unidade De Fornecimento: embalagem com 250 g.</t>
  </si>
  <si>
    <t>ALIMENTO SUBSTITUTIVO DO LEITE PARA ALIMENTAÇÃO DE FILHOTES DE CÃES E GATOS, Características Técnicas Mínimas: composição básica do produto: óleo de palma, caseína, dextrose, ácidos graxos vegetais, premix vitamínico mineral, premix aminoácido, proteína isolada de soja, taurina, lecitina de soja, frutocoligossacarideos, cloridrato de kcolina, aroma de leite, carbonato de cálcio, aditivo flavorizante antioxidante, amido, ácido proppionico, aluminosilicato. Enriquecimento por kg do produto vitamina A, vitamina D, vitamina E, vitamina K, tiamina (B1) riboflavina (B2) piridoxina (B6) cianocobalamina (B12), vitamina D3, vitamina E, vitamina K3, biotina, ácido nicotínico, ácido pantotênico, ácido fólico, cobalto, cobre, ferro, iodo, potássio, manganês, selênio, zinco, lisina, histidina, arginina, ácido aspartico, treonina, serina, ácido glutâmico,
prolina, glicina, hidroxiprolina, alanina, cisteina, valina, mitionina, isoleucina, leucina, tirosina, fenilalanina, tripotofano. Níveis de garantia: proteína bruta (min) 34,4%, extrato etéreo (min) 33,42, fibra bruta (máx) 0,53%, umidade (máx) 5,77%, cálcio (máx) 0,68%, fósforo (min) 0,42% Embalagem disponível: Lata contendo 300 g.</t>
  </si>
  <si>
    <t>ALPISTE IN-NATURA, Material: alpiste in-natura, Unidade De Fornecimento: embalagem de 10 a 50 kg.</t>
  </si>
  <si>
    <t>L</t>
  </si>
  <si>
    <t>ÓLEO DE MILHO, Tipo: óleo de milho para suplementação energética e de ácidos graxos essenciais em pescado congelado e carnes, Composição Básica: Óleo de milho, Unidade De Fornecimento: Garrafa de 1 Litro.</t>
  </si>
  <si>
    <t>PAPA PARA FILHOTES PSITACÍDEOS, Apresentação: com prebiótico, probiótico e enzimas digestiva, alimento completo, cientificamente desenvolvido para alimentação de filhotes do nascimento ao "desmame". Indicado para os diversos psitacídeos, como papagaios, araras, calopsitas, agapórnis e periquitos, Composição Básica Do Produto: fubá de milho, proteína testurizada de soja, ovo em pó, dextrose, óleo de soja refinado, maçã desidratada, levedura, fosfato bicálcico, minerais orgânicos, aditivo prebiótico, aditivo probiótico, aditivo enzimático, premix vitamínico, antioxidante e flavorizante, Enriquecimento Por Kg Do Produto: vitamina A 8.000 UI. Vitamina D3 900 UI. Vitamina E 19,0 mg. Vitamina C 80,0 mg. Vitamina B2 9,6 mg. Vitamina B6 9,6 mg. Vitamina B12 16,0 mg. Niacina 80,0 mg. Patantotenato de cálcio 40,0 mg. Manganês 75,0 mg. Selênio 0,5 mg. Zinco 75,0 mg. Protease 20,0 mg. Amilase 20,0 mg. Celulose 20,0 mg. Mananoligossacarideo 450,0 mg. Lactobacillus Acidophillus 1X10/5UFC. Streptococcus Faeceum 1X10/5UFC, Níveis De Garantia: umidade (max) 8.0%, proteína bruta (min) 22.0%, extrato etéreo (min) 8.0%, matéria fibrosa (max) 3.0%, matéria mineral (max) 6.0%, cálcio (max) 1.4%, fósforo (min) 0.7%, energia metabolizável 3.500 kcal/kg, Unidade De Fornecimento: embalagem de 2 a 10 kg.</t>
  </si>
  <si>
    <t>RAÇÃO EXTRUSADA PARA TUCANOS, ARACARIS, MAINÁS, TURACOS E OUTRAS AVES FRUGÍVORAS, Apresentação: alimento completo extrusado formulado para atender as necessidades nutricionais de piciformes, mainás, turacos e outras aves frugívoras., Composição Básica Do Produto: milho integral moído, quirera de arroz, farelo de soja, farinha de vísceras, farelo de trigo, gérmen de trigo, ovo desidratado, extrato protéico vegetal, levedura seca de cervejaria, polpa de beterraba, calcário calcítico, premix mineral vitamínico, óleo de soja refinado, cloreto de sódio (sal comum), metionina, aditivo fungiostático (ácido propiônico), prebiótico (manonoligossacarídeo), probióticos isina, corante natural de curcuma e aditivo flavorizante de frutas, Níveis De Garantia: EnergiaMetabolizável (mín.) 2.900 Kcal/Kg; Umidade (máx.) 12,0%; Proteína Bruta (mín.) 19,0%; Extrato Etéreo (mín.) 5,0%; Matéria Fibrosa (máx.) 4,0%; Matéria Mineral (máx.)  5,5%; Cálcio (máx.) 1,0%; Fósforo (mín.) 0,50%; Ferro (máx.) 100mg; Lactobacillus acidophillus 3,5*10* UFC/g; Streptococcus faecium 3,5*10*UFC/g; Bifidobacterium bifidum 3,5*10*UFC/g; mananoligossacarídeos (min.) 0,13%., Unidade De Fornecimento: embalagem de 1 a 5 Kg.</t>
  </si>
  <si>
    <t>3.3.90.30.06.01.0020.000003-01</t>
  </si>
  <si>
    <t>RAÇÃO GRANULADA COELHOS, Umidade Máxima: 12,00 %, Proteína Bruta Mínima: 17,00 %, Extrato Etéreo Mínimo: 2,00 %, Matéria Fibrosa Máxima: 18,00 %, Matéria Mineral
Máximas: 12,00 %, Cálcio Máximo: 2,00 %, Fósforo Mínimo: 0,50 %, Cinzas (Max): 12%.</t>
  </si>
  <si>
    <t>3.3.90.30.06.02.0006.000002-01</t>
  </si>
  <si>
    <t>SAL MINERAL PARA BOVINOS, Composição: produto pronto para uso, contém em sua composição o Ortofosfato Bicálcico Desfluorizado Bihidratado Alimentar, o cloreto de sódio (NaCL) e outras fontes minerais inorgânicas e orgânicas (moléculas TQ) selecionadas e de alta biodisponibilidade, Níveis De Garantia: (por kg do produto em elemetos ativos) Cálcio 120,00 g; Iodo 75,00 mg; Fósforo 88,00 g; Manganês 1.300,00 mg; Sódio 126,00 g; Selênio 15,00 mg; Enxofre 12,00 g; Zinco 3.630,00 mg; Cobalto 55,50 mg; Flúor ( máximo ) 880,00 mg; Cobre 1.530,00 mg; Veículos q.s.p. 1.000,00 g; Ferro 1.800,00 mg; Solubilidade do Fósforo em Ácido Cítrico a 2% (mínimo) 95,00%, Aplicação: bovinos, Unidade De Fornecimento: embalagem de 10 a 50 kg.</t>
  </si>
  <si>
    <t>3.3.90.30.06.02.0005.000002-01</t>
  </si>
  <si>
    <t>SAL MINERAL PARA EQUINOS, Níveis De Garantia: cálcio 180,0 g, fósforo 70,0 g, enxofre 12,0 g, magnésio 12,0 g, sódio 115,0 g, ferro 2000,0 mg, cobre 2000,0 mg, zinco 3000,0 mg, manganês 1000,0 mg, iodo 180,0 mg, selênio 12,0 mg, cobalto 40,0 mg, lisina 10,0 g, flúor (máx.) 700,0 mg, solubilidade do fósforo em ácido cítrico a 2% (min.) 95%, Unidade De Fornecimento: embalagem de 10 a 50 kg.</t>
  </si>
  <si>
    <t>RAÇÃO EXTRUSADA PARA TUCANOS, ARACARIS, MAINÁ, TURACOS E OUTRAS AVES FRUGÍVORAS</t>
  </si>
  <si>
    <t>RAÇÃO GRANULADA COELHOS</t>
  </si>
  <si>
    <t>SAL MINERAL PARA BOVINOS</t>
  </si>
  <si>
    <t>SAL MINERAL PARA EQUINOS</t>
  </si>
  <si>
    <t>ALFAFA DESIDRATADA, Apresentação: alfafa desidratada, peletizada, formulado para atender as necessidades nutricionais dos animais, Composição: alfafa. Níveis de Garantia: Proteína bruta (NX6, 25) S.S.H, % 16, 36 - 17, 93; Gordura bruta S.S.H, % 1, 72 - 1, 84; Fibra bruta S.S.H, 24, 90 - 24, 55; Umidade, % 10, 25 - 9, 84; Cinza S.S.H % 8, 86 - 9, 06; Extrato livre de nitrogênio S.S.H, % 37, 64 - 36, 78; Proteína bruta (N x 6.25) S.S.S, % 18, 53 - 19, 89; Proteína bruta não digerível (Nx 6.25) S.S., % 3, 50 - 4, 38; Proteína bruta digerível (Nx 6.25) S.S.H, % 13, 13 - 13, 55; Coeficiente de digestibilidade S.S.H 79, 95 - 75, 57; Acidez da gordura em ácido oléico S.S.H, % 8, 21 - 9, 2; Acidez do produto S.S.H, ml de NaOH N/100 gr 5, 68 - 6, 60; Fibra em detergente ácido S.S.H, % 32, 90 - 30, 30; Fibra em detergente neutro S.S.H, % 46, 00 - 48, 10. Enriquecimento por quilograma de produto: Lisina
S.S.S, % 0, 96 - 1, 07; Metionina S.S.S, % 0, 94 - 0, 29; Treonina S.S.S, % 0.79 - 0, 87; Triptofano S.S.S % 0, 36 - 0, 42; Cloreto de sódio S.S.H, % 0, 82 - 0, 82; Fósforo total S.S.H, % 0, 51 - 0, 46; Cálcio total S.S.H, % 1, 12 - 1, 19 Ferro total S.S.H, mg/kg 950 - 1.075; Manganês total 2, 50 - 1, 87. Unidade de Fornecimento: saco 40kg.</t>
  </si>
  <si>
    <t>ALIMENTO COMPLETO MUSTELÍDEOS, Descrição: Alimento completo para furões (Ferret) adultos e em crescimento.</t>
  </si>
  <si>
    <t>3.3.90.30.06.01.0152.000001-01</t>
  </si>
  <si>
    <t>3.3.90.30.06.01.0140.000001-02</t>
  </si>
  <si>
    <t>3.3.90.30.06.01.0153.000001-01</t>
  </si>
  <si>
    <t>3.3.90.30.06.01.0153.000002-01</t>
  </si>
  <si>
    <t>3.3.90.30.06.01.0071.000001-01</t>
  </si>
  <si>
    <t>GIRASSOL, Apresentação: em grão, inteiro, com casca, 1ª qualidade, Unidade De Fornecimento: embalagem de 10 a 50 kg.</t>
  </si>
  <si>
    <t>3.3.90.30.06.01.0048.000004-01</t>
  </si>
  <si>
    <t>RAÇÃO BOVINA GRANULADA, Proteína Bruta: 22%, Umidade Máxima: 13%, Proteína Bruta Mínima: 22%, Extrato Etéreo Mínimo: 2,00%, Matéria Fibrosa Máxima: 15,00%, Matéria Mineral Máxima: 12,00%, Cálcio Máximo: 3,00%, Fósforo Mínimo: 0,50%, Nitrogênio Não Proteico: máximo 5,00%, Unidade De Fornecimento: embalagem de 10 a 50 kg.</t>
  </si>
  <si>
    <t>3.3.90.30.06.01.0030.000005-01</t>
  </si>
  <si>
    <t>RAÇÃO GATO ADULTO, Umidade Máxima: 12,00%, Proteína Bruta Mínima: 36,00%, Extrato Etéreo Mínimo: 15,00%, Matéria Fibrosa Máxima: 2,5%, Matéria Mineral Máximas: 7,5%, Cálcio Máximo: 1,3%, Fósforo Mínimo: 0,9%, Unidade De Fornecimento: embalagem de 10 a 50 kg, Vitamina E: mínimo 600 UI - IU/kg, Ácido Ascórbico: 75 mg/kg, Cálcio Mínimo: 1,0%, Fósforo Máximo: 1,4%, Composição Básica: carne de frango, quirera de arroz, farelo de glútem de milho, farinha de subprodutos de frango, milho integral moído, gordura animal estabilizada comtocoferóis( fonte de vitamina E ), hidrolisado de víceras de frango,farinha de salmão, levedura seca de cervejaria, ovo em pó, cloreto de potássio, óleo de peixe, fosfato tetrassódico, cloreto de colina, DL- metionina,L-lisina,taurina, cloreto de sódio, ácido ascórbico ( fonte de vitamina C ), sulfato de zinco, sulfato ferroso, premix vitamínico ( A, D3, E, B12 ), riboflavina, niacina, pantotenato de cálcio, sulfato de manganês, biotina, mononitrato de tiamina, ácido fólico, sulfato de cobre, cloridrato de pridoxina, menodiona bissulfito de sódio ( fonte de atividade de vitamina K ), iodato de cálcio, selenito de sódio, Ácido Linoléico Mínimo: 1,6%.</t>
  </si>
  <si>
    <t>3.3.90.30.06.01.0022.000003-01</t>
  </si>
  <si>
    <t>RAÇÃO GRANULADA AVESTRUZ, Umidade Máxima: 13,00 %, Proteína Bruta Mínima: 18,00 %, Extrato Etéreo Mínimo: 3,00 %, Matéria Fibrosa Máxima: 10,00 %, Matéria Mineral Máxima: 15,00 %, Cálcio Máximo: 1,30 %, Fósforo Mínimo: 0,20 %, Aplicação: crescimento, Unidade De Fornecimento: embalagem de 10 a 50 kg.</t>
  </si>
  <si>
    <t>3.3.90.30.06.01.0122.000001-01</t>
  </si>
  <si>
    <t>RAÇÃO NATURAL PARA CÃES ADULTOS, Apresentação: EXTRUSADA, SUPER PREMIUM, PARA CÃES ADULTOS, SEM ADIÇÃO DE CONSERVANTES; ração linha natural para cães
adultos de pequeno porte, sem adição de corantes e conservantes artificiais, Composição Básica Do Produto: carne de frango, arroz integral, fígado de frango, farinha de vísceras de frango, gordura de  frango, arroz quebrado, polpa de beterraba, levedura seca de cervejaria, óleo de canola, óleo de linhaça, glúten de milho, palatabilizante, hexametafosfato de sódio, cloreto de potássio, fosfato bicálcico, cloreto de sódio (sal comum), ácido cítrico, taurina, essência de alecrim, inulina, sulfato de glucosamina, sulfato de condroitina, extrato de yucca, mannan-oligossacarídeo, Lcarnitina, beta caroteno, proteinato de zinco, proteinato de selênio, Psyllium em grão, premix vitaminico mineral, Níveis De Garantia: Energia Metabolizável 4.200 Kcal/Kg, Umidade (máx.) 10,0 %, Proteína Bruta (mín.) 27,0 %, Extrato Etéreo (mín.) 17,0 %, Matéria Fibrosa (máx.) 3,0 %, Matéria Mineral (máx.) 8,0 %, Cálcio (máx.) 1,3 %, Fósforo (mín.) 0,7 %, Ácido linoléico 1,6%, Ácido linolênico 0,6%, Mananoligossacarídeos 0,17%, Essência de alecrim (mín.) 0,09%, ácido cítrico (mín) 0,002%, beta caroteno (mín)50mg/Kg, Condroitina (mín) 100mg/Kg, Glucosamina (mín) 350mg/Kg, Unidade De Fornecimento: embalagem de 1kg a 7,5Kg.</t>
  </si>
  <si>
    <t>3.3.90.30.06.01.0113.000001-01</t>
  </si>
  <si>
    <t>RAÇÃO PELETIZADA PARA COBAIAS, Apresentação: ração peletizada para cobaias de laboratório (porquinho de índia)., Níveis De Garantia: Umidade (max) 12%, Proteína Bruta (min) 22%, Extrato Etéreo (min) 3%, Matéria Fibrosa (max) 13%, Matéria Mineral (max) 10%, Cálcio (máx) 1,5%, Fósforo (min) 0,7%., Unidade De Fornecimento: embalagem de 10 a 50 Kg.</t>
  </si>
  <si>
    <t>ALFAFA DESIDRATADA</t>
  </si>
  <si>
    <t>ALIMENTO COMPLETO MUSTELÍDEOS</t>
  </si>
  <si>
    <t>ALIMENTO SUBSTITUTO DO LEITE PARA CÃES</t>
  </si>
  <si>
    <t>ALIMENTO SUBSTITUTO DO LEITE PARA GATOS</t>
  </si>
  <si>
    <t>GIRASSOL</t>
  </si>
  <si>
    <t>RAÇÃO BOVINA GRANULADA</t>
  </si>
  <si>
    <t>RAÇÃO GATO ADULTO</t>
  </si>
  <si>
    <t>RAÇÃO GRANULADA AVESTRUZ</t>
  </si>
  <si>
    <t>RAÇÃO NATURAL PARA CÃES ADULTOS</t>
  </si>
  <si>
    <t>RAÇÃO PELETIZADA PARA COBAIAS</t>
  </si>
  <si>
    <t>LEITE,Tipo: Instantâneo em pó integral, de cabra, enriquecido, Unidade De Fornecimento: Embalagem com 400 gramas.</t>
  </si>
  <si>
    <t>3.3.90.30.06.01.0161.000002-01</t>
  </si>
  <si>
    <t>LEITE</t>
  </si>
  <si>
    <t>LEITE,Tipo: Instantâneo em pó integral sem lactose, Unidade De Fornecimento: Embalagem com 300 gramas.</t>
  </si>
  <si>
    <t>3.3.90.30.06.01.0161.000001-01</t>
  </si>
  <si>
    <t>PÃO,Tipo: Integral, de forma, puro, Unidade De Fornecimento: Embalagem com 500 gramas.</t>
  </si>
  <si>
    <t>3.3.90.30.06.01.0164.000001-01</t>
  </si>
  <si>
    <t>ALIMENTO SUBSTITUTO DO LEITE,Tipo: PARA GATOS, Apresentação: alimento substituto do leite, formulado para atender as necessidades nutricionais de filhotes de felinos. Composição Básica: Leite em Pó Integral, Caseína em Pó, Proteína Concentrada do Soro de Leite, Creme de Leite em Pó, Ovo em Pó Integral, Gema de Ovo em Pó, Plasma em Pó, Dextrose, Frutose, Fosfato Tricálcico, Lecitina de Soja, Extrato de Parede Celular de Levedura, Óleo de Salmão, Óleo de Soja Refinado, Carbonato de Cálcio, Premix Vitamínico, Premix Mineral Quelatado, Taurina, Cloreto de Colina, Extrato de Alecrim, Vitamina C, Vitamina E, Inulina e Propionato de Cálcio, Composição Básica: Extrato Etéreo (Mín.) 260, 00 g/kg; Proteína Bruta (Mín.) 400, 00 g/kg; Cálcio (Máx.) 11, 00 g/kg; Cálcio (Mín.) 9.000, 00 mg/kg; Fibra Bruta (Máx.) 500, 00 mg/Kg; Umidade (Máx.) 100, 00 g/kg; Matéria Mineral (Máx.) 60, 00 g/kg. Enriquecimento por quilograma de produto: Biotina (Mín) 0, 30 mg/Kg; Cobre Quelatado (Mín.)10, 00 mg/Kg; Cromo Quelatado (Mín.) 0, 50 mg/Kg; EM - FELINOS (Mín.) 4.700, 00 kcal/Kg; Fósforo (Mín.) 6.000, 00 mg/kg; Ferro Quelatado (Mín.) 80 mg/kg; Lactose (Mín.) 18, 620 g/kg; Lisina (Mín.) 24, 15 g/kg; Metionina (Mín.) 7.494, 00 mg/kg; Niacina (Mín.) 120, 00 mg/Kg; Omega 3 (Mín.) 4650, 00 mg/kg; Omega 6 (Mín.) 29, 20 g/kg; Pantotenato de Cálcio (Mín.) 37, 50 mg/Kg; Selênio Quelatado (Mín.) 0, 25 mg/Kg; Sódio (Mín.) 1.850, 00 mg/Kg; Taurina (Mín.) 2.940, 00 mg/kg; Vitamina C (Mín.) 250, 00 mg/Kg; Vitamina D (Mín.) 1.125, 00 UI/Kg; Vitamina A (Mín.) 11, 20 UI/Kg; Vitamina B1 (Mín.) 4, 50 mg/Kg; Vitamina B12 (Mín.) 0, 06 mg/Kg; Vitamina B2 (Mín.) 12, 00 mg/Kg; Vitamina B6 (Mín.) 12, 00 mg/Kg; Vitamina E (Mín.) 100, 00 UI/Kg; Vitamina K (Mín.) 7, 50 mg/Kg; Zinco Quelatado (Mín.) 250, 00 mg/Kg, Unidade De Fornecimento: Lata 300g</t>
  </si>
  <si>
    <t>ALIMENTO SUBSTITUTO DO LEITE,Tipo: PARA CÃES, Apresentação: Alimento substituto do leite, formulado para atender às necessidades nutricionais de filhotes órfãos de canídeos. Composição Básica: Leite em Pó Integral, Caseína em Pó, Proteína Concentrada do Soro de Leite, Creme de Leite em Pó, Ovo em Pó Integral, Gema de Ovo em Pó, Plasma em Pó, Dextrose, Frutose, Fosfato Tricálcico, Lecitina de Soja, Extrato de Parede Celular de Levedura, Óleo de Salmão, Óleo de Soja Refinado, Carbonato de Cálcio, Premix Vitamínico, Premix Mineral Quelatado, Cloreto de Colina, Extrato de Alecrim, Vitamina C, Vitamina E, Inulina e Propionato de Cálcio., Composição Básica: Fibra Bruta (Máx.) 500, 00 mg/Kg; Cálcio (Máx.) 12, 00 g/kg; Cálcio (Mín.) 9.000, 00 mg/kg; Umidade (Máx.) 100, 00 g/kg; Matéria Mineral (Máx.) 60, 00 g/kg; Proteína Bruta (Mín.) 340, 00 g/kg; Extrato Etéreo (Mín.) 380, 00 g/kg. Enriquecimento por quilograma de produto: Biotina (Mín) 0, 30 mg/Kg; Cobre Quelatado (Mín.)10, 00 mg/Kg; Cromo Quelatado (Mín.) 0, 50 mg/Kg; EM - CÃES (Mín.) 5.200, 00 kcal/Kg; Fósforo (Mín.) 9.000, 00 mg/kg; Ferro Quelatado (Mín.) 80 mg/kg; Lactose (Mín.) 137, 80 g/kg; Lisina (Mín.) 24, 15 g/kg; Metionina (Mín.) 9.110, 00 mg/kg; Niacina (Mín.) 45, 00 mg/Kg; Omega 3 (Mín.) 5.270, 00 mg/kg; Omega 6 (Mín.) 35, 00 g/kg; Pantotenato de Cálcio (Mín.) 37, 50 mg/Kg; Selênio Quelatado (Mín.) 0, 25 mg/Kg; Sódio (Mín.) 2.084, 00 mg/Kg; Vitamina C (Mín.) 250, 00 mg/Kg; Vitamina D (Mín.) 1.125, 00 UI/Kg; Vitamina A (Mín.) 11, 20 UI/Kg; Vitamina B1 (Mín.) 7, 50 mg/Kg; Vitamina B12 (Mín.) 0, 06 mg/Kg; Vitamina B2 (Mín.) 7, 50 mg/Kg; Vitamina B6 (Mín.) 4, 50 mg/Kg; Vitamina E (Mín.) 100, 00 UI/Kg; Vitamina K (Mín.) 7, 50 mg/Kg; Zinco Quelatado (Mín.) 250, 00 mg/Kg, Unidade De Fornecimento: Lata 300g</t>
  </si>
  <si>
    <t>ALIMENTO ÚMIDO PARA CANINOS,Descrição: Alimento coadjuvante úmido para caninos com diabetes.</t>
  </si>
  <si>
    <t>3.3.90.30.06.01.0137.000007-02</t>
  </si>
  <si>
    <t>ALIMENTO ÚMIDO PARA GATOS,Composição Básica: GASTRO INTESTINAL. Água, vísceras de suínos, vísceras de aves, fígado de frango, farinha de milho, óleo de peixe refinado, parede celular de levedura (MOS), celulose em pó, extrato de Marigold, tripolifosfato de sódio, citrato de potássio, vitaminas (E, D3, B1, B2, B6, B12, PP), ácido pantotênico, ácido fólico, biotina, sulfato de cobre, iodato de cálcio, sulfato de zinco, sulfato de manganês, sulfato de ferro, cobre aminoácido quelato, zinco aminoácido quelato, manganês aminoácido quelato, taurina. Características: Alimento Coadjuvante úmido para gatos com problemas no trato gastro intestinal de alta palatabilidade. Níveis de Garantia: Cálcio (mín.) (mg/kg) 3000.0; Cálcio (máx.) (mg/kg) 5000.0; Ferro (mín.) (mg) 11.0. Enriquecimento por quilograma de produto: Sódio (mín.) (mg/kg) 600.0; Cloro (mín.) (mg/kg) 1000.0; Potássio (mín.) (mg/kg) 1400.0; Magnésio (mín.) (mg/kg) 200.0; Cobre (mín.) (mg) 2.7; Manganês (mín.) (mg) 3.3; Iodo (mín.) (mg) 0.4; Zinco (mín.) (mg) 33.0., Unidade De Fornecimento: Sachê 100g.</t>
  </si>
  <si>
    <t>saco</t>
  </si>
  <si>
    <t>3.3.90.30.06.01.0049.000004-01</t>
  </si>
  <si>
    <t>RAÇÃO PARA CANINOS,Descrição: Ração Renal.Alimento coadjuvante seco para caninos com problemas renais.</t>
  </si>
  <si>
    <t>3.3.90.30.06.01.0134.000002-01</t>
  </si>
  <si>
    <t>RAÇÃO PARA FELINOS,Descrição: Ração para Obesidade.Alimento coadjuvante seco para felinos obesos.</t>
  </si>
  <si>
    <t>3.3.90.30.06.01.0136.000004-01</t>
  </si>
  <si>
    <t>RAÇÃO PARA FELINOS,Descrição: Ração Renal. Alimento coadjuvante seco para felinos com problemas renais.</t>
  </si>
  <si>
    <t>3.3.90.30.06.01.0136.000003-01</t>
  </si>
  <si>
    <t>MÓDULO DE FIBRAS ALIMENTARES,Características: Fonte de Fibras para Dieta Enteral e Oral. Apresentação: contendo sete fibras naturais probióticas, com 60% de fibras solúveis e 40% de fibras insolúveis alivia a constipação e previne a diarreia, mantendo a microbiota intestinal mais saudável além de promover a sensação de saciedade e auxiliar no controle de glicemia e lipemia. Composição Básica: inulina, amido resistente, polissacarídeos de soja, fibra de aveia, goma aguar-aguar, goma arábica, frutoligossacarideos. Níveis de Garantia: valor energético 40kcal; proteína 5g; sódio 60mg; carboidrato 5g; lipídio 0, 2g; proteína 5g; fibras 80. Enriquecimento por quilograma de produto: sem exigência. Unidade de Fornecimento: lata com 260g</t>
  </si>
  <si>
    <t>3.3.90.30.06.02.0023.000001-01</t>
  </si>
  <si>
    <t>MÓDULO DE PROTEÍNA - CASEINATO DE CÁLCIO,Apresentação: Módulo de proteína para nutrição enteral e oral, Composição: Caseinato de cálcio, Níveis De Garantia: Valor calórico 360 kcal, proteínas 90g,sódio 10mg, cálcio 1450mg, cobre 150 mcg, potássio 20mg, fósforo 750mg, Unidade De Fornecimento: Embalagem 250 com gramas.</t>
  </si>
  <si>
    <t>MÓDULO DE TRIGLICERÍDEOS,Tipo: Módulo de triglicerídeos de cadeia média, Unidade De Fornecimento: Frasco de 250 ml.</t>
  </si>
  <si>
    <t>MÓDULO OLIGOSSACARÍDEOS - MALTODEXTRINA,Apresentação: Módulo de oligossacarídeos para nutrição enteral e oral, Composição: Maltodextrina, Níveis De Garantia: Valor calórico 388 kcal, carboidratos 97g, maltodextrina 93.1g, maltose 2.9g, glicose 1g, sódio 60mg, potássio 20mg, cálcio 35mg, fósforo 25mg, Unidade De Fornecimento: Embalagem com 400 gramas.</t>
  </si>
  <si>
    <t>3.3.90.30.06.02.0014.000002-01</t>
  </si>
  <si>
    <t>3.3.90.30.06.02.0022.000001-01</t>
  </si>
  <si>
    <t>3.3.90.30.06.02.0015.000002-01</t>
  </si>
  <si>
    <t>SUPLEMENTO INCENTIVADOR DO FATOR VERMELHO,Apresentação: suplemento incentivador do fator vermelho na plumagem dos pássaros, com formulação balanceada enriquecida com cantaxantina, Composição Básica Do Produto: trigo integral, creme de milho, proteína hidrolisada de soja, óleo de soja refinado, farinha de carne, fosfato bicálcico, sal, suplemento vitamínico-mineral, farinha de semente de anis, antioxidante bht. enriquecimento por kg de produto: cantaxantina 2.000 mg, vitamina a 5.000 ui, vitamina d3 818 ui, vitamina e 13,8 mg, vitamina k3 1,3 mg, vitamina b1 1,1 mg, vitamina b2 4,1 mg, vitamina b6 1,1 mg, vitamina b12 5,4 mcg, vitamina c 42,0 mg, patotenato de cálcio 8,4 mg, niacina 19,3 mg, colina 86,4 mg, ácido fólico 0,4 mg, biotina 0,05 mg, selênio 0,04 mg, manganês 11,1 mg, ferro 13,8 mg, ferro 13,8 mg, cobre 1,3 mg, iodo 0,3 mg, zinco 13,8 mg. níveis de garantia: umidade (máx.) 9,0%, proteína bruta (mín.) 18,0%, extrato etéreo (mín.) 6,4%, matéria fribrosa (máx.) 6,8%, matéria mineral (máx.) 6,0%, cálcio (máx.) 2,7%, fósforo (mín.) 0,7%, Unidade De Fornecimento: pote com 200 gramas.</t>
  </si>
  <si>
    <t>3.3.90.30.06.02.0007.000002-01</t>
  </si>
  <si>
    <t>PÃO</t>
  </si>
  <si>
    <t>ALIMENTO ÚMIDO PARA CANINOS</t>
  </si>
  <si>
    <t>ALIMENTO ÚMIDO PARA GATOS</t>
  </si>
  <si>
    <t>RAÇÃO PARA CANINOS</t>
  </si>
  <si>
    <t>RAÇÃO PARA FELINOS</t>
  </si>
  <si>
    <t>MÓDULO DE FIBRAS ALIMENTARES</t>
  </si>
  <si>
    <t>MÓDULO DE PROTEÍNA - CASEINATO DE CÁLCIO</t>
  </si>
  <si>
    <t>MÓDULO DE TRIGLICERÍDEOS</t>
  </si>
  <si>
    <t>MÓDULO OLIGOSSACARÍDEOS - MALTODEXTRINA</t>
  </si>
  <si>
    <t>SUPLEMENTO INCENTIVADOR DO FATOR VERMELHO</t>
  </si>
  <si>
    <t>ALIMENTOS PARA ANIMAIS</t>
  </si>
  <si>
    <t xml:space="preserve"> - 70 - SEAGRI</t>
  </si>
  <si>
    <t xml:space="preserve"> - 70</t>
  </si>
  <si>
    <t>3.3.90.30.06.01.0051.000002-01 - 196 - FJZB</t>
  </si>
  <si>
    <t>3.3.90.30.06.01.0051.000002-01 - 196</t>
  </si>
  <si>
    <t>3.3.90.30.06.01.0066.000002-01 - 196 - FJZB</t>
  </si>
  <si>
    <t>3.3.90.30.06.01.0066.000002-01 - 196</t>
  </si>
  <si>
    <t>3.3.90.30.06.01.0106.000001-01 - 196 - FJZB</t>
  </si>
  <si>
    <t>3.3.90.30.06.01.0106.000001-01 - 196</t>
  </si>
  <si>
    <t>3.3.90.30.06.01.0005.000007-01 - 196 - FJZB</t>
  </si>
  <si>
    <t>3.3.90.30.06.01.0005.000007-01 - 196</t>
  </si>
  <si>
    <t>3.3.90.30.06.01.0064.000002-01 - 196 - FJZB</t>
  </si>
  <si>
    <t>3.3.90.30.06.01.0064.000002-01 - 196</t>
  </si>
  <si>
    <t>3.3.90.30.06.01.0067.000002-01 - 196 - FJZB</t>
  </si>
  <si>
    <t>3.3.90.30.06.01.0067.000002-01 - 196</t>
  </si>
  <si>
    <t>3.3.90.30.06.01.0014.000007-01 - 196 - FJZB</t>
  </si>
  <si>
    <t>3.3.90.30.06.01.0014.000007-01 - 196</t>
  </si>
  <si>
    <t>3.3.90.30.06.01.0103.000001-01 - 196 - FJZB</t>
  </si>
  <si>
    <t>3.3.90.30.06.01.0103.000001-01 - 196</t>
  </si>
  <si>
    <t>3.3.90.30.06.01.0032.000003-01 - 196 - FJZB</t>
  </si>
  <si>
    <t>3.3.90.30.06.01.0032.000003-01 - 196</t>
  </si>
  <si>
    <t>3.3.90.30.06.01.0032.000004-01 - 196 - FJZB</t>
  </si>
  <si>
    <t>3.3.90.30.06.01.0032.000004-01 - 196</t>
  </si>
  <si>
    <t>3.3.90.30.06.01.0039.000003-01 - 196 - FJZB</t>
  </si>
  <si>
    <t>3.3.90.30.06.01.0039.000003-01 - 196</t>
  </si>
  <si>
    <t>3.3.90.30.06.01.0005.000002-01 - 196 - FJZB</t>
  </si>
  <si>
    <t>3.3.90.30.06.01.0005.000002-01 - 196</t>
  </si>
  <si>
    <t>3.3.90.30.06.01.0068.000002-01 - 196 - FJZB</t>
  </si>
  <si>
    <t>3.3.90.30.06.01.0068.000002-01 - 196</t>
  </si>
  <si>
    <t>3.3.90.30.06.01.0108.000001-01 - 196 - FJZB</t>
  </si>
  <si>
    <t>3.3.90.30.06.01.0108.000001-01 - 196</t>
  </si>
  <si>
    <t>3.3.90.30.06.01.0089.000002-01 - 196 - FJZB</t>
  </si>
  <si>
    <t>3.3.90.30.06.01.0089.000002-01 - 196</t>
  </si>
  <si>
    <t>3.3.90.30.06.01.0155.000001-01 - 196 - FJZB</t>
  </si>
  <si>
    <t>3.3.90.30.06.01.0155.000001-01 - 196</t>
  </si>
  <si>
    <t>3.3.90.30.06.01.0089.000003-01 - 196 - FJZB</t>
  </si>
  <si>
    <t>3.3.90.30.06.01.0089.000003-01 - 196</t>
  </si>
  <si>
    <t>3.3.90.30.06.01.0104.000001-01 - 196 - FJZB</t>
  </si>
  <si>
    <t>3.3.90.30.06.01.0104.000001-01 - 196</t>
  </si>
  <si>
    <t>3.3.90.30.06.01.0107.000001-01 - 196 - FJZB</t>
  </si>
  <si>
    <t>3.3.90.30.06.01.0107.000001-01 - 196</t>
  </si>
  <si>
    <t>3.3.90.30.06.01.0090.000002-01 - 196 - FJZB</t>
  </si>
  <si>
    <t>3.3.90.30.06.01.0090.000002-01 - 196</t>
  </si>
  <si>
    <t>3.3.90.30.06.01.0173.000001-01 - 196 - FJZB</t>
  </si>
  <si>
    <t>3.3.90.30.06.01.0173.000001-01 - 196</t>
  </si>
  <si>
    <t>3.3.90.30.06.01.0174.000001-01 - 196 - FJZB</t>
  </si>
  <si>
    <t>3.3.90.30.06.01.0174.000001-01 - 196</t>
  </si>
  <si>
    <t>3.3.90.30.06.01.0175.000001-01 - 196 - FJZB</t>
  </si>
  <si>
    <t>3.3.90.30.06.01.0175.000001-01 - 196</t>
  </si>
  <si>
    <t>3.3.90.30.06.01.0175.000003-01 - 196 - FJZB</t>
  </si>
  <si>
    <t>3.3.90.30.06.01.0175.000003-01 - 196</t>
  </si>
  <si>
    <t>3.3.90.30.06.01.0175.000004-01 - 196 - FJZB</t>
  </si>
  <si>
    <t>3.3.90.30.06.01.0175.000004-01 - 196</t>
  </si>
  <si>
    <t>3.3.90.30.06.01.0176.000001-01 - 196 - FJZB</t>
  </si>
  <si>
    <t>3.3.90.30.06.01.0176.000001-01 - 196</t>
  </si>
  <si>
    <t>3.3.90.30.06.01.0005.000006-02 - 196 - FJZB</t>
  </si>
  <si>
    <t>3.3.90.30.06.01.0005.000006-02 - 196</t>
  </si>
  <si>
    <t>3.3.90.30.06.01.0020.000003-01 - 196 - FJZB</t>
  </si>
  <si>
    <t>3.3.90.30.06.01.0020.000003-01 - 196</t>
  </si>
  <si>
    <t>3.3.90.30.06.02.0006.000002-01 - 196 - FJZB</t>
  </si>
  <si>
    <t>3.3.90.30.06.02.0006.000002-01 - 196</t>
  </si>
  <si>
    <t>3.3.90.30.06.01.0152.000001-01 - 196 - FJZB</t>
  </si>
  <si>
    <t>3.3.90.30.06.01.0152.000001-01 - 196</t>
  </si>
  <si>
    <t>3.3.90.30.06.01.0153.000001-01 - 196 - FJZB</t>
  </si>
  <si>
    <t>3.3.90.30.06.01.0153.000001-01 - 196</t>
  </si>
  <si>
    <t>3.3.90.30.06.01.0153.000002-01 - 196 - FJZB</t>
  </si>
  <si>
    <t>3.3.90.30.06.01.0153.000002-01 - 196</t>
  </si>
  <si>
    <t>3.3.90.30.06.01.0071.000001-01 - 196 - FJZB</t>
  </si>
  <si>
    <t>3.3.90.30.06.01.0071.000001-01 - 196</t>
  </si>
  <si>
    <t>3.3.90.30.06.01.0030.000005-01 - 196 - FJZB</t>
  </si>
  <si>
    <t>3.3.90.30.06.01.0030.000005-01 - 196</t>
  </si>
  <si>
    <t>3.3.90.30.06.01.0022.000003-01 - 196 - FJZB</t>
  </si>
  <si>
    <t>3.3.90.30.06.01.0022.000003-01 - 196</t>
  </si>
  <si>
    <t>3.3.90.30.06.01.0122.000001-01 - 196 - FJZB</t>
  </si>
  <si>
    <t>3.3.90.30.06.01.0122.000001-01 - 196</t>
  </si>
  <si>
    <t>3.3.90.30.06.01.0113.000001-01 - 196 - FJZB</t>
  </si>
  <si>
    <t>3.3.90.30.06.01.0113.000001-01 - 196</t>
  </si>
  <si>
    <t>3.3.90.30.06.01.0161.000002-01 - 196 - FJZB</t>
  </si>
  <si>
    <t>3.3.90.30.06.01.0161.000002-01 - 196</t>
  </si>
  <si>
    <t>3.3.90.30.06.01.0161.000001-01 - 196 - FJZB</t>
  </si>
  <si>
    <t>3.3.90.30.06.01.0161.000001-01 - 196</t>
  </si>
  <si>
    <t>3.3.90.30.06.01.0164.000001-01 - 196 - FJZB</t>
  </si>
  <si>
    <t>3.3.90.30.06.01.0164.000001-01 - 196</t>
  </si>
  <si>
    <t>3.3.90.30.06.01.0137.000007-02 - 196 - FJZB</t>
  </si>
  <si>
    <t>3.3.90.30.06.01.0137.000007-02 - 196</t>
  </si>
  <si>
    <t>3.3.90.30.06.01.0136.000004-01 - 196 - FJZB</t>
  </si>
  <si>
    <t>3.3.90.30.06.01.0136.000004-01 - 196</t>
  </si>
  <si>
    <t>3.3.90.30.06.02.0023.000001-01 - 196 - FJZB</t>
  </si>
  <si>
    <t>3.3.90.30.06.02.0023.000001-01 - 196</t>
  </si>
  <si>
    <t>3.3.90.30.06.02.0014.000002-01 - 196 - FJZB</t>
  </si>
  <si>
    <t>3.3.90.30.06.02.0014.000002-01 - 196</t>
  </si>
  <si>
    <t>3.3.90.30.06.02.0022.000001-01 - 196 - FJZB</t>
  </si>
  <si>
    <t>3.3.90.30.06.02.0022.000001-01 - 196</t>
  </si>
  <si>
    <t>3.3.90.30.06.02.0015.000002-01 - 196 - FJZB</t>
  </si>
  <si>
    <t>3.3.90.30.06.02.0015.000002-01 - 196</t>
  </si>
  <si>
    <t>3.3.90.30.06.02.0007.000002-01 - 196 - FJZB</t>
  </si>
  <si>
    <t>3.3.90.30.06.02.0007.000002-01 - 196</t>
  </si>
  <si>
    <t>RAÇÃO EXTRUSADA PARA CRESCIMENTO DE PEIXES,Proteína Bruta Mínima: 40%, Vitamina C Mínima: no mínimo 300mg/kg., Características Adicionais: Tamanho do pellet 1mm a 2mm;Unidade De Fornecimento: embalagem de 25kg</t>
  </si>
  <si>
    <t>RAÇÃO EXTRUSADA MULTICOMPONENTE LAMINADA PARA EQUINOS ADULTOS</t>
  </si>
  <si>
    <t>RAÇÃO EXTRUSADA MULTICOMPONENTE LAMINADA PARA EQUINOS ADULTOS,Características Mínimas: Descrição do produto: 90% do produto extrusada, com particulas de 3 a 5mm, recoberto por melaço líquido (minímo de 2% e máximo de 5%). 10% do produto laminado e peletizado, sendo aveia, cevada e linhaça laminada (miníma de 3,5% e máxima de 6%), e coast cross peletizado (miníma de 3% e máxima de 5%). Composição básica do produto: Aveia (grão laminado miníma de 2% e máxima de 6% na compsição), carbonato de cálcio ( miníma de 1% e máxima de 3% na composição), cevada (miníma de 1% emáxima de 3% na composição), cloreto de sódio (sal comum, miníma de 0,25% máxima de 0,5% na composição), farelo de glútem de milho (miníma de 2% máxima de 5% na composição), farelo de linhaça (miníma de 1% e máxima de 2% na composição), farelo de soja (miníma de 5% e máxima de 15% na composição), farelo de trigo (miníma de 10% e máxima de 40% na composição), feno de coast cross (miníma de 1% e máxima de 5% na composição), fosfato bicálcico (miníma de 0,5% e máxima de 2% na composição), linhaça ( miníma de 0,5% e máxima de 1% na composição), melaço (miníma de 3% e máxima de 5% na composição), milho extrusado (miníma de 4% e máxima de 10% na composição), milho integral moído (miníma de 10% e máxima de 30% na composição), óleo de soja degomado (miníma de 0,5% e máxima de 2% na composição), premix vitamínico mineral (0,1%), produto extrusado multicomponente (laminado). Níveis de garantia por kg do produto: Cálcio (max 1,5%), extrato etereo (minímo de 3%), fósforo (miníma de 0,75), matéria fibrosa (máxima de 15%), matéria mineral (máxima de 12%), protéina bruta (miníma de 14%), umidade (máxima de 13%). Enriquecimento por kg do produto: Ácido pantotênico 20,00mg, biotina 0,5mg, cobalto 4,0g, cobre 60,0mg, colina 190,0mg, íodo 0,5mg, lisina 7,0g, magnésio 40,0mg, manganês 40,0mg, metionina 5,0g, niacina 20,0mg, selênio 0,12mg, triptofano 2,0g, vitamina A 12.000UI, vitamina C 30,0mg, vitamina B1 5,0mg, vitamina B12 5,0mg mcg, vitamina B2 5,0mg, vitamina D3 3.000UI, vitamina E 7,5mg, vitamina A 10.000UI, zinco 80,0mg; Unidade de Fornecimento: embalagem de 10 a 50kg.</t>
  </si>
  <si>
    <t>3.3.90.30.06.01.0084.000001-01</t>
  </si>
  <si>
    <t>3.3.90.30.06.01.0078.000003-01</t>
  </si>
  <si>
    <t>3.3.90.30.06.01.0014.000012-01</t>
  </si>
  <si>
    <t>3.3.90.30.06.01.0014.000013-01</t>
  </si>
  <si>
    <t>3.3.90.30.06.01.0014.000014-01</t>
  </si>
  <si>
    <t>3.3.90.30.06.01.0014.000015-01</t>
  </si>
  <si>
    <t>3.3.90.30.06.01.0014.000016-01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</si>
</sst>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quot; Itens Respondidos&quot;"/>
    <numFmt numFmtId="166" formatCode="0&quot; Itens Sem Respostas&quot;"/>
  </numFmts>
  <fonts count="16" x14ac:knownFonts="1">
    <font>
      <sz val="11"/>
      <color theme="1"/>
      <name val="Calibri"/>
      <family val="2"/>
      <scheme val="minor"/>
    </font>
    <font>
      <sz val="11"/>
      <color indexed="8"/>
      <name val="Calibri"/>
      <family val="2"/>
      <scheme val="minor"/>
    </font>
    <font>
      <sz val="11"/>
      <color theme="1"/>
      <name val="Calibri"/>
      <family val="2"/>
      <scheme val="minor"/>
    </font>
    <font>
      <b/>
      <sz val="8"/>
      <color theme="0"/>
      <name val="Tahoma"/>
      <family val="2"/>
    </font>
    <font>
      <b/>
      <sz val="8"/>
      <name val="Tahoma"/>
      <family val="2"/>
    </font>
    <font>
      <sz val="8"/>
      <color indexed="8"/>
      <name val="Tahoma"/>
      <family val="2"/>
    </font>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sz val="16"/>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s>
  <fills count="10">
    <fill>
      <patternFill patternType="none"/>
    </fill>
    <fill>
      <patternFill patternType="gray125"/>
    </fill>
    <fill>
      <patternFill patternType="none">
        <fgColor rgb="FF000000"/>
        <bgColor rgb="FFFFFFFF"/>
      </patternFill>
    </fill>
    <fill>
      <patternFill patternType="solid">
        <fgColor theme="3" tint="0.39997558519241921"/>
        <bgColor theme="6"/>
      </patternFill>
    </fill>
    <fill>
      <patternFill patternType="solid">
        <fgColor rgb="FFFFFF00"/>
        <bgColor theme="6"/>
      </patternFill>
    </fill>
    <fill>
      <patternFill patternType="solid">
        <fgColor rgb="FFFFFF0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0" tint="-4.9989318521683403E-2"/>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2" borderId="0"/>
    <xf numFmtId="0" fontId="2" fillId="2" borderId="0"/>
    <xf numFmtId="43" fontId="2" fillId="0" borderId="0" applyFont="0" applyFill="0" applyBorder="0" applyAlignment="0" applyProtection="0"/>
    <xf numFmtId="9" fontId="2" fillId="0" borderId="0" applyFont="0" applyFill="0" applyBorder="0" applyAlignment="0" applyProtection="0"/>
  </cellStyleXfs>
  <cellXfs count="70">
    <xf numFmtId="0" fontId="0" fillId="0" borderId="0" xfId="0"/>
    <xf numFmtId="0" fontId="2" fillId="2" borderId="0" xfId="2"/>
    <xf numFmtId="0" fontId="0" fillId="2" borderId="0" xfId="2" applyFont="1"/>
    <xf numFmtId="0" fontId="2" fillId="2" borderId="0" xfId="2" applyFill="1"/>
    <xf numFmtId="0" fontId="0" fillId="2" borderId="0" xfId="2" applyFont="1" applyFill="1"/>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4" fillId="4" borderId="0" xfId="1" applyFont="1" applyFill="1" applyBorder="1" applyAlignment="1">
      <alignment horizontal="center" vertical="center" wrapText="1"/>
    </xf>
    <xf numFmtId="0" fontId="5" fillId="2" borderId="0" xfId="1" applyFont="1" applyAlignment="1">
      <alignment vertical="center"/>
    </xf>
    <xf numFmtId="0" fontId="5" fillId="2" borderId="2" xfId="1" applyFont="1" applyBorder="1" applyAlignment="1">
      <alignment vertical="center" wrapText="1"/>
    </xf>
    <xf numFmtId="0" fontId="5" fillId="2" borderId="1" xfId="1" applyFont="1" applyBorder="1" applyAlignment="1">
      <alignment vertical="center" wrapText="1"/>
    </xf>
    <xf numFmtId="0" fontId="5" fillId="2" borderId="1" xfId="1" applyFont="1" applyBorder="1" applyAlignment="1">
      <alignment horizontal="center" vertical="center"/>
    </xf>
    <xf numFmtId="0" fontId="5" fillId="2" borderId="1" xfId="1" applyFont="1" applyBorder="1" applyAlignment="1">
      <alignment vertical="center"/>
    </xf>
    <xf numFmtId="0" fontId="5" fillId="2" borderId="3" xfId="1" applyFont="1" applyBorder="1" applyAlignment="1">
      <alignment horizontal="center" vertical="center"/>
    </xf>
    <xf numFmtId="0" fontId="5" fillId="2" borderId="0" xfId="1" applyFont="1" applyBorder="1" applyAlignment="1">
      <alignment horizontal="center" vertical="center"/>
    </xf>
    <xf numFmtId="0" fontId="5" fillId="2" borderId="2" xfId="1" applyFont="1" applyBorder="1" applyAlignment="1">
      <alignment vertical="center"/>
    </xf>
    <xf numFmtId="0" fontId="5" fillId="0" borderId="1" xfId="1" applyFont="1" applyFill="1" applyBorder="1" applyAlignment="1">
      <alignment vertical="center" wrapText="1"/>
    </xf>
    <xf numFmtId="1" fontId="5" fillId="2" borderId="3" xfId="1" applyNumberFormat="1" applyFont="1" applyBorder="1" applyAlignment="1">
      <alignment horizontal="center" vertical="center"/>
    </xf>
    <xf numFmtId="0" fontId="5" fillId="0" borderId="2" xfId="1" applyFont="1" applyFill="1" applyBorder="1" applyAlignment="1">
      <alignment vertical="center"/>
    </xf>
    <xf numFmtId="0" fontId="5" fillId="0" borderId="1" xfId="1" applyFont="1" applyFill="1" applyBorder="1" applyAlignment="1">
      <alignment horizontal="center" vertical="center"/>
    </xf>
    <xf numFmtId="0" fontId="5" fillId="0" borderId="1" xfId="1" applyFont="1" applyFill="1" applyBorder="1" applyAlignment="1">
      <alignment vertical="center"/>
    </xf>
    <xf numFmtId="0" fontId="5" fillId="0" borderId="3"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Alignment="1">
      <alignment vertical="center"/>
    </xf>
    <xf numFmtId="0" fontId="6" fillId="0" borderId="0" xfId="0" applyFont="1"/>
    <xf numFmtId="0" fontId="7" fillId="0" borderId="0" xfId="0" applyFont="1"/>
    <xf numFmtId="0" fontId="8" fillId="0" borderId="15" xfId="0" applyFont="1" applyBorder="1" applyAlignment="1" applyProtection="1">
      <alignment horizontal="center"/>
    </xf>
    <xf numFmtId="0" fontId="8" fillId="0" borderId="16" xfId="0" applyFont="1" applyBorder="1" applyAlignment="1" applyProtection="1">
      <alignment horizontal="center"/>
    </xf>
    <xf numFmtId="0" fontId="8" fillId="0" borderId="17" xfId="0" applyFont="1" applyBorder="1" applyAlignment="1" applyProtection="1">
      <alignment horizontal="center"/>
    </xf>
    <xf numFmtId="0" fontId="9" fillId="0" borderId="18" xfId="0" applyFont="1" applyBorder="1" applyAlignment="1" applyProtection="1">
      <alignment horizontal="center"/>
    </xf>
    <xf numFmtId="0" fontId="9" fillId="0" borderId="0" xfId="0" applyFont="1" applyBorder="1" applyAlignment="1" applyProtection="1">
      <alignment horizontal="center"/>
    </xf>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9" fillId="0" borderId="22" xfId="0" applyFont="1" applyBorder="1" applyAlignment="1" applyProtection="1">
      <alignment horizontal="center"/>
    </xf>
    <xf numFmtId="0" fontId="8" fillId="6" borderId="11" xfId="0" applyFont="1" applyFill="1" applyBorder="1" applyAlignment="1">
      <alignment horizontal="right"/>
    </xf>
    <xf numFmtId="0" fontId="8" fillId="6" borderId="10" xfId="0" applyFont="1" applyFill="1" applyBorder="1" applyAlignment="1">
      <alignment horizontal="right"/>
    </xf>
    <xf numFmtId="0" fontId="10" fillId="0" borderId="12" xfId="0" applyFont="1" applyFill="1" applyBorder="1" applyAlignment="1" applyProtection="1">
      <alignment horizontal="left"/>
      <protection locked="0"/>
    </xf>
    <xf numFmtId="0" fontId="10" fillId="0" borderId="10" xfId="0" applyFont="1" applyFill="1" applyBorder="1" applyAlignment="1" applyProtection="1">
      <alignment horizontal="left"/>
      <protection locked="0"/>
    </xf>
    <xf numFmtId="0" fontId="11" fillId="6" borderId="10" xfId="0" applyFont="1" applyFill="1" applyBorder="1"/>
    <xf numFmtId="0" fontId="7" fillId="0" borderId="12" xfId="0" applyFont="1" applyFill="1" applyBorder="1"/>
    <xf numFmtId="0" fontId="7" fillId="0" borderId="0" xfId="0" applyFont="1" applyProtection="1"/>
    <xf numFmtId="165" fontId="7" fillId="0" borderId="0" xfId="0" applyNumberFormat="1" applyFont="1" applyBorder="1" applyAlignment="1"/>
    <xf numFmtId="0" fontId="8" fillId="6" borderId="11" xfId="0" applyFont="1" applyFill="1" applyBorder="1" applyAlignment="1">
      <alignment horizontal="left" vertical="top" wrapText="1"/>
    </xf>
    <xf numFmtId="0" fontId="8" fillId="6" borderId="10" xfId="0" applyFont="1" applyFill="1" applyBorder="1" applyAlignment="1">
      <alignment horizontal="left" vertical="top" wrapText="1"/>
    </xf>
    <xf numFmtId="0" fontId="12" fillId="0" borderId="11"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1" fillId="6" borderId="0" xfId="0" applyFont="1" applyFill="1" applyBorder="1"/>
    <xf numFmtId="0" fontId="7" fillId="0" borderId="0" xfId="0" applyFont="1" applyFill="1" applyBorder="1"/>
    <xf numFmtId="165" fontId="13" fillId="5" borderId="12" xfId="0" applyNumberFormat="1" applyFont="1" applyFill="1" applyBorder="1" applyAlignment="1">
      <alignment horizontal="center" vertical="center"/>
    </xf>
    <xf numFmtId="165" fontId="13" fillId="5" borderId="13" xfId="0" applyNumberFormat="1" applyFont="1" applyFill="1" applyBorder="1" applyAlignment="1">
      <alignment horizontal="center" vertical="center"/>
    </xf>
    <xf numFmtId="166" fontId="14" fillId="8" borderId="8" xfId="0" applyNumberFormat="1" applyFont="1" applyFill="1" applyBorder="1" applyAlignment="1">
      <alignment horizontal="center" vertical="center"/>
    </xf>
    <xf numFmtId="166" fontId="14" fillId="8" borderId="9" xfId="0" applyNumberFormat="1" applyFont="1" applyFill="1" applyBorder="1" applyAlignment="1">
      <alignment horizontal="center" vertical="center"/>
    </xf>
    <xf numFmtId="0" fontId="7" fillId="5" borderId="0" xfId="0" applyFont="1" applyFill="1"/>
    <xf numFmtId="0" fontId="7" fillId="7" borderId="14"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7" fillId="7" borderId="6" xfId="0" applyFont="1" applyFill="1" applyBorder="1" applyAlignment="1" applyProtection="1">
      <alignment horizontal="center" vertical="center" wrapText="1"/>
    </xf>
    <xf numFmtId="0" fontId="7" fillId="7" borderId="7" xfId="0" applyFont="1" applyFill="1" applyBorder="1" applyAlignment="1">
      <alignment horizontal="center" vertical="center" wrapText="1"/>
    </xf>
    <xf numFmtId="3" fontId="7" fillId="0" borderId="0" xfId="0" applyNumberFormat="1" applyFont="1"/>
    <xf numFmtId="0" fontId="7" fillId="9" borderId="2"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9" borderId="1" xfId="0" applyFont="1" applyFill="1" applyBorder="1" applyAlignment="1">
      <alignment horizontal="left" vertical="center" wrapText="1"/>
    </xf>
    <xf numFmtId="164" fontId="7" fillId="9" borderId="1" xfId="3" applyNumberFormat="1" applyFont="1" applyFill="1" applyBorder="1" applyAlignment="1">
      <alignment horizontal="left" vertical="center" wrapText="1"/>
    </xf>
    <xf numFmtId="0" fontId="7" fillId="9" borderId="1" xfId="0" applyFont="1" applyFill="1" applyBorder="1" applyAlignment="1">
      <alignment horizontal="center" vertical="center" wrapText="1"/>
    </xf>
    <xf numFmtId="3" fontId="7" fillId="0" borderId="1" xfId="3" applyNumberFormat="1" applyFont="1" applyBorder="1" applyAlignment="1">
      <alignment horizontal="center" vertical="center" wrapText="1"/>
    </xf>
    <xf numFmtId="3" fontId="7" fillId="0" borderId="1" xfId="0" applyNumberFormat="1" applyFont="1" applyBorder="1" applyAlignment="1" applyProtection="1">
      <alignment horizontal="center" vertical="center"/>
      <protection locked="0"/>
    </xf>
    <xf numFmtId="3" fontId="7" fillId="9" borderId="1" xfId="0" applyNumberFormat="1" applyFont="1" applyFill="1" applyBorder="1" applyAlignment="1" applyProtection="1">
      <alignment horizontal="center" vertical="center"/>
    </xf>
    <xf numFmtId="3" fontId="7" fillId="9" borderId="1" xfId="0" applyNumberFormat="1" applyFont="1" applyFill="1" applyBorder="1" applyAlignment="1">
      <alignment horizontal="center" vertical="center"/>
    </xf>
    <xf numFmtId="9" fontId="7" fillId="9" borderId="3" xfId="4" applyFont="1" applyFill="1" applyBorder="1" applyAlignment="1">
      <alignment horizontal="center" vertical="center"/>
    </xf>
  </cellXfs>
  <cellStyles count="5">
    <cellStyle name="Normal" xfId="0" builtinId="0"/>
    <cellStyle name="Normal 2" xfId="1" xr:uid="{00000000-0005-0000-0000-000001000000}"/>
    <cellStyle name="Normal 3" xfId="2" xr:uid="{00000000-0005-0000-0000-000002000000}"/>
    <cellStyle name="Porcentagem" xfId="4" builtinId="5"/>
    <cellStyle name="Vírgula" xfId="3" builtinId="3"/>
  </cellStyles>
  <dxfs count="10">
    <dxf>
      <font>
        <b/>
        <i val="0"/>
        <color rgb="FFFF0000"/>
      </font>
    </dxf>
    <dxf>
      <font>
        <b/>
        <i val="0"/>
        <color rgb="FFFF0000"/>
      </font>
    </dxf>
    <dxf>
      <fill>
        <patternFill>
          <bgColor rgb="FF92D050"/>
        </patternFill>
      </fill>
    </dxf>
    <dxf>
      <font>
        <b/>
        <i val="0"/>
        <color rgb="FFFF0000"/>
      </font>
      <fill>
        <patternFill>
          <bgColor theme="0" tint="-4.9989318521683403E-2"/>
        </patternFill>
      </fill>
    </dxf>
    <dxf>
      <fill>
        <patternFill>
          <bgColor rgb="FF92D050"/>
        </patternFill>
      </fill>
    </dxf>
    <dxf>
      <font>
        <b/>
        <i val="0"/>
        <color rgb="FFFF0000"/>
      </font>
    </dxf>
    <dxf>
      <font>
        <b/>
        <i val="0"/>
        <color rgb="FFFF0000"/>
      </font>
    </dxf>
    <dxf>
      <fill>
        <patternFill>
          <bgColor rgb="FF92D050"/>
        </patternFill>
      </fill>
    </dxf>
    <dxf>
      <font>
        <b/>
        <i val="0"/>
        <color rgb="FFFF0000"/>
      </font>
      <fill>
        <patternFill>
          <bgColor theme="0" tint="-4.9989318521683403E-2"/>
        </patternFill>
      </fill>
    </dxf>
    <dxf>
      <fill>
        <patternFill>
          <bgColor rgb="FF92D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J68"/>
  <sheetViews>
    <sheetView zoomScaleNormal="100" workbookViewId="0">
      <pane xSplit="1" ySplit="1" topLeftCell="B68" activePane="bottomRight" state="frozen"/>
      <selection activeCell="A2" sqref="A2:A927"/>
      <selection pane="topRight" activeCell="A2" sqref="A2:A927"/>
      <selection pane="bottomLeft" activeCell="A2" sqref="A2:A927"/>
      <selection pane="bottomRight" activeCell="A2" sqref="A2:G68"/>
    </sheetView>
  </sheetViews>
  <sheetFormatPr defaultRowHeight="15" x14ac:dyDescent="0.25"/>
  <cols>
    <col min="1" max="1" width="24.85546875" style="24" bestFit="1" customWidth="1"/>
    <col min="2" max="2" width="24.7109375" style="24" bestFit="1" customWidth="1"/>
    <col min="3" max="3" width="73.140625" style="24" customWidth="1"/>
    <col min="4" max="4" width="8.28515625" style="24" bestFit="1" customWidth="1"/>
    <col min="5" max="5" width="10.42578125" style="24" bestFit="1" customWidth="1"/>
    <col min="6" max="6" width="21.28515625" style="24" bestFit="1" customWidth="1"/>
    <col min="7" max="7" width="18.42578125" style="24" bestFit="1" customWidth="1"/>
    <col min="8" max="8" width="20.28515625" style="24" bestFit="1" customWidth="1"/>
    <col min="9" max="9" width="34" style="24" bestFit="1" customWidth="1"/>
    <col min="10" max="10" width="29" style="24" bestFit="1" customWidth="1"/>
    <col min="11" max="16384" width="9.140625" style="8"/>
  </cols>
  <sheetData>
    <row r="1" spans="1:10" ht="21" x14ac:dyDescent="0.25">
      <c r="A1" s="5" t="s">
        <v>3</v>
      </c>
      <c r="B1" s="6" t="s">
        <v>4</v>
      </c>
      <c r="C1" s="6" t="s">
        <v>5</v>
      </c>
      <c r="D1" s="6" t="s">
        <v>26</v>
      </c>
      <c r="E1" s="6" t="s">
        <v>1</v>
      </c>
      <c r="F1" s="6" t="s">
        <v>2</v>
      </c>
      <c r="G1" s="6" t="s">
        <v>0</v>
      </c>
      <c r="H1" s="7" t="s">
        <v>6</v>
      </c>
      <c r="I1" s="7" t="s">
        <v>14</v>
      </c>
      <c r="J1" s="7" t="s">
        <v>10</v>
      </c>
    </row>
    <row r="2" spans="1:10" ht="147" x14ac:dyDescent="0.25">
      <c r="A2" s="9" t="s">
        <v>232</v>
      </c>
      <c r="B2" s="10" t="s">
        <v>248</v>
      </c>
      <c r="C2" s="10" t="s">
        <v>230</v>
      </c>
      <c r="D2" s="10" t="s">
        <v>118</v>
      </c>
      <c r="E2" s="11">
        <v>196</v>
      </c>
      <c r="F2" s="12" t="s">
        <v>132</v>
      </c>
      <c r="G2" s="13">
        <v>13120</v>
      </c>
      <c r="H2" s="14" t="s">
        <v>298</v>
      </c>
      <c r="I2" s="8" t="s">
        <v>299</v>
      </c>
      <c r="J2" s="8" t="s">
        <v>300</v>
      </c>
    </row>
    <row r="3" spans="1:10" ht="94.5" x14ac:dyDescent="0.25">
      <c r="A3" s="15" t="s">
        <v>188</v>
      </c>
      <c r="B3" s="10" t="s">
        <v>208</v>
      </c>
      <c r="C3" s="10" t="s">
        <v>197</v>
      </c>
      <c r="D3" s="10" t="s">
        <v>118</v>
      </c>
      <c r="E3" s="11">
        <v>196</v>
      </c>
      <c r="F3" s="12" t="s">
        <v>132</v>
      </c>
      <c r="G3" s="13">
        <v>350</v>
      </c>
      <c r="H3" s="14" t="s">
        <v>298</v>
      </c>
      <c r="I3" s="8" t="s">
        <v>299</v>
      </c>
      <c r="J3" s="8" t="s">
        <v>300</v>
      </c>
    </row>
    <row r="4" spans="1:10" ht="94.5" x14ac:dyDescent="0.25">
      <c r="A4" s="15" t="s">
        <v>187</v>
      </c>
      <c r="B4" s="10" t="s">
        <v>208</v>
      </c>
      <c r="C4" s="10" t="s">
        <v>198</v>
      </c>
      <c r="D4" s="10" t="s">
        <v>118</v>
      </c>
      <c r="E4" s="11">
        <v>196</v>
      </c>
      <c r="F4" s="12" t="s">
        <v>132</v>
      </c>
      <c r="G4" s="13">
        <v>3650</v>
      </c>
      <c r="H4" s="14" t="s">
        <v>298</v>
      </c>
      <c r="I4" s="8" t="s">
        <v>299</v>
      </c>
      <c r="J4" s="8" t="s">
        <v>300</v>
      </c>
    </row>
    <row r="5" spans="1:10" ht="94.5" x14ac:dyDescent="0.25">
      <c r="A5" s="15" t="s">
        <v>186</v>
      </c>
      <c r="B5" s="10" t="s">
        <v>209</v>
      </c>
      <c r="C5" s="10" t="s">
        <v>199</v>
      </c>
      <c r="D5" s="10" t="s">
        <v>118</v>
      </c>
      <c r="E5" s="11">
        <v>196</v>
      </c>
      <c r="F5" s="12" t="s">
        <v>132</v>
      </c>
      <c r="G5" s="13">
        <v>250</v>
      </c>
      <c r="H5" s="14" t="s">
        <v>298</v>
      </c>
      <c r="I5" s="8" t="s">
        <v>299</v>
      </c>
      <c r="J5" s="8" t="s">
        <v>300</v>
      </c>
    </row>
    <row r="6" spans="1:10" ht="94.5" x14ac:dyDescent="0.25">
      <c r="A6" s="15" t="s">
        <v>185</v>
      </c>
      <c r="B6" s="10" t="s">
        <v>209</v>
      </c>
      <c r="C6" s="10" t="s">
        <v>200</v>
      </c>
      <c r="D6" s="10" t="s">
        <v>118</v>
      </c>
      <c r="E6" s="11">
        <v>196</v>
      </c>
      <c r="F6" s="12" t="s">
        <v>132</v>
      </c>
      <c r="G6" s="13">
        <v>350</v>
      </c>
      <c r="H6" s="14" t="s">
        <v>298</v>
      </c>
      <c r="I6" s="8" t="s">
        <v>299</v>
      </c>
      <c r="J6" s="8" t="s">
        <v>300</v>
      </c>
    </row>
    <row r="7" spans="1:10" ht="21" x14ac:dyDescent="0.25">
      <c r="A7" s="9" t="s">
        <v>233</v>
      </c>
      <c r="B7" s="10" t="s">
        <v>249</v>
      </c>
      <c r="C7" s="10" t="s">
        <v>231</v>
      </c>
      <c r="D7" s="10" t="s">
        <v>118</v>
      </c>
      <c r="E7" s="11">
        <v>196</v>
      </c>
      <c r="F7" s="12" t="s">
        <v>132</v>
      </c>
      <c r="G7" s="13">
        <v>1460</v>
      </c>
      <c r="H7" s="14" t="s">
        <v>298</v>
      </c>
      <c r="I7" s="8" t="s">
        <v>299</v>
      </c>
      <c r="J7" s="8" t="s">
        <v>300</v>
      </c>
    </row>
    <row r="8" spans="1:10" ht="136.5" x14ac:dyDescent="0.25">
      <c r="A8" s="15" t="s">
        <v>147</v>
      </c>
      <c r="B8" s="10" t="s">
        <v>174</v>
      </c>
      <c r="C8" s="10" t="s">
        <v>213</v>
      </c>
      <c r="D8" s="10" t="s">
        <v>118</v>
      </c>
      <c r="E8" s="11">
        <v>196</v>
      </c>
      <c r="F8" s="12" t="s">
        <v>132</v>
      </c>
      <c r="G8" s="13">
        <v>3</v>
      </c>
      <c r="H8" s="14" t="s">
        <v>298</v>
      </c>
      <c r="I8" s="8" t="s">
        <v>299</v>
      </c>
      <c r="J8" s="8" t="s">
        <v>300</v>
      </c>
    </row>
    <row r="9" spans="1:10" ht="147" x14ac:dyDescent="0.25">
      <c r="A9" s="15" t="s">
        <v>136</v>
      </c>
      <c r="B9" s="10" t="s">
        <v>167</v>
      </c>
      <c r="C9" s="10" t="s">
        <v>153</v>
      </c>
      <c r="D9" s="10" t="s">
        <v>118</v>
      </c>
      <c r="E9" s="11">
        <v>196</v>
      </c>
      <c r="F9" s="12" t="s">
        <v>132</v>
      </c>
      <c r="G9" s="13">
        <v>720</v>
      </c>
      <c r="H9" s="14" t="s">
        <v>298</v>
      </c>
      <c r="I9" s="8"/>
      <c r="J9" s="8"/>
    </row>
    <row r="10" spans="1:10" ht="168" x14ac:dyDescent="0.25">
      <c r="A10" s="15" t="s">
        <v>137</v>
      </c>
      <c r="B10" s="10" t="s">
        <v>168</v>
      </c>
      <c r="C10" s="10" t="s">
        <v>154</v>
      </c>
      <c r="D10" s="10" t="s">
        <v>118</v>
      </c>
      <c r="E10" s="11">
        <v>196</v>
      </c>
      <c r="F10" s="12" t="s">
        <v>132</v>
      </c>
      <c r="G10" s="13">
        <v>1825</v>
      </c>
      <c r="H10" s="14" t="s">
        <v>298</v>
      </c>
      <c r="I10" s="8" t="s">
        <v>303</v>
      </c>
      <c r="J10" s="8" t="s">
        <v>304</v>
      </c>
    </row>
    <row r="11" spans="1:10" ht="157.5" x14ac:dyDescent="0.25">
      <c r="A11" s="15" t="s">
        <v>128</v>
      </c>
      <c r="B11" s="10" t="s">
        <v>164</v>
      </c>
      <c r="C11" s="10" t="s">
        <v>127</v>
      </c>
      <c r="D11" s="10" t="s">
        <v>118</v>
      </c>
      <c r="E11" s="11">
        <v>196</v>
      </c>
      <c r="F11" s="12" t="s">
        <v>132</v>
      </c>
      <c r="G11" s="13">
        <v>1825</v>
      </c>
      <c r="H11" s="14" t="s">
        <v>298</v>
      </c>
      <c r="I11" s="8" t="s">
        <v>307</v>
      </c>
      <c r="J11" s="8" t="s">
        <v>308</v>
      </c>
    </row>
    <row r="12" spans="1:10" ht="157.5" x14ac:dyDescent="0.25">
      <c r="A12" s="15" t="s">
        <v>138</v>
      </c>
      <c r="B12" s="10" t="s">
        <v>169</v>
      </c>
      <c r="C12" s="10" t="s">
        <v>155</v>
      </c>
      <c r="D12" s="10" t="s">
        <v>118</v>
      </c>
      <c r="E12" s="11">
        <v>196</v>
      </c>
      <c r="F12" s="12" t="s">
        <v>132</v>
      </c>
      <c r="G12" s="13">
        <v>1145</v>
      </c>
      <c r="H12" s="14" t="s">
        <v>298</v>
      </c>
      <c r="I12" s="8" t="s">
        <v>309</v>
      </c>
      <c r="J12" s="8" t="s">
        <v>310</v>
      </c>
    </row>
    <row r="13" spans="1:10" ht="52.5" x14ac:dyDescent="0.25">
      <c r="A13" s="15" t="s">
        <v>184</v>
      </c>
      <c r="B13" s="10" t="s">
        <v>210</v>
      </c>
      <c r="C13" s="10" t="s">
        <v>201</v>
      </c>
      <c r="D13" s="10" t="s">
        <v>178</v>
      </c>
      <c r="E13" s="11">
        <v>196</v>
      </c>
      <c r="F13" s="12" t="s">
        <v>132</v>
      </c>
      <c r="G13" s="13">
        <v>800</v>
      </c>
      <c r="H13" s="14" t="s">
        <v>298</v>
      </c>
      <c r="I13" s="8" t="s">
        <v>311</v>
      </c>
      <c r="J13" s="8" t="s">
        <v>312</v>
      </c>
    </row>
    <row r="14" spans="1:10" ht="52.5" x14ac:dyDescent="0.25">
      <c r="A14" s="15" t="s">
        <v>183</v>
      </c>
      <c r="B14" s="10" t="s">
        <v>210</v>
      </c>
      <c r="C14" s="10" t="s">
        <v>202</v>
      </c>
      <c r="D14" s="10" t="s">
        <v>178</v>
      </c>
      <c r="E14" s="11">
        <v>196</v>
      </c>
      <c r="F14" s="12" t="s">
        <v>132</v>
      </c>
      <c r="G14" s="13">
        <v>800</v>
      </c>
      <c r="H14" s="14" t="s">
        <v>298</v>
      </c>
      <c r="I14" s="8" t="s">
        <v>313</v>
      </c>
      <c r="J14" s="8" t="s">
        <v>314</v>
      </c>
    </row>
    <row r="15" spans="1:10" ht="52.5" x14ac:dyDescent="0.25">
      <c r="A15" s="15" t="s">
        <v>182</v>
      </c>
      <c r="B15" s="10" t="s">
        <v>210</v>
      </c>
      <c r="C15" s="10" t="s">
        <v>203</v>
      </c>
      <c r="D15" s="10" t="s">
        <v>178</v>
      </c>
      <c r="E15" s="11">
        <v>196</v>
      </c>
      <c r="F15" s="12" t="s">
        <v>132</v>
      </c>
      <c r="G15" s="13">
        <v>800</v>
      </c>
      <c r="H15" s="14" t="s">
        <v>298</v>
      </c>
      <c r="I15" s="8" t="s">
        <v>315</v>
      </c>
      <c r="J15" s="8" t="s">
        <v>316</v>
      </c>
    </row>
    <row r="16" spans="1:10" ht="52.5" x14ac:dyDescent="0.25">
      <c r="A16" s="15" t="s">
        <v>181</v>
      </c>
      <c r="B16" s="10" t="s">
        <v>210</v>
      </c>
      <c r="C16" s="10" t="s">
        <v>204</v>
      </c>
      <c r="D16" s="10" t="s">
        <v>178</v>
      </c>
      <c r="E16" s="11">
        <v>196</v>
      </c>
      <c r="F16" s="12" t="s">
        <v>132</v>
      </c>
      <c r="G16" s="13">
        <v>800</v>
      </c>
      <c r="H16" s="14" t="s">
        <v>298</v>
      </c>
      <c r="I16" s="8" t="s">
        <v>317</v>
      </c>
      <c r="J16" s="8" t="s">
        <v>318</v>
      </c>
    </row>
    <row r="17" spans="1:10" ht="210" x14ac:dyDescent="0.25">
      <c r="A17" s="15" t="s">
        <v>192</v>
      </c>
      <c r="B17" s="10" t="s">
        <v>175</v>
      </c>
      <c r="C17" s="10" t="s">
        <v>193</v>
      </c>
      <c r="D17" s="10" t="s">
        <v>177</v>
      </c>
      <c r="E17" s="11">
        <v>196</v>
      </c>
      <c r="F17" s="12" t="s">
        <v>132</v>
      </c>
      <c r="G17" s="13">
        <v>12</v>
      </c>
      <c r="H17" s="14" t="s">
        <v>298</v>
      </c>
      <c r="I17" s="8" t="s">
        <v>321</v>
      </c>
      <c r="J17" s="8" t="s">
        <v>322</v>
      </c>
    </row>
    <row r="18" spans="1:10" ht="136.5" x14ac:dyDescent="0.25">
      <c r="A18" s="15" t="s">
        <v>148</v>
      </c>
      <c r="B18" s="10" t="s">
        <v>175</v>
      </c>
      <c r="C18" s="10" t="s">
        <v>214</v>
      </c>
      <c r="D18" s="10" t="s">
        <v>129</v>
      </c>
      <c r="E18" s="11">
        <v>196</v>
      </c>
      <c r="F18" s="12" t="s">
        <v>132</v>
      </c>
      <c r="G18" s="13">
        <v>12</v>
      </c>
      <c r="H18" s="14" t="s">
        <v>298</v>
      </c>
      <c r="I18" s="8" t="s">
        <v>323</v>
      </c>
      <c r="J18" s="8" t="s">
        <v>324</v>
      </c>
    </row>
    <row r="19" spans="1:10" ht="199.5" x14ac:dyDescent="0.25">
      <c r="A19" s="15" t="s">
        <v>234</v>
      </c>
      <c r="B19" s="10" t="s">
        <v>250</v>
      </c>
      <c r="C19" s="10" t="s">
        <v>266</v>
      </c>
      <c r="D19" s="10" t="s">
        <v>129</v>
      </c>
      <c r="E19" s="11">
        <v>196</v>
      </c>
      <c r="F19" s="12" t="s">
        <v>132</v>
      </c>
      <c r="G19" s="13">
        <v>12</v>
      </c>
      <c r="H19" s="14" t="s">
        <v>298</v>
      </c>
      <c r="I19" s="8" t="s">
        <v>327</v>
      </c>
      <c r="J19" s="8" t="s">
        <v>328</v>
      </c>
    </row>
    <row r="20" spans="1:10" ht="199.5" x14ac:dyDescent="0.25">
      <c r="A20" s="15" t="s">
        <v>235</v>
      </c>
      <c r="B20" s="10" t="s">
        <v>251</v>
      </c>
      <c r="C20" s="10" t="s">
        <v>265</v>
      </c>
      <c r="D20" s="10" t="s">
        <v>129</v>
      </c>
      <c r="E20" s="11">
        <v>196</v>
      </c>
      <c r="F20" s="12" t="s">
        <v>132</v>
      </c>
      <c r="G20" s="13">
        <v>12</v>
      </c>
      <c r="H20" s="14" t="s">
        <v>298</v>
      </c>
      <c r="I20" s="8" t="s">
        <v>331</v>
      </c>
      <c r="J20" s="8" t="s">
        <v>332</v>
      </c>
    </row>
    <row r="21" spans="1:10" ht="21" x14ac:dyDescent="0.25">
      <c r="A21" s="15" t="s">
        <v>268</v>
      </c>
      <c r="B21" s="10" t="s">
        <v>289</v>
      </c>
      <c r="C21" s="10" t="s">
        <v>267</v>
      </c>
      <c r="D21" s="10" t="s">
        <v>118</v>
      </c>
      <c r="E21" s="11">
        <v>196</v>
      </c>
      <c r="F21" s="12" t="s">
        <v>132</v>
      </c>
      <c r="G21" s="13">
        <v>7</v>
      </c>
      <c r="H21" s="14" t="s">
        <v>298</v>
      </c>
      <c r="I21" s="8" t="s">
        <v>333</v>
      </c>
      <c r="J21" s="8" t="s">
        <v>334</v>
      </c>
    </row>
    <row r="22" spans="1:10" ht="115.5" x14ac:dyDescent="0.25">
      <c r="A22" s="15" t="s">
        <v>271</v>
      </c>
      <c r="B22" s="10" t="s">
        <v>290</v>
      </c>
      <c r="C22" s="10" t="s">
        <v>269</v>
      </c>
      <c r="D22" s="10" t="s">
        <v>270</v>
      </c>
      <c r="E22" s="11">
        <v>196</v>
      </c>
      <c r="F22" s="12" t="s">
        <v>132</v>
      </c>
      <c r="G22" s="13">
        <v>48</v>
      </c>
      <c r="H22" s="14" t="s">
        <v>298</v>
      </c>
      <c r="I22" s="8" t="s">
        <v>335</v>
      </c>
      <c r="J22" s="8" t="s">
        <v>336</v>
      </c>
    </row>
    <row r="23" spans="1:10" ht="21" x14ac:dyDescent="0.25">
      <c r="A23" s="15" t="s">
        <v>126</v>
      </c>
      <c r="B23" s="10" t="s">
        <v>125</v>
      </c>
      <c r="C23" s="10" t="s">
        <v>215</v>
      </c>
      <c r="D23" s="10" t="s">
        <v>118</v>
      </c>
      <c r="E23" s="11">
        <v>196</v>
      </c>
      <c r="F23" s="12" t="s">
        <v>132</v>
      </c>
      <c r="G23" s="13">
        <v>600</v>
      </c>
      <c r="H23" s="14" t="s">
        <v>298</v>
      </c>
      <c r="I23" s="8" t="s">
        <v>339</v>
      </c>
      <c r="J23" s="8" t="s">
        <v>340</v>
      </c>
    </row>
    <row r="24" spans="1:10" ht="94.5" x14ac:dyDescent="0.25">
      <c r="A24" s="15" t="s">
        <v>191</v>
      </c>
      <c r="B24" s="10" t="s">
        <v>205</v>
      </c>
      <c r="C24" s="10" t="s">
        <v>194</v>
      </c>
      <c r="D24" s="10" t="s">
        <v>118</v>
      </c>
      <c r="E24" s="11">
        <v>196</v>
      </c>
      <c r="F24" s="12" t="s">
        <v>132</v>
      </c>
      <c r="G24" s="13">
        <v>150</v>
      </c>
      <c r="H24" s="14" t="s">
        <v>298</v>
      </c>
      <c r="I24" s="8" t="s">
        <v>341</v>
      </c>
      <c r="J24" s="8" t="s">
        <v>342</v>
      </c>
    </row>
    <row r="25" spans="1:10" ht="105" x14ac:dyDescent="0.25">
      <c r="A25" s="15" t="s">
        <v>190</v>
      </c>
      <c r="B25" s="10" t="s">
        <v>206</v>
      </c>
      <c r="C25" s="10" t="s">
        <v>195</v>
      </c>
      <c r="D25" s="10" t="s">
        <v>118</v>
      </c>
      <c r="E25" s="11">
        <v>196</v>
      </c>
      <c r="F25" s="12" t="s">
        <v>132</v>
      </c>
      <c r="G25" s="13">
        <v>150</v>
      </c>
      <c r="H25" s="14" t="s">
        <v>298</v>
      </c>
      <c r="I25" s="8" t="s">
        <v>343</v>
      </c>
      <c r="J25" s="8" t="s">
        <v>344</v>
      </c>
    </row>
    <row r="26" spans="1:10" ht="136.5" x14ac:dyDescent="0.25">
      <c r="A26" s="15" t="s">
        <v>189</v>
      </c>
      <c r="B26" s="10" t="s">
        <v>207</v>
      </c>
      <c r="C26" s="10" t="s">
        <v>196</v>
      </c>
      <c r="D26" s="10" t="s">
        <v>118</v>
      </c>
      <c r="E26" s="11">
        <v>196</v>
      </c>
      <c r="F26" s="12" t="s">
        <v>132</v>
      </c>
      <c r="G26" s="13">
        <v>350</v>
      </c>
      <c r="H26" s="14" t="s">
        <v>298</v>
      </c>
      <c r="I26" s="8" t="s">
        <v>345</v>
      </c>
      <c r="J26" s="8" t="s">
        <v>346</v>
      </c>
    </row>
    <row r="27" spans="1:10" ht="31.5" x14ac:dyDescent="0.25">
      <c r="A27" s="15" t="s">
        <v>134</v>
      </c>
      <c r="B27" s="10" t="s">
        <v>166</v>
      </c>
      <c r="C27" s="10" t="s">
        <v>151</v>
      </c>
      <c r="D27" s="10" t="s">
        <v>131</v>
      </c>
      <c r="E27" s="11">
        <v>196</v>
      </c>
      <c r="F27" s="12" t="s">
        <v>132</v>
      </c>
      <c r="G27" s="13">
        <v>900</v>
      </c>
      <c r="H27" s="14" t="s">
        <v>298</v>
      </c>
      <c r="I27" s="8" t="s">
        <v>347</v>
      </c>
      <c r="J27" s="8" t="s">
        <v>348</v>
      </c>
    </row>
    <row r="28" spans="1:10" ht="31.5" x14ac:dyDescent="0.25">
      <c r="A28" s="15" t="s">
        <v>135</v>
      </c>
      <c r="B28" s="10" t="s">
        <v>117</v>
      </c>
      <c r="C28" s="10" t="s">
        <v>152</v>
      </c>
      <c r="D28" s="10" t="s">
        <v>118</v>
      </c>
      <c r="E28" s="11">
        <v>196</v>
      </c>
      <c r="F28" s="12" t="s">
        <v>132</v>
      </c>
      <c r="G28" s="13">
        <v>1800</v>
      </c>
      <c r="H28" s="14" t="s">
        <v>298</v>
      </c>
      <c r="I28" s="8" t="s">
        <v>349</v>
      </c>
      <c r="J28" s="8" t="s">
        <v>350</v>
      </c>
    </row>
    <row r="29" spans="1:10" ht="21" x14ac:dyDescent="0.25">
      <c r="A29" s="15" t="s">
        <v>144</v>
      </c>
      <c r="B29" s="10" t="s">
        <v>166</v>
      </c>
      <c r="C29" s="10" t="s">
        <v>160</v>
      </c>
      <c r="D29" s="10" t="s">
        <v>118</v>
      </c>
      <c r="E29" s="11">
        <v>196</v>
      </c>
      <c r="F29" s="12" t="s">
        <v>132</v>
      </c>
      <c r="G29" s="13">
        <v>300</v>
      </c>
      <c r="H29" s="14" t="s">
        <v>298</v>
      </c>
      <c r="I29" s="8" t="s">
        <v>351</v>
      </c>
      <c r="J29" s="8" t="s">
        <v>352</v>
      </c>
    </row>
    <row r="30" spans="1:10" ht="31.5" x14ac:dyDescent="0.25">
      <c r="A30" s="15" t="s">
        <v>135</v>
      </c>
      <c r="B30" s="10" t="s">
        <v>117</v>
      </c>
      <c r="C30" s="16" t="s">
        <v>152</v>
      </c>
      <c r="D30" s="10" t="s">
        <v>118</v>
      </c>
      <c r="E30" s="11">
        <v>70</v>
      </c>
      <c r="F30" s="12" t="s">
        <v>119</v>
      </c>
      <c r="G30" s="17">
        <v>17500</v>
      </c>
      <c r="H30" s="14" t="s">
        <v>298</v>
      </c>
      <c r="I30" s="8" t="s">
        <v>309</v>
      </c>
      <c r="J30" s="8" t="s">
        <v>310</v>
      </c>
    </row>
    <row r="31" spans="1:10" ht="21" x14ac:dyDescent="0.25">
      <c r="A31" s="15" t="s">
        <v>236</v>
      </c>
      <c r="B31" s="10" t="s">
        <v>252</v>
      </c>
      <c r="C31" s="10" t="s">
        <v>237</v>
      </c>
      <c r="D31" s="10" t="s">
        <v>118</v>
      </c>
      <c r="E31" s="11">
        <v>196</v>
      </c>
      <c r="F31" s="12" t="s">
        <v>132</v>
      </c>
      <c r="G31" s="13">
        <v>365</v>
      </c>
      <c r="H31" s="14" t="s">
        <v>298</v>
      </c>
      <c r="I31" s="8" t="s">
        <v>303</v>
      </c>
      <c r="J31" s="8" t="s">
        <v>304</v>
      </c>
    </row>
    <row r="32" spans="1:10" ht="21" x14ac:dyDescent="0.25">
      <c r="A32" s="15" t="s">
        <v>259</v>
      </c>
      <c r="B32" s="10" t="s">
        <v>260</v>
      </c>
      <c r="C32" s="10" t="s">
        <v>258</v>
      </c>
      <c r="D32" s="10" t="s">
        <v>130</v>
      </c>
      <c r="E32" s="11">
        <v>196</v>
      </c>
      <c r="F32" s="12" t="s">
        <v>132</v>
      </c>
      <c r="G32" s="13">
        <v>35</v>
      </c>
      <c r="H32" s="14" t="s">
        <v>298</v>
      </c>
      <c r="I32" s="8" t="s">
        <v>311</v>
      </c>
      <c r="J32" s="8" t="s">
        <v>312</v>
      </c>
    </row>
    <row r="33" spans="1:10" ht="21" x14ac:dyDescent="0.25">
      <c r="A33" s="15" t="s">
        <v>262</v>
      </c>
      <c r="B33" s="10" t="s">
        <v>260</v>
      </c>
      <c r="C33" s="10" t="s">
        <v>261</v>
      </c>
      <c r="D33" s="10" t="s">
        <v>130</v>
      </c>
      <c r="E33" s="11">
        <v>196</v>
      </c>
      <c r="F33" s="12" t="s">
        <v>132</v>
      </c>
      <c r="G33" s="13">
        <v>70</v>
      </c>
      <c r="H33" s="14" t="s">
        <v>298</v>
      </c>
      <c r="I33" s="8" t="s">
        <v>329</v>
      </c>
      <c r="J33" s="8" t="s">
        <v>330</v>
      </c>
    </row>
    <row r="34" spans="1:10" ht="84" x14ac:dyDescent="0.25">
      <c r="A34" s="15" t="s">
        <v>279</v>
      </c>
      <c r="B34" s="10" t="s">
        <v>293</v>
      </c>
      <c r="C34" s="10" t="s">
        <v>278</v>
      </c>
      <c r="D34" s="10" t="s">
        <v>129</v>
      </c>
      <c r="E34" s="11">
        <v>196</v>
      </c>
      <c r="F34" s="12" t="s">
        <v>132</v>
      </c>
      <c r="G34" s="13">
        <v>3</v>
      </c>
      <c r="H34" s="14" t="s">
        <v>298</v>
      </c>
      <c r="I34" s="8" t="s">
        <v>301</v>
      </c>
      <c r="J34" s="8" t="s">
        <v>302</v>
      </c>
    </row>
    <row r="35" spans="1:10" ht="42" x14ac:dyDescent="0.25">
      <c r="A35" s="15" t="s">
        <v>283</v>
      </c>
      <c r="B35" s="10" t="s">
        <v>294</v>
      </c>
      <c r="C35" s="10" t="s">
        <v>280</v>
      </c>
      <c r="D35" s="10" t="s">
        <v>130</v>
      </c>
      <c r="E35" s="11">
        <v>196</v>
      </c>
      <c r="F35" s="12" t="s">
        <v>132</v>
      </c>
      <c r="G35" s="13">
        <v>6</v>
      </c>
      <c r="H35" s="14" t="s">
        <v>298</v>
      </c>
      <c r="I35" s="8" t="s">
        <v>353</v>
      </c>
      <c r="J35" s="8" t="s">
        <v>354</v>
      </c>
    </row>
    <row r="36" spans="1:10" ht="21" x14ac:dyDescent="0.25">
      <c r="A36" s="15" t="s">
        <v>284</v>
      </c>
      <c r="B36" s="10" t="s">
        <v>295</v>
      </c>
      <c r="C36" s="10" t="s">
        <v>281</v>
      </c>
      <c r="D36" s="10" t="s">
        <v>179</v>
      </c>
      <c r="E36" s="11">
        <v>196</v>
      </c>
      <c r="F36" s="12" t="s">
        <v>132</v>
      </c>
      <c r="G36" s="13">
        <v>3</v>
      </c>
      <c r="H36" s="14" t="s">
        <v>298</v>
      </c>
      <c r="I36" s="8" t="s">
        <v>307</v>
      </c>
      <c r="J36" s="8" t="s">
        <v>308</v>
      </c>
    </row>
    <row r="37" spans="1:10" ht="42" x14ac:dyDescent="0.25">
      <c r="A37" s="15" t="s">
        <v>285</v>
      </c>
      <c r="B37" s="10" t="s">
        <v>296</v>
      </c>
      <c r="C37" s="10" t="s">
        <v>282</v>
      </c>
      <c r="D37" s="10" t="s">
        <v>130</v>
      </c>
      <c r="E37" s="11">
        <v>196</v>
      </c>
      <c r="F37" s="12" t="s">
        <v>132</v>
      </c>
      <c r="G37" s="13">
        <v>6</v>
      </c>
      <c r="H37" s="14" t="s">
        <v>298</v>
      </c>
      <c r="I37" s="8" t="s">
        <v>331</v>
      </c>
      <c r="J37" s="8" t="s">
        <v>332</v>
      </c>
    </row>
    <row r="38" spans="1:10" ht="42" x14ac:dyDescent="0.25">
      <c r="A38" s="15" t="s">
        <v>180</v>
      </c>
      <c r="B38" s="10" t="s">
        <v>212</v>
      </c>
      <c r="C38" s="10" t="s">
        <v>211</v>
      </c>
      <c r="D38" s="10" t="s">
        <v>179</v>
      </c>
      <c r="E38" s="11">
        <v>196</v>
      </c>
      <c r="F38" s="12" t="s">
        <v>132</v>
      </c>
      <c r="G38" s="13">
        <v>48</v>
      </c>
      <c r="H38" s="14" t="s">
        <v>298</v>
      </c>
      <c r="I38" s="8" t="s">
        <v>325</v>
      </c>
      <c r="J38" s="8" t="s">
        <v>326</v>
      </c>
    </row>
    <row r="39" spans="1:10" ht="31.5" x14ac:dyDescent="0.25">
      <c r="A39" s="15" t="s">
        <v>149</v>
      </c>
      <c r="B39" s="10" t="s">
        <v>176</v>
      </c>
      <c r="C39" s="10" t="s">
        <v>217</v>
      </c>
      <c r="D39" s="10" t="s">
        <v>216</v>
      </c>
      <c r="E39" s="11">
        <v>196</v>
      </c>
      <c r="F39" s="12" t="s">
        <v>132</v>
      </c>
      <c r="G39" s="13">
        <v>15</v>
      </c>
      <c r="H39" s="14" t="s">
        <v>298</v>
      </c>
      <c r="I39" s="8" t="s">
        <v>305</v>
      </c>
      <c r="J39" s="8" t="s">
        <v>306</v>
      </c>
    </row>
    <row r="40" spans="1:10" ht="10.5" x14ac:dyDescent="0.25">
      <c r="A40" s="15" t="s">
        <v>264</v>
      </c>
      <c r="B40" s="10" t="s">
        <v>288</v>
      </c>
      <c r="C40" s="10" t="s">
        <v>263</v>
      </c>
      <c r="D40" s="10" t="s">
        <v>130</v>
      </c>
      <c r="E40" s="11">
        <v>196</v>
      </c>
      <c r="F40" s="12" t="s">
        <v>132</v>
      </c>
      <c r="G40" s="13">
        <v>65</v>
      </c>
      <c r="H40" s="14" t="s">
        <v>298</v>
      </c>
      <c r="I40" s="8" t="s">
        <v>315</v>
      </c>
      <c r="J40" s="8" t="s">
        <v>316</v>
      </c>
    </row>
    <row r="41" spans="1:10" ht="147" x14ac:dyDescent="0.25">
      <c r="A41" s="15" t="s">
        <v>146</v>
      </c>
      <c r="B41" s="10" t="s">
        <v>173</v>
      </c>
      <c r="C41" s="10" t="s">
        <v>218</v>
      </c>
      <c r="D41" s="10" t="s">
        <v>118</v>
      </c>
      <c r="E41" s="11">
        <v>196</v>
      </c>
      <c r="F41" s="12" t="s">
        <v>132</v>
      </c>
      <c r="G41" s="13">
        <v>20</v>
      </c>
      <c r="H41" s="14" t="s">
        <v>298</v>
      </c>
      <c r="I41" s="8" t="s">
        <v>355</v>
      </c>
      <c r="J41" s="8" t="s">
        <v>356</v>
      </c>
    </row>
    <row r="42" spans="1:10" s="23" customFormat="1" ht="42" x14ac:dyDescent="0.25">
      <c r="A42" s="18" t="s">
        <v>238</v>
      </c>
      <c r="B42" s="16" t="s">
        <v>253</v>
      </c>
      <c r="C42" s="16" t="s">
        <v>239</v>
      </c>
      <c r="D42" s="16" t="s">
        <v>118</v>
      </c>
      <c r="E42" s="19">
        <v>196</v>
      </c>
      <c r="F42" s="20" t="s">
        <v>132</v>
      </c>
      <c r="G42" s="21">
        <v>29200</v>
      </c>
      <c r="H42" s="22" t="s">
        <v>298</v>
      </c>
      <c r="I42" s="23" t="s">
        <v>317</v>
      </c>
      <c r="J42" s="23" t="s">
        <v>318</v>
      </c>
    </row>
    <row r="43" spans="1:10" ht="31.5" x14ac:dyDescent="0.25">
      <c r="A43" s="15" t="s">
        <v>399</v>
      </c>
      <c r="B43" s="10" t="s">
        <v>163</v>
      </c>
      <c r="C43" s="10" t="s">
        <v>124</v>
      </c>
      <c r="D43" s="10" t="s">
        <v>118</v>
      </c>
      <c r="E43" s="11">
        <v>70</v>
      </c>
      <c r="F43" s="12" t="s">
        <v>119</v>
      </c>
      <c r="G43" s="17">
        <v>750</v>
      </c>
      <c r="H43" s="14" t="s">
        <v>298</v>
      </c>
      <c r="I43" s="8" t="s">
        <v>357</v>
      </c>
      <c r="J43" s="8" t="s">
        <v>358</v>
      </c>
    </row>
    <row r="44" spans="1:10" ht="63" x14ac:dyDescent="0.25">
      <c r="A44" s="15" t="s">
        <v>133</v>
      </c>
      <c r="B44" s="10" t="s">
        <v>165</v>
      </c>
      <c r="C44" s="10" t="s">
        <v>150</v>
      </c>
      <c r="D44" s="10" t="s">
        <v>118</v>
      </c>
      <c r="E44" s="11">
        <v>196</v>
      </c>
      <c r="F44" s="12" t="s">
        <v>132</v>
      </c>
      <c r="G44" s="13">
        <v>7300</v>
      </c>
      <c r="H44" s="14" t="s">
        <v>298</v>
      </c>
      <c r="I44" s="8" t="s">
        <v>359</v>
      </c>
      <c r="J44" s="8" t="s">
        <v>360</v>
      </c>
    </row>
    <row r="45" spans="1:10" ht="31.5" x14ac:dyDescent="0.25">
      <c r="A45" s="15" t="s">
        <v>139</v>
      </c>
      <c r="B45" s="10" t="s">
        <v>116</v>
      </c>
      <c r="C45" s="10" t="s">
        <v>395</v>
      </c>
      <c r="D45" s="10" t="s">
        <v>118</v>
      </c>
      <c r="E45" s="11">
        <v>196</v>
      </c>
      <c r="F45" s="12" t="s">
        <v>132</v>
      </c>
      <c r="G45" s="13">
        <v>720</v>
      </c>
      <c r="H45" s="14" t="s">
        <v>298</v>
      </c>
      <c r="I45" s="8" t="s">
        <v>319</v>
      </c>
      <c r="J45" s="8" t="s">
        <v>320</v>
      </c>
    </row>
    <row r="46" spans="1:10" ht="21" x14ac:dyDescent="0.25">
      <c r="A46" s="15" t="s">
        <v>400</v>
      </c>
      <c r="B46" s="10" t="s">
        <v>116</v>
      </c>
      <c r="C46" s="10" t="s">
        <v>120</v>
      </c>
      <c r="D46" s="10" t="s">
        <v>118</v>
      </c>
      <c r="E46" s="11">
        <v>70</v>
      </c>
      <c r="F46" s="12" t="s">
        <v>119</v>
      </c>
      <c r="G46" s="17">
        <v>5000</v>
      </c>
      <c r="H46" s="14" t="s">
        <v>298</v>
      </c>
      <c r="I46" s="8" t="s">
        <v>333</v>
      </c>
      <c r="J46" s="8" t="s">
        <v>334</v>
      </c>
    </row>
    <row r="47" spans="1:10" ht="21" x14ac:dyDescent="0.25">
      <c r="A47" s="15" t="s">
        <v>401</v>
      </c>
      <c r="B47" s="10" t="s">
        <v>116</v>
      </c>
      <c r="C47" s="10" t="s">
        <v>121</v>
      </c>
      <c r="D47" s="10" t="s">
        <v>118</v>
      </c>
      <c r="E47" s="11">
        <v>70</v>
      </c>
      <c r="F47" s="12" t="s">
        <v>119</v>
      </c>
      <c r="G47" s="17">
        <v>4375</v>
      </c>
      <c r="H47" s="14" t="s">
        <v>298</v>
      </c>
      <c r="I47" s="8" t="s">
        <v>361</v>
      </c>
      <c r="J47" s="8" t="s">
        <v>362</v>
      </c>
    </row>
    <row r="48" spans="1:10" ht="21" x14ac:dyDescent="0.25">
      <c r="A48" s="15" t="s">
        <v>402</v>
      </c>
      <c r="B48" s="10" t="s">
        <v>116</v>
      </c>
      <c r="C48" s="10" t="s">
        <v>122</v>
      </c>
      <c r="D48" s="10" t="s">
        <v>118</v>
      </c>
      <c r="E48" s="11">
        <v>70</v>
      </c>
      <c r="F48" s="12" t="s">
        <v>119</v>
      </c>
      <c r="G48" s="17">
        <v>375</v>
      </c>
      <c r="H48" s="14" t="s">
        <v>298</v>
      </c>
      <c r="I48" s="8" t="s">
        <v>363</v>
      </c>
      <c r="J48" s="8" t="s">
        <v>364</v>
      </c>
    </row>
    <row r="49" spans="1:10" ht="21" x14ac:dyDescent="0.25">
      <c r="A49" s="15" t="s">
        <v>403</v>
      </c>
      <c r="B49" s="10" t="s">
        <v>116</v>
      </c>
      <c r="C49" s="10" t="s">
        <v>123</v>
      </c>
      <c r="D49" s="10" t="s">
        <v>118</v>
      </c>
      <c r="E49" s="11">
        <v>70</v>
      </c>
      <c r="F49" s="12" t="s">
        <v>119</v>
      </c>
      <c r="G49" s="17">
        <v>375</v>
      </c>
      <c r="H49" s="14" t="s">
        <v>298</v>
      </c>
      <c r="I49" s="8" t="s">
        <v>335</v>
      </c>
      <c r="J49" s="8" t="s">
        <v>336</v>
      </c>
    </row>
    <row r="50" spans="1:10" ht="31.5" x14ac:dyDescent="0.25">
      <c r="A50" s="15" t="s">
        <v>139</v>
      </c>
      <c r="B50" s="10" t="s">
        <v>116</v>
      </c>
      <c r="C50" s="10" t="s">
        <v>395</v>
      </c>
      <c r="D50" s="10" t="s">
        <v>118</v>
      </c>
      <c r="E50" s="11">
        <v>70</v>
      </c>
      <c r="F50" s="12" t="s">
        <v>119</v>
      </c>
      <c r="G50" s="17">
        <v>375</v>
      </c>
      <c r="H50" s="14" t="s">
        <v>298</v>
      </c>
      <c r="I50" s="8" t="s">
        <v>337</v>
      </c>
      <c r="J50" s="8" t="s">
        <v>338</v>
      </c>
    </row>
    <row r="51" spans="1:10" ht="31.5" x14ac:dyDescent="0.25">
      <c r="A51" s="15" t="s">
        <v>404</v>
      </c>
      <c r="B51" s="10" t="s">
        <v>161</v>
      </c>
      <c r="C51" s="10" t="s">
        <v>162</v>
      </c>
      <c r="D51" s="10" t="s">
        <v>118</v>
      </c>
      <c r="E51" s="11">
        <v>70</v>
      </c>
      <c r="F51" s="12" t="s">
        <v>119</v>
      </c>
      <c r="G51" s="17">
        <v>375</v>
      </c>
      <c r="H51" s="14" t="s">
        <v>298</v>
      </c>
      <c r="I51" s="8" t="s">
        <v>339</v>
      </c>
      <c r="J51" s="8" t="s">
        <v>340</v>
      </c>
    </row>
    <row r="52" spans="1:10" ht="115.5" x14ac:dyDescent="0.25">
      <c r="A52" s="15" t="s">
        <v>140</v>
      </c>
      <c r="B52" s="10" t="s">
        <v>170</v>
      </c>
      <c r="C52" s="10" t="s">
        <v>156</v>
      </c>
      <c r="D52" s="10" t="s">
        <v>118</v>
      </c>
      <c r="E52" s="11">
        <v>196</v>
      </c>
      <c r="F52" s="12" t="s">
        <v>132</v>
      </c>
      <c r="G52" s="13">
        <v>360</v>
      </c>
      <c r="H52" s="14" t="s">
        <v>298</v>
      </c>
      <c r="I52" s="8" t="s">
        <v>365</v>
      </c>
      <c r="J52" s="8" t="s">
        <v>366</v>
      </c>
    </row>
    <row r="53" spans="1:10" ht="136.5" x14ac:dyDescent="0.25">
      <c r="A53" s="15" t="s">
        <v>145</v>
      </c>
      <c r="B53" s="10" t="s">
        <v>226</v>
      </c>
      <c r="C53" s="10" t="s">
        <v>219</v>
      </c>
      <c r="D53" s="10" t="s">
        <v>118</v>
      </c>
      <c r="E53" s="11">
        <v>196</v>
      </c>
      <c r="F53" s="12" t="s">
        <v>132</v>
      </c>
      <c r="G53" s="13">
        <v>551</v>
      </c>
      <c r="H53" s="14" t="s">
        <v>298</v>
      </c>
      <c r="I53" s="8" t="s">
        <v>367</v>
      </c>
      <c r="J53" s="8" t="s">
        <v>368</v>
      </c>
    </row>
    <row r="54" spans="1:10" ht="136.5" x14ac:dyDescent="0.25">
      <c r="A54" s="15" t="s">
        <v>240</v>
      </c>
      <c r="B54" s="10" t="s">
        <v>254</v>
      </c>
      <c r="C54" s="10" t="s">
        <v>241</v>
      </c>
      <c r="D54" s="10" t="s">
        <v>118</v>
      </c>
      <c r="E54" s="11">
        <v>196</v>
      </c>
      <c r="F54" s="12" t="s">
        <v>132</v>
      </c>
      <c r="G54" s="13">
        <v>1276</v>
      </c>
      <c r="H54" s="14" t="s">
        <v>298</v>
      </c>
      <c r="I54" s="8" t="s">
        <v>369</v>
      </c>
      <c r="J54" s="8" t="s">
        <v>370</v>
      </c>
    </row>
    <row r="55" spans="1:10" ht="42" x14ac:dyDescent="0.25">
      <c r="A55" s="15" t="s">
        <v>242</v>
      </c>
      <c r="B55" s="10" t="s">
        <v>255</v>
      </c>
      <c r="C55" s="10" t="s">
        <v>243</v>
      </c>
      <c r="D55" s="10" t="s">
        <v>118</v>
      </c>
      <c r="E55" s="11">
        <v>196</v>
      </c>
      <c r="F55" s="12" t="s">
        <v>132</v>
      </c>
      <c r="G55" s="13">
        <v>14600</v>
      </c>
      <c r="H55" s="14" t="s">
        <v>298</v>
      </c>
      <c r="I55" s="8" t="s">
        <v>371</v>
      </c>
      <c r="J55" s="8" t="s">
        <v>372</v>
      </c>
    </row>
    <row r="56" spans="1:10" ht="31.5" x14ac:dyDescent="0.25">
      <c r="A56" s="15" t="s">
        <v>220</v>
      </c>
      <c r="B56" s="10" t="s">
        <v>227</v>
      </c>
      <c r="C56" s="10" t="s">
        <v>221</v>
      </c>
      <c r="D56" s="10" t="s">
        <v>118</v>
      </c>
      <c r="E56" s="11">
        <v>196</v>
      </c>
      <c r="F56" s="12" t="s">
        <v>132</v>
      </c>
      <c r="G56" s="13">
        <v>2840</v>
      </c>
      <c r="H56" s="14" t="s">
        <v>298</v>
      </c>
      <c r="I56" s="8" t="s">
        <v>373</v>
      </c>
      <c r="J56" s="8" t="s">
        <v>374</v>
      </c>
    </row>
    <row r="57" spans="1:10" ht="157.5" x14ac:dyDescent="0.25">
      <c r="A57" s="15" t="s">
        <v>244</v>
      </c>
      <c r="B57" s="10" t="s">
        <v>256</v>
      </c>
      <c r="C57" s="10" t="s">
        <v>245</v>
      </c>
      <c r="D57" s="10" t="s">
        <v>118</v>
      </c>
      <c r="E57" s="11">
        <v>196</v>
      </c>
      <c r="F57" s="12" t="s">
        <v>132</v>
      </c>
      <c r="G57" s="13">
        <v>14050</v>
      </c>
      <c r="H57" s="14" t="s">
        <v>298</v>
      </c>
      <c r="I57" s="8" t="s">
        <v>375</v>
      </c>
      <c r="J57" s="8" t="s">
        <v>376</v>
      </c>
    </row>
    <row r="58" spans="1:10" ht="10.5" customHeight="1" x14ac:dyDescent="0.25">
      <c r="A58" s="15" t="s">
        <v>273</v>
      </c>
      <c r="B58" s="10" t="s">
        <v>291</v>
      </c>
      <c r="C58" s="10" t="s">
        <v>272</v>
      </c>
      <c r="D58" s="10" t="s">
        <v>118</v>
      </c>
      <c r="E58" s="11">
        <v>196</v>
      </c>
      <c r="F58" s="12" t="s">
        <v>132</v>
      </c>
      <c r="G58" s="13">
        <v>180</v>
      </c>
      <c r="H58" s="14" t="s">
        <v>298</v>
      </c>
      <c r="I58" s="8" t="s">
        <v>377</v>
      </c>
      <c r="J58" s="8" t="s">
        <v>378</v>
      </c>
    </row>
    <row r="59" spans="1:10" ht="10.5" customHeight="1" x14ac:dyDescent="0.25">
      <c r="A59" s="15" t="s">
        <v>275</v>
      </c>
      <c r="B59" s="10" t="s">
        <v>292</v>
      </c>
      <c r="C59" s="10" t="s">
        <v>274</v>
      </c>
      <c r="D59" s="10" t="s">
        <v>118</v>
      </c>
      <c r="E59" s="11">
        <v>196</v>
      </c>
      <c r="F59" s="12" t="s">
        <v>132</v>
      </c>
      <c r="G59" s="13">
        <v>24</v>
      </c>
      <c r="H59" s="14" t="s">
        <v>298</v>
      </c>
      <c r="I59" s="8" t="s">
        <v>379</v>
      </c>
      <c r="J59" s="8" t="s">
        <v>380</v>
      </c>
    </row>
    <row r="60" spans="1:10" ht="21" x14ac:dyDescent="0.25">
      <c r="A60" s="15" t="s">
        <v>277</v>
      </c>
      <c r="B60" s="10" t="s">
        <v>292</v>
      </c>
      <c r="C60" s="10" t="s">
        <v>276</v>
      </c>
      <c r="D60" s="10" t="s">
        <v>118</v>
      </c>
      <c r="E60" s="11">
        <v>196</v>
      </c>
      <c r="F60" s="12" t="s">
        <v>132</v>
      </c>
      <c r="G60" s="13">
        <v>24</v>
      </c>
      <c r="H60" s="14" t="s">
        <v>298</v>
      </c>
      <c r="I60" s="8" t="s">
        <v>361</v>
      </c>
      <c r="J60" s="8" t="s">
        <v>362</v>
      </c>
    </row>
    <row r="61" spans="1:10" ht="231" x14ac:dyDescent="0.25">
      <c r="A61" s="15" t="s">
        <v>141</v>
      </c>
      <c r="B61" s="10" t="s">
        <v>171</v>
      </c>
      <c r="C61" s="10" t="s">
        <v>157</v>
      </c>
      <c r="D61" s="10" t="s">
        <v>130</v>
      </c>
      <c r="E61" s="11">
        <v>196</v>
      </c>
      <c r="F61" s="12" t="s">
        <v>132</v>
      </c>
      <c r="G61" s="13">
        <v>60</v>
      </c>
      <c r="H61" s="14" t="s">
        <v>298</v>
      </c>
      <c r="I61" s="8" t="s">
        <v>363</v>
      </c>
      <c r="J61" s="8" t="s">
        <v>364</v>
      </c>
    </row>
    <row r="62" spans="1:10" ht="220.5" x14ac:dyDescent="0.25">
      <c r="A62" s="15" t="s">
        <v>142</v>
      </c>
      <c r="B62" s="10" t="s">
        <v>171</v>
      </c>
      <c r="C62" s="10" t="s">
        <v>158</v>
      </c>
      <c r="D62" s="10" t="s">
        <v>130</v>
      </c>
      <c r="E62" s="11">
        <v>196</v>
      </c>
      <c r="F62" s="12" t="s">
        <v>132</v>
      </c>
      <c r="G62" s="13">
        <v>186</v>
      </c>
      <c r="H62" s="14" t="s">
        <v>298</v>
      </c>
      <c r="I62" s="8" t="s">
        <v>381</v>
      </c>
      <c r="J62" s="8" t="s">
        <v>382</v>
      </c>
    </row>
    <row r="63" spans="1:10" ht="63" x14ac:dyDescent="0.25">
      <c r="A63" s="15" t="s">
        <v>143</v>
      </c>
      <c r="B63" s="10" t="s">
        <v>172</v>
      </c>
      <c r="C63" s="10" t="s">
        <v>159</v>
      </c>
      <c r="D63" s="10" t="s">
        <v>118</v>
      </c>
      <c r="E63" s="11">
        <v>196</v>
      </c>
      <c r="F63" s="12" t="s">
        <v>132</v>
      </c>
      <c r="G63" s="13">
        <v>1145</v>
      </c>
      <c r="H63" s="14" t="s">
        <v>298</v>
      </c>
      <c r="I63" s="8" t="s">
        <v>383</v>
      </c>
      <c r="J63" s="8" t="s">
        <v>384</v>
      </c>
    </row>
    <row r="64" spans="1:10" ht="42" x14ac:dyDescent="0.25">
      <c r="A64" s="15" t="s">
        <v>246</v>
      </c>
      <c r="B64" s="10" t="s">
        <v>257</v>
      </c>
      <c r="C64" s="10" t="s">
        <v>247</v>
      </c>
      <c r="D64" s="10" t="s">
        <v>118</v>
      </c>
      <c r="E64" s="11">
        <v>196</v>
      </c>
      <c r="F64" s="12" t="s">
        <v>132</v>
      </c>
      <c r="G64" s="13">
        <v>8240</v>
      </c>
      <c r="H64" s="14" t="s">
        <v>298</v>
      </c>
      <c r="I64" s="8" t="s">
        <v>385</v>
      </c>
      <c r="J64" s="8" t="s">
        <v>386</v>
      </c>
    </row>
    <row r="65" spans="1:10" ht="84" x14ac:dyDescent="0.25">
      <c r="A65" s="15" t="s">
        <v>222</v>
      </c>
      <c r="B65" s="10" t="s">
        <v>228</v>
      </c>
      <c r="C65" s="10" t="s">
        <v>223</v>
      </c>
      <c r="D65" s="10" t="s">
        <v>118</v>
      </c>
      <c r="E65" s="11">
        <v>196</v>
      </c>
      <c r="F65" s="12" t="s">
        <v>132</v>
      </c>
      <c r="G65" s="13">
        <v>2920</v>
      </c>
      <c r="H65" s="14" t="s">
        <v>298</v>
      </c>
      <c r="I65" s="8" t="s">
        <v>387</v>
      </c>
      <c r="J65" s="8" t="s">
        <v>388</v>
      </c>
    </row>
    <row r="66" spans="1:10" ht="52.5" x14ac:dyDescent="0.25">
      <c r="A66" s="15" t="s">
        <v>224</v>
      </c>
      <c r="B66" s="10" t="s">
        <v>229</v>
      </c>
      <c r="C66" s="10" t="s">
        <v>225</v>
      </c>
      <c r="D66" s="10" t="s">
        <v>118</v>
      </c>
      <c r="E66" s="11">
        <v>196</v>
      </c>
      <c r="F66" s="12" t="s">
        <v>132</v>
      </c>
      <c r="G66" s="13">
        <v>1610</v>
      </c>
      <c r="H66" s="14" t="s">
        <v>298</v>
      </c>
      <c r="I66" s="8" t="s">
        <v>389</v>
      </c>
      <c r="J66" s="8" t="s">
        <v>390</v>
      </c>
    </row>
    <row r="67" spans="1:10" ht="126" x14ac:dyDescent="0.25">
      <c r="A67" s="15" t="s">
        <v>287</v>
      </c>
      <c r="B67" s="10" t="s">
        <v>297</v>
      </c>
      <c r="C67" s="10" t="s">
        <v>286</v>
      </c>
      <c r="D67" s="10" t="s">
        <v>178</v>
      </c>
      <c r="E67" s="11">
        <v>196</v>
      </c>
      <c r="F67" s="12" t="s">
        <v>132</v>
      </c>
      <c r="G67" s="13">
        <v>10</v>
      </c>
      <c r="H67" s="14" t="s">
        <v>298</v>
      </c>
      <c r="I67" s="8" t="s">
        <v>391</v>
      </c>
      <c r="J67" s="8" t="s">
        <v>392</v>
      </c>
    </row>
    <row r="68" spans="1:10" ht="252" x14ac:dyDescent="0.25">
      <c r="A68" s="15" t="s">
        <v>398</v>
      </c>
      <c r="B68" s="10" t="s">
        <v>396</v>
      </c>
      <c r="C68" s="16" t="s">
        <v>397</v>
      </c>
      <c r="D68" s="10" t="s">
        <v>118</v>
      </c>
      <c r="E68" s="11">
        <v>70</v>
      </c>
      <c r="F68" s="12" t="s">
        <v>119</v>
      </c>
      <c r="G68" s="17">
        <v>15000</v>
      </c>
      <c r="H68" s="14" t="s">
        <v>298</v>
      </c>
      <c r="I68" s="8" t="s">
        <v>393</v>
      </c>
      <c r="J68" s="8" t="s">
        <v>394</v>
      </c>
    </row>
  </sheetData>
  <sheetProtection algorithmName="SHA-512" hashValue="blJGd0MR213sTEVreXWHh9aZNj3G/8Zzw/Tq5R42iSlfSUt2DxhwbVoOYe5gWQd9zDxGozhLFLDt6OTy0kH6iA==" saltValue="azCN++czGstAt99UwigUSg==" spinCount="100000" sheet="1" selectLockedCells="1"/>
  <autoFilter ref="A1:G68" xr:uid="{00000000-0009-0000-0000-000000000000}"/>
  <sortState ref="A2:AE68">
    <sortCondition ref="A2:A68"/>
    <sortCondition ref="C2:C68"/>
  </sortState>
  <pageMargins left="0.511811024" right="0.511811024" top="0.78740157499999996" bottom="0.78740157499999996" header="0.31496062000000002" footer="0.31496062000000002"/>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71"/>
  <sheetViews>
    <sheetView tabSelected="1" topLeftCell="E1" zoomScaleNormal="100" workbookViewId="0">
      <selection activeCell="H71" sqref="H71"/>
    </sheetView>
  </sheetViews>
  <sheetFormatPr defaultRowHeight="15" x14ac:dyDescent="0.25"/>
  <cols>
    <col min="1" max="1" width="9.140625" style="25" hidden="1" customWidth="1"/>
    <col min="2" max="2" width="40" style="25" hidden="1" customWidth="1"/>
    <col min="3" max="3" width="13.28515625" style="25" hidden="1" customWidth="1"/>
    <col min="4" max="4" width="28.28515625" style="25" hidden="1" customWidth="1"/>
    <col min="5" max="5" width="7.5703125" style="25" bestFit="1" customWidth="1"/>
    <col min="6" max="6" width="28.28515625" style="25" bestFit="1" customWidth="1"/>
    <col min="7" max="7" width="30.140625" style="25" bestFit="1" customWidth="1"/>
    <col min="8" max="8" width="65.28515625" style="25" customWidth="1"/>
    <col min="9" max="9" width="9.140625" style="25" hidden="1" customWidth="1"/>
    <col min="10" max="10" width="8" style="25" hidden="1" customWidth="1"/>
    <col min="11" max="11" width="7.5703125" style="25" bestFit="1" customWidth="1"/>
    <col min="12" max="12" width="9.28515625" style="25" bestFit="1" customWidth="1"/>
    <col min="13" max="13" width="9" style="25" bestFit="1" customWidth="1"/>
    <col min="14" max="14" width="10" style="41" customWidth="1"/>
    <col min="15" max="15" width="10" style="25" customWidth="1"/>
    <col min="16" max="16" width="24.5703125" style="25" bestFit="1" customWidth="1"/>
    <col min="17" max="16384" width="9.140625" style="25"/>
  </cols>
  <sheetData>
    <row r="1" spans="1:17" ht="21" x14ac:dyDescent="0.35">
      <c r="E1" s="26" t="s">
        <v>29</v>
      </c>
      <c r="F1" s="27"/>
      <c r="G1" s="27"/>
      <c r="H1" s="27"/>
      <c r="I1" s="27"/>
      <c r="J1" s="27"/>
      <c r="K1" s="27"/>
      <c r="L1" s="27"/>
      <c r="M1" s="27"/>
      <c r="N1" s="27"/>
      <c r="O1" s="27"/>
      <c r="P1" s="28"/>
    </row>
    <row r="2" spans="1:17" ht="15.75" x14ac:dyDescent="0.25">
      <c r="E2" s="29" t="s">
        <v>114</v>
      </c>
      <c r="F2" s="30"/>
      <c r="G2" s="30"/>
      <c r="H2" s="30"/>
      <c r="I2" s="30"/>
      <c r="J2" s="30"/>
      <c r="K2" s="30"/>
      <c r="L2" s="30"/>
      <c r="M2" s="30"/>
      <c r="N2" s="30"/>
      <c r="O2" s="30"/>
      <c r="P2" s="31"/>
    </row>
    <row r="3" spans="1:17" ht="16.5" thickBot="1" x14ac:dyDescent="0.3">
      <c r="E3" s="32" t="s">
        <v>115</v>
      </c>
      <c r="F3" s="33"/>
      <c r="G3" s="33"/>
      <c r="H3" s="33"/>
      <c r="I3" s="33"/>
      <c r="J3" s="33"/>
      <c r="K3" s="33"/>
      <c r="L3" s="33"/>
      <c r="M3" s="33"/>
      <c r="N3" s="33"/>
      <c r="O3" s="33"/>
      <c r="P3" s="34"/>
    </row>
    <row r="4" spans="1:17" ht="21.75" thickBot="1" x14ac:dyDescent="0.4">
      <c r="E4" s="35" t="s">
        <v>16</v>
      </c>
      <c r="F4" s="36"/>
      <c r="G4" s="37"/>
      <c r="H4" s="38"/>
      <c r="I4" s="39" t="e">
        <f>VLOOKUP(G4,'LISTA ÓRGÃO'!B:C,2,FALSE)</f>
        <v>#N/A</v>
      </c>
      <c r="J4" s="40"/>
      <c r="Q4" s="42"/>
    </row>
    <row r="5" spans="1:17" ht="66.75" customHeight="1" thickBot="1" x14ac:dyDescent="0.3">
      <c r="E5" s="43" t="s">
        <v>28</v>
      </c>
      <c r="F5" s="44"/>
      <c r="G5" s="45"/>
      <c r="H5" s="46"/>
      <c r="I5" s="47"/>
      <c r="J5" s="48"/>
      <c r="K5" s="49">
        <f>COUNT($M:$M)</f>
        <v>0</v>
      </c>
      <c r="L5" s="49"/>
      <c r="M5" s="49"/>
      <c r="N5" s="50"/>
      <c r="O5" s="51">
        <f>COUNT($E:$E)-COUNT($M:$M)</f>
        <v>65</v>
      </c>
      <c r="P5" s="52"/>
      <c r="Q5" s="42"/>
    </row>
    <row r="6" spans="1:17" ht="45" x14ac:dyDescent="0.25">
      <c r="A6" s="53" t="s">
        <v>20</v>
      </c>
      <c r="B6" s="53" t="s">
        <v>12</v>
      </c>
      <c r="C6" s="53" t="s">
        <v>21</v>
      </c>
      <c r="D6" s="53" t="s">
        <v>22</v>
      </c>
      <c r="E6" s="54" t="s">
        <v>25</v>
      </c>
      <c r="F6" s="55" t="s">
        <v>7</v>
      </c>
      <c r="G6" s="55" t="s">
        <v>4</v>
      </c>
      <c r="H6" s="55" t="s">
        <v>15</v>
      </c>
      <c r="I6" s="55" t="s">
        <v>9</v>
      </c>
      <c r="J6" s="55" t="s">
        <v>8</v>
      </c>
      <c r="K6" s="55" t="s">
        <v>27</v>
      </c>
      <c r="L6" s="55" t="s">
        <v>17</v>
      </c>
      <c r="M6" s="56" t="s">
        <v>23</v>
      </c>
      <c r="N6" s="57" t="s">
        <v>24</v>
      </c>
      <c r="O6" s="55" t="s">
        <v>18</v>
      </c>
      <c r="P6" s="58" t="s">
        <v>19</v>
      </c>
    </row>
    <row r="7" spans="1:17" ht="30" x14ac:dyDescent="0.25">
      <c r="A7" s="25" t="e">
        <f>$I$4</f>
        <v>#N/A</v>
      </c>
      <c r="B7" s="25" t="e">
        <f>VLOOKUP(A7,'LISTA ÓRGÃO'!A:B,2,FALSE)</f>
        <v>#N/A</v>
      </c>
      <c r="C7" s="59">
        <f>N7</f>
        <v>0</v>
      </c>
      <c r="D7" s="25" t="str">
        <f>F7</f>
        <v>3.3.90.30.06.01.0005.000002-01</v>
      </c>
      <c r="E7" s="60">
        <v>1</v>
      </c>
      <c r="F7" s="61" t="s">
        <v>144</v>
      </c>
      <c r="G7" s="62" t="str">
        <f>VLOOKUP(F7,'Base de Dados 31.04'!A:B,2,FALSE)</f>
        <v>FENO</v>
      </c>
      <c r="H7" s="62" t="str">
        <f>VLOOKUP(F7,'Base de Dados 31.04'!A:C,3,FALSE)</f>
        <v>FENO,Composição Básica: feno fino, Características Adicionais: sem impurezas, Unidade De Fornecimento: fardo com 30 kg</v>
      </c>
      <c r="I7" s="63">
        <f>COUNTIF('Base de Dados 31.04'!A:A,'Respostas Órgãos'!F7)</f>
        <v>1</v>
      </c>
      <c r="J7" s="63">
        <f>SUMIF('Base de Dados 31.04'!A:A,'Respostas Órgãos'!F7,'Base de Dados 31.04'!G:G)</f>
        <v>300</v>
      </c>
      <c r="K7" s="64" t="str">
        <f>VLOOKUP(F7,'Base de Dados 31.04'!A:D,4,FALSE)</f>
        <v>kg</v>
      </c>
      <c r="L7" s="65">
        <f>SUMIF('Base de Dados 31.04'!J:J,'Respostas Órgãos'!F7&amp;" - "&amp;'Respostas Órgãos'!$I$4,'Base de Dados 31.04'!G:G)</f>
        <v>0</v>
      </c>
      <c r="M7" s="66"/>
      <c r="N7" s="67">
        <f>IF(M7="",L7,M7)</f>
        <v>0</v>
      </c>
      <c r="O7" s="68">
        <f>N7-L7</f>
        <v>0</v>
      </c>
      <c r="P7" s="69" t="str">
        <f>IF(ISERROR((N7-L7)/L7),"Sem histórico de consumo",(N7-L7)/L7)</f>
        <v>Sem histórico de consumo</v>
      </c>
    </row>
    <row r="8" spans="1:17" ht="60" x14ac:dyDescent="0.25">
      <c r="A8" s="25" t="e">
        <f t="shared" ref="A8:A71" si="0">$I$4</f>
        <v>#N/A</v>
      </c>
      <c r="B8" s="25" t="e">
        <f>VLOOKUP(A8,'LISTA ÓRGÃO'!A:B,2,FALSE)</f>
        <v>#N/A</v>
      </c>
      <c r="C8" s="59">
        <f t="shared" ref="C8:C16" si="1">N8</f>
        <v>0</v>
      </c>
      <c r="D8" s="25" t="str">
        <f t="shared" ref="D8:D16" si="2">F8</f>
        <v>3.3.90.30.06.01.0005.000006-01</v>
      </c>
      <c r="E8" s="60">
        <f>+E7+1</f>
        <v>2</v>
      </c>
      <c r="F8" s="61" t="s">
        <v>135</v>
      </c>
      <c r="G8" s="62" t="str">
        <f>VLOOKUP(F8,'Base de Dados 31.04'!A:B,2,FALSE)</f>
        <v>FENO DE RAMÍNEA TIFTON</v>
      </c>
      <c r="H8" s="62" t="str">
        <f>VLOOKUP(F8,'Base de Dados 31.04'!A:C,3,FALSE)</f>
        <v>FENO,Composição Básica: FENO DE GRAMÍNEA TIFTON, Características Adicionais: gramínea tifton na forma de feno, com coloração verde, com proteína bruta na matéria seca superior a 14%., Unidade De Fornecimento: fardo de 10 kg</v>
      </c>
      <c r="I8" s="63">
        <f>COUNTIF('Base de Dados 31.04'!A:A,'Respostas Órgãos'!F8)</f>
        <v>2</v>
      </c>
      <c r="J8" s="63">
        <f>SUMIF('Base de Dados 31.04'!A:A,'Respostas Órgãos'!F8,'Base de Dados 31.04'!G:G)</f>
        <v>19300</v>
      </c>
      <c r="K8" s="64" t="str">
        <f>VLOOKUP(F8,'Base de Dados 31.04'!A:D,4,FALSE)</f>
        <v>kg</v>
      </c>
      <c r="L8" s="65">
        <f>SUMIF('Base de Dados 31.04'!J:J,'Respostas Órgãos'!F8&amp;" - "&amp;'Respostas Órgãos'!$I$4,'Base de Dados 31.04'!G:G)</f>
        <v>0</v>
      </c>
      <c r="M8" s="66"/>
      <c r="N8" s="67">
        <f t="shared" ref="N8:N16" si="3">IF(M8="",L8,M8)</f>
        <v>0</v>
      </c>
      <c r="O8" s="68">
        <f t="shared" ref="O8:O16" si="4">N8-L8</f>
        <v>0</v>
      </c>
      <c r="P8" s="69" t="str">
        <f t="shared" ref="P8:P16" si="5">IF(ISERROR((N8-L8)/L8),"Sem histórico de consumo",(N8-L8)/L8)</f>
        <v>Sem histórico de consumo</v>
      </c>
    </row>
    <row r="9" spans="1:17" ht="60" x14ac:dyDescent="0.25">
      <c r="A9" s="25" t="e">
        <f t="shared" si="0"/>
        <v>#N/A</v>
      </c>
      <c r="B9" s="25" t="e">
        <f>VLOOKUP(A9,'LISTA ÓRGÃO'!A:B,2,FALSE)</f>
        <v>#N/A</v>
      </c>
      <c r="C9" s="59">
        <f t="shared" si="1"/>
        <v>0</v>
      </c>
      <c r="D9" s="25" t="str">
        <f t="shared" si="2"/>
        <v>3.3.90.30.06.01.0005.000007-01</v>
      </c>
      <c r="E9" s="60">
        <f t="shared" ref="E9:E71" si="6">+E8+1</f>
        <v>3</v>
      </c>
      <c r="F9" s="61" t="s">
        <v>134</v>
      </c>
      <c r="G9" s="62" t="str">
        <f>VLOOKUP(F9,'Base de Dados 31.04'!A:B,2,FALSE)</f>
        <v>FENO</v>
      </c>
      <c r="H9" s="62" t="str">
        <f>VLOOKUP(F9,'Base de Dados 31.04'!A:C,3,FALSE)</f>
        <v>FENO,Composição Básica: FENO DE LEGUMINOSA ALFAFA TIPO A, Características Adicionais: leguminosa alfafa na forma de feno, com coloração verde e folhas bem aderidas a haste, cortadas em período pré-floração, Unidade De Fornecimento: fardo de 10 kg.</v>
      </c>
      <c r="I9" s="63">
        <f>COUNTIF('Base de Dados 31.04'!A:A,'Respostas Órgãos'!F9)</f>
        <v>1</v>
      </c>
      <c r="J9" s="63">
        <f>SUMIF('Base de Dados 31.04'!A:A,'Respostas Órgãos'!F9,'Base de Dados 31.04'!G:G)</f>
        <v>900</v>
      </c>
      <c r="K9" s="64" t="str">
        <f>VLOOKUP(F9,'Base de Dados 31.04'!A:D,4,FALSE)</f>
        <v>far</v>
      </c>
      <c r="L9" s="65">
        <f>SUMIF('Base de Dados 31.04'!J:J,'Respostas Órgãos'!F9&amp;" - "&amp;'Respostas Órgãos'!$I$4,'Base de Dados 31.04'!G:G)</f>
        <v>0</v>
      </c>
      <c r="M9" s="66"/>
      <c r="N9" s="67">
        <f t="shared" si="3"/>
        <v>0</v>
      </c>
      <c r="O9" s="68">
        <f t="shared" si="4"/>
        <v>0</v>
      </c>
      <c r="P9" s="69" t="str">
        <f t="shared" si="5"/>
        <v>Sem histórico de consumo</v>
      </c>
    </row>
    <row r="10" spans="1:17" ht="60" x14ac:dyDescent="0.25">
      <c r="A10" s="25" t="e">
        <f t="shared" si="0"/>
        <v>#N/A</v>
      </c>
      <c r="B10" s="25" t="e">
        <f>VLOOKUP(A10,'LISTA ÓRGÃO'!A:B,2,FALSE)</f>
        <v>#N/A</v>
      </c>
      <c r="C10" s="59">
        <f t="shared" si="1"/>
        <v>0</v>
      </c>
      <c r="D10" s="25" t="str">
        <f t="shared" si="2"/>
        <v>3.3.90.30.06.01.0014.000007-01</v>
      </c>
      <c r="E10" s="60">
        <f t="shared" si="6"/>
        <v>4</v>
      </c>
      <c r="F10" s="61" t="s">
        <v>139</v>
      </c>
      <c r="G10" s="62" t="str">
        <f>VLOOKUP(F10,'Base de Dados 31.04'!A:B,2,FALSE)</f>
        <v>RAÇÃO EXTRUSADA PARA CRESCIMENTO DE PEIXES</v>
      </c>
      <c r="H10" s="62" t="str">
        <f>VLOOKUP(F10,'Base de Dados 31.04'!A:C,3,FALSE)</f>
        <v>RAÇÃO EXTRUSADA PARA CRESCIMENTO DE PEIXES,Proteína Bruta Mínima: 40%, Vitamina C Mínima: no mínimo 300mg/kg., Características Adicionais: Tamanho do pellet 1mm a 2mm;Unidade De Fornecimento: embalagem de 25kg</v>
      </c>
      <c r="I10" s="63">
        <f>COUNTIF('Base de Dados 31.04'!A:A,'Respostas Órgãos'!F10)</f>
        <v>2</v>
      </c>
      <c r="J10" s="63">
        <f>SUMIF('Base de Dados 31.04'!A:A,'Respostas Órgãos'!F10,'Base de Dados 31.04'!G:G)</f>
        <v>1095</v>
      </c>
      <c r="K10" s="64" t="str">
        <f>VLOOKUP(F10,'Base de Dados 31.04'!A:D,4,FALSE)</f>
        <v>kg</v>
      </c>
      <c r="L10" s="65">
        <f>SUMIF('Base de Dados 31.04'!J:J,'Respostas Órgãos'!F10&amp;" - "&amp;'Respostas Órgãos'!$I$4,'Base de Dados 31.04'!G:G)</f>
        <v>0</v>
      </c>
      <c r="M10" s="66"/>
      <c r="N10" s="67">
        <f t="shared" si="3"/>
        <v>0</v>
      </c>
      <c r="O10" s="68">
        <f t="shared" si="4"/>
        <v>0</v>
      </c>
      <c r="P10" s="69" t="str">
        <f t="shared" si="5"/>
        <v>Sem histórico de consumo</v>
      </c>
    </row>
    <row r="11" spans="1:17" ht="45" x14ac:dyDescent="0.25">
      <c r="A11" s="25" t="e">
        <f t="shared" si="0"/>
        <v>#N/A</v>
      </c>
      <c r="B11" s="25" t="e">
        <f>VLOOKUP(A11,'LISTA ÓRGÃO'!A:B,2,FALSE)</f>
        <v>#N/A</v>
      </c>
      <c r="C11" s="59">
        <f t="shared" si="1"/>
        <v>0</v>
      </c>
      <c r="D11" s="25" t="str">
        <f t="shared" si="2"/>
        <v>3.3.90.30.06.01.0014.000012-01</v>
      </c>
      <c r="E11" s="60">
        <f t="shared" si="6"/>
        <v>5</v>
      </c>
      <c r="F11" s="61" t="s">
        <v>400</v>
      </c>
      <c r="G11" s="62" t="str">
        <f>VLOOKUP(F11,'Base de Dados 31.04'!A:B,2,FALSE)</f>
        <v>RAÇÃO EXTRUSADA PARA CRESCIMENTO DE PEIXES</v>
      </c>
      <c r="H11" s="62" t="str">
        <f>VLOOKUP(F11,'Base de Dados 31.04'!A:C,3,FALSE)</f>
        <v>RAÇÃO EXTRUSADA PARA CRESCIMENTO DE PEIXES, com percentual de Proteína Bruta de 32% e com no mínimo 300mg de Vitamina C, pellet de 6 a 8 mm. Saco com 25 kg</v>
      </c>
      <c r="I11" s="63">
        <f>COUNTIF('Base de Dados 31.04'!A:A,'Respostas Órgãos'!F11)</f>
        <v>1</v>
      </c>
      <c r="J11" s="63">
        <f>SUMIF('Base de Dados 31.04'!A:A,'Respostas Órgãos'!F11,'Base de Dados 31.04'!G:G)</f>
        <v>5000</v>
      </c>
      <c r="K11" s="64" t="str">
        <f>VLOOKUP(F11,'Base de Dados 31.04'!A:D,4,FALSE)</f>
        <v>kg</v>
      </c>
      <c r="L11" s="65">
        <f>SUMIF('Base de Dados 31.04'!J:J,'Respostas Órgãos'!F11&amp;" - "&amp;'Respostas Órgãos'!$I$4,'Base de Dados 31.04'!G:G)</f>
        <v>0</v>
      </c>
      <c r="M11" s="66"/>
      <c r="N11" s="67">
        <f t="shared" si="3"/>
        <v>0</v>
      </c>
      <c r="O11" s="68">
        <f t="shared" si="4"/>
        <v>0</v>
      </c>
      <c r="P11" s="69" t="str">
        <f t="shared" si="5"/>
        <v>Sem histórico de consumo</v>
      </c>
    </row>
    <row r="12" spans="1:17" ht="45" x14ac:dyDescent="0.25">
      <c r="A12" s="25" t="e">
        <f t="shared" si="0"/>
        <v>#N/A</v>
      </c>
      <c r="B12" s="25" t="e">
        <f>VLOOKUP(A12,'LISTA ÓRGÃO'!A:B,2,FALSE)</f>
        <v>#N/A</v>
      </c>
      <c r="C12" s="59">
        <f t="shared" si="1"/>
        <v>0</v>
      </c>
      <c r="D12" s="25" t="str">
        <f t="shared" si="2"/>
        <v>3.3.90.30.06.01.0014.000013-01</v>
      </c>
      <c r="E12" s="60">
        <f t="shared" si="6"/>
        <v>6</v>
      </c>
      <c r="F12" s="61" t="s">
        <v>401</v>
      </c>
      <c r="G12" s="62" t="str">
        <f>VLOOKUP(F12,'Base de Dados 31.04'!A:B,2,FALSE)</f>
        <v>RAÇÃO EXTRUSADA PARA CRESCIMENTO DE PEIXES</v>
      </c>
      <c r="H12" s="62" t="str">
        <f>VLOOKUP(F12,'Base de Dados 31.04'!A:C,3,FALSE)</f>
        <v>RAÇÃO EXTRUSADA PARA CRESCIMENTO DE PEIXES, com percentual de Proteína Bruta de 32%  e com no mínimo 300mg de Vitamina C, pellet de 4 a 6 mm. Saco com 25 kg</v>
      </c>
      <c r="I12" s="63">
        <f>COUNTIF('Base de Dados 31.04'!A:A,'Respostas Órgãos'!F12)</f>
        <v>1</v>
      </c>
      <c r="J12" s="63">
        <f>SUMIF('Base de Dados 31.04'!A:A,'Respostas Órgãos'!F12,'Base de Dados 31.04'!G:G)</f>
        <v>4375</v>
      </c>
      <c r="K12" s="64" t="str">
        <f>VLOOKUP(F12,'Base de Dados 31.04'!A:D,4,FALSE)</f>
        <v>kg</v>
      </c>
      <c r="L12" s="65">
        <f>SUMIF('Base de Dados 31.04'!J:J,'Respostas Órgãos'!F12&amp;" - "&amp;'Respostas Órgãos'!$I$4,'Base de Dados 31.04'!G:G)</f>
        <v>0</v>
      </c>
      <c r="M12" s="66"/>
      <c r="N12" s="67">
        <f t="shared" si="3"/>
        <v>0</v>
      </c>
      <c r="O12" s="68">
        <f t="shared" si="4"/>
        <v>0</v>
      </c>
      <c r="P12" s="69" t="str">
        <f t="shared" si="5"/>
        <v>Sem histórico de consumo</v>
      </c>
    </row>
    <row r="13" spans="1:17" ht="45" x14ac:dyDescent="0.25">
      <c r="A13" s="25" t="e">
        <f t="shared" si="0"/>
        <v>#N/A</v>
      </c>
      <c r="B13" s="25" t="e">
        <f>VLOOKUP(A13,'LISTA ÓRGÃO'!A:B,2,FALSE)</f>
        <v>#N/A</v>
      </c>
      <c r="C13" s="59">
        <f t="shared" si="1"/>
        <v>0</v>
      </c>
      <c r="D13" s="25" t="str">
        <f t="shared" si="2"/>
        <v>3.3.90.30.06.01.0014.000014-01</v>
      </c>
      <c r="E13" s="60">
        <f t="shared" si="6"/>
        <v>7</v>
      </c>
      <c r="F13" s="61" t="s">
        <v>402</v>
      </c>
      <c r="G13" s="62" t="str">
        <f>VLOOKUP(F13,'Base de Dados 31.04'!A:B,2,FALSE)</f>
        <v>RAÇÃO EXTRUSADA PARA CRESCIMENTO DE PEIXES</v>
      </c>
      <c r="H13" s="62" t="str">
        <f>VLOOKUP(F13,'Base de Dados 31.04'!A:C,3,FALSE)</f>
        <v>RAÇÃO EXTRUSADA PARA CRESCIMENTO DE PEIXES, com percentual de Proteína Bruta de 36%  e com no mínimo 300mg de Vitamina C, pellet de 2 a 4 mm. Saco com 25 kg</v>
      </c>
      <c r="I13" s="63">
        <f>COUNTIF('Base de Dados 31.04'!A:A,'Respostas Órgãos'!F13)</f>
        <v>1</v>
      </c>
      <c r="J13" s="63">
        <f>SUMIF('Base de Dados 31.04'!A:A,'Respostas Órgãos'!F13,'Base de Dados 31.04'!G:G)</f>
        <v>375</v>
      </c>
      <c r="K13" s="64" t="str">
        <f>VLOOKUP(F13,'Base de Dados 31.04'!A:D,4,FALSE)</f>
        <v>kg</v>
      </c>
      <c r="L13" s="65">
        <f>SUMIF('Base de Dados 31.04'!J:J,'Respostas Órgãos'!F13&amp;" - "&amp;'Respostas Órgãos'!$I$4,'Base de Dados 31.04'!G:G)</f>
        <v>0</v>
      </c>
      <c r="M13" s="66"/>
      <c r="N13" s="67">
        <f t="shared" si="3"/>
        <v>0</v>
      </c>
      <c r="O13" s="68">
        <f t="shared" si="4"/>
        <v>0</v>
      </c>
      <c r="P13" s="69" t="str">
        <f t="shared" si="5"/>
        <v>Sem histórico de consumo</v>
      </c>
    </row>
    <row r="14" spans="1:17" ht="45" x14ac:dyDescent="0.25">
      <c r="A14" s="25" t="e">
        <f t="shared" si="0"/>
        <v>#N/A</v>
      </c>
      <c r="B14" s="25" t="e">
        <f>VLOOKUP(A14,'LISTA ÓRGÃO'!A:B,2,FALSE)</f>
        <v>#N/A</v>
      </c>
      <c r="C14" s="59">
        <f t="shared" si="1"/>
        <v>0</v>
      </c>
      <c r="D14" s="25" t="str">
        <f t="shared" si="2"/>
        <v>3.3.90.30.06.01.0014.000015-01</v>
      </c>
      <c r="E14" s="60">
        <f t="shared" si="6"/>
        <v>8</v>
      </c>
      <c r="F14" s="61" t="s">
        <v>403</v>
      </c>
      <c r="G14" s="62" t="str">
        <f>VLOOKUP(F14,'Base de Dados 31.04'!A:B,2,FALSE)</f>
        <v>RAÇÃO EXTRUSADA PARA CRESCIMENTO DE PEIXES</v>
      </c>
      <c r="H14" s="62" t="str">
        <f>VLOOKUP(F14,'Base de Dados 31.04'!A:C,3,FALSE)</f>
        <v>RAÇÃO EXTRUSADA PARA CRESCIMENTO DE PEIXES, com percentual de Proteína Bruta de 42% e com no mínimo 300mg de Vitamina C, pellet de 2 a 4 mm. Saco com 25 kg</v>
      </c>
      <c r="I14" s="63">
        <f>COUNTIF('Base de Dados 31.04'!A:A,'Respostas Órgãos'!F14)</f>
        <v>1</v>
      </c>
      <c r="J14" s="63">
        <f>SUMIF('Base de Dados 31.04'!A:A,'Respostas Órgãos'!F14,'Base de Dados 31.04'!G:G)</f>
        <v>375</v>
      </c>
      <c r="K14" s="64" t="str">
        <f>VLOOKUP(F14,'Base de Dados 31.04'!A:D,4,FALSE)</f>
        <v>kg</v>
      </c>
      <c r="L14" s="65">
        <f>SUMIF('Base de Dados 31.04'!J:J,'Respostas Órgãos'!F14&amp;" - "&amp;'Respostas Órgãos'!$I$4,'Base de Dados 31.04'!G:G)</f>
        <v>0</v>
      </c>
      <c r="M14" s="66"/>
      <c r="N14" s="67">
        <f t="shared" si="3"/>
        <v>0</v>
      </c>
      <c r="O14" s="68">
        <f t="shared" si="4"/>
        <v>0</v>
      </c>
      <c r="P14" s="69" t="str">
        <f t="shared" si="5"/>
        <v>Sem histórico de consumo</v>
      </c>
    </row>
    <row r="15" spans="1:17" ht="45" x14ac:dyDescent="0.25">
      <c r="A15" s="25" t="e">
        <f t="shared" si="0"/>
        <v>#N/A</v>
      </c>
      <c r="B15" s="25" t="e">
        <f>VLOOKUP(A15,'LISTA ÓRGÃO'!A:B,2,FALSE)</f>
        <v>#N/A</v>
      </c>
      <c r="C15" s="59">
        <f t="shared" si="1"/>
        <v>0</v>
      </c>
      <c r="D15" s="25" t="str">
        <f t="shared" si="2"/>
        <v>3.3.90.30.06.01.0014.000016-01</v>
      </c>
      <c r="E15" s="60">
        <f t="shared" si="6"/>
        <v>9</v>
      </c>
      <c r="F15" s="61" t="s">
        <v>404</v>
      </c>
      <c r="G15" s="62" t="str">
        <f>VLOOKUP(F15,'Base de Dados 31.04'!A:B,2,FALSE)</f>
        <v>RAÇÃO EXTRUSADA PARA CRESCIMENTO DE PEIXES EM SITUAÇÃO DE ESTRESSE</v>
      </c>
      <c r="H15" s="62" t="str">
        <f>VLOOKUP(F15,'Base de Dados 31.04'!A:C,3,FALSE)</f>
        <v>RAÇÃO EXTRUSADA PARA CRESCIMENTO DE PEIXES EM SITUAÇÃO DE ESTRESSE, com percentual de Proteína Bruta de 38% e com no mínimo 300mg de Vitamina C, pellet de 4 a 6 mm. Saco com 25 kg</v>
      </c>
      <c r="I15" s="63">
        <f>COUNTIF('Base de Dados 31.04'!A:A,'Respostas Órgãos'!F15)</f>
        <v>1</v>
      </c>
      <c r="J15" s="63">
        <f>SUMIF('Base de Dados 31.04'!A:A,'Respostas Órgãos'!F15,'Base de Dados 31.04'!G:G)</f>
        <v>375</v>
      </c>
      <c r="K15" s="64" t="str">
        <f>VLOOKUP(F15,'Base de Dados 31.04'!A:D,4,FALSE)</f>
        <v>kg</v>
      </c>
      <c r="L15" s="65">
        <f>SUMIF('Base de Dados 31.04'!J:J,'Respostas Órgãos'!F15&amp;" - "&amp;'Respostas Órgãos'!$I$4,'Base de Dados 31.04'!G:G)</f>
        <v>0</v>
      </c>
      <c r="M15" s="66"/>
      <c r="N15" s="67">
        <f t="shared" si="3"/>
        <v>0</v>
      </c>
      <c r="O15" s="68">
        <f t="shared" si="4"/>
        <v>0</v>
      </c>
      <c r="P15" s="69" t="str">
        <f t="shared" si="5"/>
        <v>Sem histórico de consumo</v>
      </c>
    </row>
    <row r="16" spans="1:17" ht="75" x14ac:dyDescent="0.25">
      <c r="A16" s="25" t="e">
        <f t="shared" si="0"/>
        <v>#N/A</v>
      </c>
      <c r="B16" s="25" t="e">
        <f>VLOOKUP(A16,'LISTA ÓRGÃO'!A:B,2,FALSE)</f>
        <v>#N/A</v>
      </c>
      <c r="C16" s="59">
        <f t="shared" si="1"/>
        <v>0</v>
      </c>
      <c r="D16" s="25" t="str">
        <f t="shared" si="2"/>
        <v>3.3.90.30.06.01.0020.000003-01</v>
      </c>
      <c r="E16" s="60">
        <f t="shared" si="6"/>
        <v>10</v>
      </c>
      <c r="F16" s="61" t="s">
        <v>220</v>
      </c>
      <c r="G16" s="62" t="str">
        <f>VLOOKUP(F16,'Base de Dados 31.04'!A:B,2,FALSE)</f>
        <v>RAÇÃO GRANULADA COELHOS</v>
      </c>
      <c r="H16" s="62" t="str">
        <f>VLOOKUP(F16,'Base de Dados 31.04'!A:C,3,FALSE)</f>
        <v>RAÇÃO GRANULADA COELHOS, Umidade Máxima: 12,00 %, Proteína Bruta Mínima: 17,00 %, Extrato Etéreo Mínimo: 2,00 %, Matéria Fibrosa Máxima: 18,00 %, Matéria Mineral
Máximas: 12,00 %, Cálcio Máximo: 2,00 %, Fósforo Mínimo: 0,50 %, Cinzas (Max): 12%.</v>
      </c>
      <c r="I16" s="63">
        <f>COUNTIF('Base de Dados 31.04'!A:A,'Respostas Órgãos'!F16)</f>
        <v>1</v>
      </c>
      <c r="J16" s="63">
        <f>SUMIF('Base de Dados 31.04'!A:A,'Respostas Órgãos'!F16,'Base de Dados 31.04'!G:G)</f>
        <v>2840</v>
      </c>
      <c r="K16" s="64" t="str">
        <f>VLOOKUP(F16,'Base de Dados 31.04'!A:D,4,FALSE)</f>
        <v>kg</v>
      </c>
      <c r="L16" s="65">
        <f>SUMIF('Base de Dados 31.04'!J:J,'Respostas Órgãos'!F16&amp;" - "&amp;'Respostas Órgãos'!$I$4,'Base de Dados 31.04'!G:G)</f>
        <v>0</v>
      </c>
      <c r="M16" s="66"/>
      <c r="N16" s="67">
        <f t="shared" si="3"/>
        <v>0</v>
      </c>
      <c r="O16" s="68">
        <f t="shared" si="4"/>
        <v>0</v>
      </c>
      <c r="P16" s="69" t="str">
        <f t="shared" si="5"/>
        <v>Sem histórico de consumo</v>
      </c>
    </row>
    <row r="17" spans="1:16" ht="75" x14ac:dyDescent="0.25">
      <c r="A17" s="25" t="e">
        <f t="shared" si="0"/>
        <v>#N/A</v>
      </c>
      <c r="B17" s="25" t="e">
        <f>VLOOKUP(A17,'LISTA ÓRGÃO'!A:B,2,FALSE)</f>
        <v>#N/A</v>
      </c>
      <c r="C17" s="59">
        <f t="shared" ref="C17:C20" si="7">N17</f>
        <v>0</v>
      </c>
      <c r="D17" s="25" t="str">
        <f t="shared" ref="D17:D20" si="8">F17</f>
        <v>3.3.90.30.06.01.0022.000003-01</v>
      </c>
      <c r="E17" s="60">
        <f t="shared" si="6"/>
        <v>11</v>
      </c>
      <c r="F17" s="61" t="s">
        <v>242</v>
      </c>
      <c r="G17" s="62" t="str">
        <f>VLOOKUP(F17,'Base de Dados 31.04'!A:B,2,FALSE)</f>
        <v>RAÇÃO GRANULADA AVESTRUZ</v>
      </c>
      <c r="H17" s="62" t="str">
        <f>VLOOKUP(F17,'Base de Dados 31.04'!A:C,3,FALSE)</f>
        <v>RAÇÃO GRANULADA AVESTRUZ, Umidade Máxima: 13,00 %, Proteína Bruta Mínima: 18,00 %, Extrato Etéreo Mínimo: 3,00 %, Matéria Fibrosa Máxima: 10,00 %, Matéria Mineral Máxima: 15,00 %, Cálcio Máximo: 1,30 %, Fósforo Mínimo: 0,20 %, Aplicação: crescimento, Unidade De Fornecimento: embalagem de 10 a 50 kg.</v>
      </c>
      <c r="I17" s="63">
        <f>COUNTIF('Base de Dados 31.04'!A:A,'Respostas Órgãos'!F17)</f>
        <v>1</v>
      </c>
      <c r="J17" s="63">
        <f>SUMIF('Base de Dados 31.04'!A:A,'Respostas Órgãos'!F17,'Base de Dados 31.04'!G:G)</f>
        <v>14600</v>
      </c>
      <c r="K17" s="64" t="str">
        <f>VLOOKUP(F17,'Base de Dados 31.04'!A:D,4,FALSE)</f>
        <v>kg</v>
      </c>
      <c r="L17" s="65">
        <f>SUMIF('Base de Dados 31.04'!J:J,'Respostas Órgãos'!F17&amp;" - "&amp;'Respostas Órgãos'!$I$4,'Base de Dados 31.04'!G:G)</f>
        <v>0</v>
      </c>
      <c r="M17" s="66"/>
      <c r="N17" s="67">
        <f t="shared" ref="N17:N20" si="9">IF(M17="",L17,M17)</f>
        <v>0</v>
      </c>
      <c r="O17" s="68">
        <f t="shared" ref="O17:O20" si="10">N17-L17</f>
        <v>0</v>
      </c>
      <c r="P17" s="69" t="str">
        <f t="shared" ref="P17:P20" si="11">IF(ISERROR((N17-L17)/L17),"Sem histórico de consumo",(N17-L17)/L17)</f>
        <v>Sem histórico de consumo</v>
      </c>
    </row>
    <row r="18" spans="1:16" ht="270" x14ac:dyDescent="0.25">
      <c r="A18" s="25" t="e">
        <f t="shared" si="0"/>
        <v>#N/A</v>
      </c>
      <c r="B18" s="25" t="e">
        <f>VLOOKUP(A18,'LISTA ÓRGÃO'!A:B,2,FALSE)</f>
        <v>#N/A</v>
      </c>
      <c r="C18" s="59">
        <f t="shared" si="7"/>
        <v>0</v>
      </c>
      <c r="D18" s="25" t="str">
        <f t="shared" si="8"/>
        <v>3.3.90.30.06.01.0030.000005-01</v>
      </c>
      <c r="E18" s="60">
        <f t="shared" si="6"/>
        <v>12</v>
      </c>
      <c r="F18" s="61" t="s">
        <v>240</v>
      </c>
      <c r="G18" s="62" t="str">
        <f>VLOOKUP(F18,'Base de Dados 31.04'!A:B,2,FALSE)</f>
        <v>RAÇÃO GATO ADULTO</v>
      </c>
      <c r="H18" s="62" t="str">
        <f>VLOOKUP(F18,'Base de Dados 31.04'!A:C,3,FALSE)</f>
        <v>RAÇÃO GATO ADULTO, Umidade Máxima: 12,00%, Proteína Bruta Mínima: 36,00%, Extrato Etéreo Mínimo: 15,00%, Matéria Fibrosa Máxima: 2,5%, Matéria Mineral Máximas: 7,5%, Cálcio Máximo: 1,3%, Fósforo Mínimo: 0,9%, Unidade De Fornecimento: embalagem de 10 a 50 kg, Vitamina E: mínimo 600 UI - IU/kg, Ácido Ascórbico: 75 mg/kg, Cálcio Mínimo: 1,0%, Fósforo Máximo: 1,4%, Composição Básica: carne de frango, quirera de arroz, farelo de glútem de milho, farinha de subprodutos de frango, milho integral moído, gordura animal estabilizada comtocoferóis( fonte de vitamina E ), hidrolisado de víceras de frango,farinha de salmão, levedura seca de cervejaria, ovo em pó, cloreto de potássio, óleo de peixe, fosfato tetrassódico, cloreto de colina, DL- metionina,L-lisina,taurina, cloreto de sódio, ácido ascórbico ( fonte de vitamina C ), sulfato de zinco, sulfato ferroso, premix vitamínico ( A, D3, E, B12 ), riboflavina, niacina, pantotenato de cálcio, sulfato de manganês, biotina, mononitrato de tiamina, ácido fólico, sulfato de cobre, cloridrato de pridoxina, menodiona bissulfito de sódio ( fonte de atividade de vitamina K ), iodato de cálcio, selenito de sódio, Ácido Linoléico Mínimo: 1,6%.</v>
      </c>
      <c r="I18" s="63">
        <f>COUNTIF('Base de Dados 31.04'!A:A,'Respostas Órgãos'!F18)</f>
        <v>1</v>
      </c>
      <c r="J18" s="63">
        <f>SUMIF('Base de Dados 31.04'!A:A,'Respostas Órgãos'!F18,'Base de Dados 31.04'!G:G)</f>
        <v>1276</v>
      </c>
      <c r="K18" s="64" t="str">
        <f>VLOOKUP(F18,'Base de Dados 31.04'!A:D,4,FALSE)</f>
        <v>kg</v>
      </c>
      <c r="L18" s="65">
        <f>SUMIF('Base de Dados 31.04'!J:J,'Respostas Órgãos'!F18&amp;" - "&amp;'Respostas Órgãos'!$I$4,'Base de Dados 31.04'!G:G)</f>
        <v>0</v>
      </c>
      <c r="M18" s="66"/>
      <c r="N18" s="67">
        <f t="shared" si="9"/>
        <v>0</v>
      </c>
      <c r="O18" s="68">
        <f t="shared" si="10"/>
        <v>0</v>
      </c>
      <c r="P18" s="69" t="str">
        <f t="shared" si="11"/>
        <v>Sem histórico de consumo</v>
      </c>
    </row>
    <row r="19" spans="1:16" ht="409.5" x14ac:dyDescent="0.25">
      <c r="A19" s="25" t="e">
        <f t="shared" si="0"/>
        <v>#N/A</v>
      </c>
      <c r="B19" s="25" t="e">
        <f>VLOOKUP(A19,'LISTA ÓRGÃO'!A:B,2,FALSE)</f>
        <v>#N/A</v>
      </c>
      <c r="C19" s="59">
        <f t="shared" si="7"/>
        <v>0</v>
      </c>
      <c r="D19" s="25" t="str">
        <f t="shared" si="8"/>
        <v>3.3.90.30.06.01.0032.000003-01</v>
      </c>
      <c r="E19" s="60">
        <f t="shared" si="6"/>
        <v>13</v>
      </c>
      <c r="F19" s="61" t="s">
        <v>141</v>
      </c>
      <c r="G19" s="62" t="str">
        <f>VLOOKUP(F19,'Base de Dados 31.04'!A:B,2,FALSE)</f>
        <v>RAÇÃO PARA PRIMATAS</v>
      </c>
      <c r="H19" s="62" t="str">
        <f>VLOOKUP(F19,'Base de Dados 31.04'!A:C,3,FALSE)</f>
        <v>RAÇÃO PARA PRIMATAS,Composição Básica: Milho integral moído, quirera de arroz, farelo de soja, farinha de vísceras de aves, ovo em pó, casca de soja moída, polpa de beterraba, alfafa desidratada, leite em pó integral, dextrose, levedura seca de cerveja, óleo de soja refinado, calcário calcítico, fosfato bicálcico, premix mineral vitamínico, vitamina C encapsulada, DL metionina, cloreto de sódio (sal comum), prebióticos (mananoligassacarídeo e frutoligossacarídeos), adsorvente de micotoxinas (glucomananos esterificados de leveduras), tripolifosfato de sódio, cloreto de sódio, aditivo fungiostático (ácido propiônico), probiótico (Bacillus subtilis e B. licheniformis), antioxidante (BHA), corante natural, aroma natural de banana, baunilha e frutas. Níveis de Garantia: Energia Metabolizável (Mín.) (2800kcal), Umidade (Máx.) 12,0%, Proteína bruta (Mín.) 18,0%, Extrato etéreo (Mín.) 5,0%, Matéria fibrosa (Máx.) 6,5%, Matéria mineral (Máx.) 9,0%, Cálcio (Máx.) 1,2%, Fósforo (Mín.) 0,65%, Bacillus subtilis 6,4 105 UFC/g, Bacillus licheniformis 6,4 105 UFC/g, Ácido Linoleico 1,8%, Ácido Linolênico 0,2%, Mananoligossacarídeos 0,10%, Frutoligossacarídeos 0,80%. Enriquecimento por Quilograma de Produto: Vitamina A (25.000,00 UI), vitamina D (3.000 UI), vitamina E (150,00 UI), vitamina K (4,00 mg), vitamina C encapsulada (990,00 mg), Ácido fólico (5,00 mg), ácido pantotênico (50,00 mg), niacina (80,00 mg), biotina (0,33 mg), colina (1.000,00 mg), piridoxina B6 (8,00 mg), tiamina B1 (29,00 mg), riboflavina B2 (10,00 mg), cianocobalamina - B12 (20,00 mcg), cobre (15,00 mg), cobre quelatado (1,6 mg) cobalto (1,0 mg), ferro (80 mg), ferro quelatado (18 mg) iodo (1,00 mg), manganês (120,00 mg), zinco (80,00 mg), zinco quelatado (19,5 mg), selênio (0,3 mg), selênio quelatado (0,06 mg), cromo quelatado (0,1mg), metionina (2660 mg). saponina (89 mg), lisina (2630 mg), BHA (200 mg), Unidade De Fornecimento: embalagens de 12 kg, Características Adicionais: (Macaco aranha, Macaco prego, Bugio, Macaco barrigudo, Mico de cheiro e Mono carvoeiro)</v>
      </c>
      <c r="I19" s="63">
        <f>COUNTIF('Base de Dados 31.04'!A:A,'Respostas Órgãos'!F19)</f>
        <v>1</v>
      </c>
      <c r="J19" s="63">
        <f>SUMIF('Base de Dados 31.04'!A:A,'Respostas Órgãos'!F19,'Base de Dados 31.04'!G:G)</f>
        <v>60</v>
      </c>
      <c r="K19" s="64" t="str">
        <f>VLOOKUP(F19,'Base de Dados 31.04'!A:D,4,FALSE)</f>
        <v>emb</v>
      </c>
      <c r="L19" s="65">
        <f>SUMIF('Base de Dados 31.04'!J:J,'Respostas Órgãos'!F19&amp;" - "&amp;'Respostas Órgãos'!$I$4,'Base de Dados 31.04'!G:G)</f>
        <v>0</v>
      </c>
      <c r="M19" s="66"/>
      <c r="N19" s="67">
        <f t="shared" si="9"/>
        <v>0</v>
      </c>
      <c r="O19" s="68">
        <f t="shared" si="10"/>
        <v>0</v>
      </c>
      <c r="P19" s="69" t="str">
        <f t="shared" si="11"/>
        <v>Sem histórico de consumo</v>
      </c>
    </row>
    <row r="20" spans="1:16" ht="409.5" x14ac:dyDescent="0.25">
      <c r="A20" s="25" t="e">
        <f t="shared" si="0"/>
        <v>#N/A</v>
      </c>
      <c r="B20" s="25" t="e">
        <f>VLOOKUP(A20,'LISTA ÓRGÃO'!A:B,2,FALSE)</f>
        <v>#N/A</v>
      </c>
      <c r="C20" s="59">
        <f t="shared" si="7"/>
        <v>0</v>
      </c>
      <c r="D20" s="25" t="str">
        <f t="shared" si="8"/>
        <v>3.3.90.30.06.01.0032.000004-01</v>
      </c>
      <c r="E20" s="60">
        <f t="shared" si="6"/>
        <v>14</v>
      </c>
      <c r="F20" s="61" t="s">
        <v>142</v>
      </c>
      <c r="G20" s="62" t="str">
        <f>VLOOKUP(F20,'Base de Dados 31.04'!A:B,2,FALSE)</f>
        <v>RAÇÃO PARA PRIMATAS</v>
      </c>
      <c r="H20" s="62" t="str">
        <f>VLOOKUP(F20,'Base de Dados 31.04'!A:C,3,FALSE)</f>
        <v>RAÇÃO PARA PRIMATAS,Composição Básica: Milho integral moído, quirera de arroz, farinha de vísceras de aves, farelo de soja, ovo em pó, leite em pó integral, dextrose, levedura seca de cerveja, polpa de beterraba, óleo de soja refinado, calcário calcítico, premix mineral vitamínico, vitamina C encapsulada, DL metionina, cloreto de sódio (sal comum), aditivo prebiótico (frutoligossacarídeos e mananoligassacarídeo), adsorvente de micotoxinas (glucomananos esterificados de leveduras), tripolifosfato de sódio, cloreto de sódio, aditivo antifungivo fungistático (ácido propiônico), probiótico (Bacillus subtilis e B. licheniformis), Extrato de Yucca Schidgera, Corante natural, aditivo antioxidante (BHA), aroma natural de banana, baunilha e frutas. Níveis de Garantia: Energia Metabolizável (Mín.) 3200kcal, Umidade (Máx.) 12,0%, Proteína bruta (Mín.) 25,0%, Extrato etéreo (Mín.) 8,0%, Matéria fibrosa (Máx.) 3,0%, Matéria mineral (Máx.) 10,0%, Cálcio (Máx.) 1,5%, Fósforo (Mín.) 0,75%, Bacillus subtilis 6,4*105 UFC/g, Bacillus licheniformis 6,4*105 UFC/g, Ácido Linoleico 2,5%, Ácido Linolênico 0,5%, Mananoligossacarídeos 0,15%, Frutoligossacarídeos 0,8%. Enriquecimento por Quilograma de Produto: Vitamina A (25.000,00 UI), vitamina D (3.000 UI), vitamina E (150,00 UI), vitamina K (4,00 mg), vitamina C encapsulada (990,00 mg), Ácido fólico (5,00 mg), ácido pantotênico (50,00 mg), niacina (80,00 mg), biotina (0,33 mg), colina (1.000,00 mg), piridoxina B6 (8,00 mg), tiamina B1 (29,00 mg), riboflavina B2 (10,00 mg), cianocobalamina - B12 (20,00 mcg), cobre (15,00 mg), cobre quelatado (1,6 mg) cobalto (1,0 mg), ferro quelatado (18 mg) iodo (1,00 mg), manganês (120,00 mg), zinco (80,00 mg), zinco quelatado (19,5 mg), selênio (0,3 mg), selênio quelatado (0,06 mg), cromo quelatado (0,1mg), metionina (1400 mg). saponina (89 mg), BHA (200 mg), Unidade De Fornecimento: embalagens de 12Kg, Características Adicionais: (mico comum, mico-estrela, sagüi, micos-leões)</v>
      </c>
      <c r="I20" s="63">
        <f>COUNTIF('Base de Dados 31.04'!A:A,'Respostas Órgãos'!F20)</f>
        <v>1</v>
      </c>
      <c r="J20" s="63">
        <f>SUMIF('Base de Dados 31.04'!A:A,'Respostas Órgãos'!F20,'Base de Dados 31.04'!G:G)</f>
        <v>186</v>
      </c>
      <c r="K20" s="64" t="str">
        <f>VLOOKUP(F20,'Base de Dados 31.04'!A:D,4,FALSE)</f>
        <v>emb</v>
      </c>
      <c r="L20" s="65">
        <f>SUMIF('Base de Dados 31.04'!J:J,'Respostas Órgãos'!F20&amp;" - "&amp;'Respostas Órgãos'!$I$4,'Base de Dados 31.04'!G:G)</f>
        <v>0</v>
      </c>
      <c r="M20" s="66"/>
      <c r="N20" s="67">
        <f t="shared" si="9"/>
        <v>0</v>
      </c>
      <c r="O20" s="68">
        <f t="shared" si="10"/>
        <v>0</v>
      </c>
      <c r="P20" s="69" t="str">
        <f t="shared" si="11"/>
        <v>Sem histórico de consumo</v>
      </c>
    </row>
    <row r="21" spans="1:16" ht="120" x14ac:dyDescent="0.25">
      <c r="A21" s="25" t="e">
        <f t="shared" si="0"/>
        <v>#N/A</v>
      </c>
      <c r="B21" s="25" t="e">
        <f>VLOOKUP(A21,'LISTA ÓRGÃO'!A:B,2,FALSE)</f>
        <v>#N/A</v>
      </c>
      <c r="C21" s="59">
        <f t="shared" ref="C21:C71" si="12">N21</f>
        <v>0</v>
      </c>
      <c r="D21" s="25" t="str">
        <f t="shared" ref="D21:D71" si="13">F21</f>
        <v>3.3.90.30.06.01.0039.000003-01</v>
      </c>
      <c r="E21" s="60">
        <f t="shared" si="6"/>
        <v>15</v>
      </c>
      <c r="F21" s="61" t="s">
        <v>143</v>
      </c>
      <c r="G21" s="62" t="str">
        <f>VLOOKUP(F21,'Base de Dados 31.04'!A:B,2,FALSE)</f>
        <v>RAÇÃO PARA RATOS</v>
      </c>
      <c r="H21" s="62" t="str">
        <f>VLOOKUP(F21,'Base de Dados 31.04'!A:C,3,FALSE)</f>
        <v>RAÇÃO PARA RATOS,Umidade Máxima: 13,00%, Proteína Bruta Mínima: 22,00%, Extrato Etéreo Mínimo: 2,50%, Matéria Fibrosa Máxima: 9,00%, Matéria Mineral Máxima: 10,00%, Cálcio Máximo: 1,80%, Fósforo Mínimo: 0,80%, Composição Básica: Milho, farelo de soja, farelo de trigo, carbonato de cálcio, fosfato bicálcico, cloreto de sódio, premix vitamínico mineral e aminoácidos., Apresentação da ração: Peletizada extrusada com grânulos com 13 a 16 mm de diâmetro e 30 a 40 mm de comprimento, Unidade De Fornecimento: embalagem de 10 a 50 kg</v>
      </c>
      <c r="I21" s="63">
        <f>COUNTIF('Base de Dados 31.04'!A:A,'Respostas Órgãos'!F21)</f>
        <v>1</v>
      </c>
      <c r="J21" s="63">
        <f>SUMIF('Base de Dados 31.04'!A:A,'Respostas Órgãos'!F21,'Base de Dados 31.04'!G:G)</f>
        <v>1145</v>
      </c>
      <c r="K21" s="64" t="str">
        <f>VLOOKUP(F21,'Base de Dados 31.04'!A:D,4,FALSE)</f>
        <v>kg</v>
      </c>
      <c r="L21" s="65">
        <f>SUMIF('Base de Dados 31.04'!J:J,'Respostas Órgãos'!F21&amp;" - "&amp;'Respostas Órgãos'!$I$4,'Base de Dados 31.04'!G:G)</f>
        <v>0</v>
      </c>
      <c r="M21" s="66"/>
      <c r="N21" s="67">
        <f t="shared" ref="N21:N71" si="14">IF(M21="",L21,M21)</f>
        <v>0</v>
      </c>
      <c r="O21" s="68">
        <f t="shared" ref="O21:O71" si="15">N21-L21</f>
        <v>0</v>
      </c>
      <c r="P21" s="69" t="str">
        <f t="shared" ref="P21:P71" si="16">IF(ISERROR((N21-L21)/L21),"Sem histórico de consumo",(N21-L21)/L21)</f>
        <v>Sem histórico de consumo</v>
      </c>
    </row>
    <row r="22" spans="1:16" ht="90" x14ac:dyDescent="0.25">
      <c r="A22" s="25" t="e">
        <f t="shared" si="0"/>
        <v>#N/A</v>
      </c>
      <c r="B22" s="25" t="e">
        <f>VLOOKUP(A22,'LISTA ÓRGÃO'!A:B,2,FALSE)</f>
        <v>#N/A</v>
      </c>
      <c r="C22" s="59">
        <f t="shared" si="12"/>
        <v>0</v>
      </c>
      <c r="D22" s="25" t="str">
        <f t="shared" si="13"/>
        <v>3.3.90.30.06.01.0048.000004-01</v>
      </c>
      <c r="E22" s="60">
        <f t="shared" si="6"/>
        <v>16</v>
      </c>
      <c r="F22" s="61" t="s">
        <v>238</v>
      </c>
      <c r="G22" s="62" t="str">
        <f>VLOOKUP(F22,'Base de Dados 31.04'!A:B,2,FALSE)</f>
        <v>RAÇÃO BOVINA GRANULADA</v>
      </c>
      <c r="H22" s="62" t="str">
        <f>VLOOKUP(F22,'Base de Dados 31.04'!A:C,3,FALSE)</f>
        <v>RAÇÃO BOVINA GRANULADA, Proteína Bruta: 22%, Umidade Máxima: 13%, Proteína Bruta Mínima: 22%, Extrato Etéreo Mínimo: 2,00%, Matéria Fibrosa Máxima: 15,00%, Matéria Mineral Máxima: 12,00%, Cálcio Máximo: 3,00%, Fósforo Mínimo: 0,50%, Nitrogênio Não Proteico: máximo 5,00%, Unidade De Fornecimento: embalagem de 10 a 50 kg.</v>
      </c>
      <c r="I22" s="63">
        <f>COUNTIF('Base de Dados 31.04'!A:A,'Respostas Órgãos'!F22)</f>
        <v>1</v>
      </c>
      <c r="J22" s="63">
        <f>SUMIF('Base de Dados 31.04'!A:A,'Respostas Órgãos'!F22,'Base de Dados 31.04'!G:G)</f>
        <v>29200</v>
      </c>
      <c r="K22" s="64" t="str">
        <f>VLOOKUP(F22,'Base de Dados 31.04'!A:D,4,FALSE)</f>
        <v>kg</v>
      </c>
      <c r="L22" s="65">
        <f>SUMIF('Base de Dados 31.04'!J:J,'Respostas Órgãos'!F22&amp;" - "&amp;'Respostas Órgãos'!$I$4,'Base de Dados 31.04'!G:G)</f>
        <v>0</v>
      </c>
      <c r="M22" s="66"/>
      <c r="N22" s="67">
        <f t="shared" si="14"/>
        <v>0</v>
      </c>
      <c r="O22" s="68">
        <f t="shared" si="15"/>
        <v>0</v>
      </c>
      <c r="P22" s="69" t="str">
        <f t="shared" si="16"/>
        <v>Sem histórico de consumo</v>
      </c>
    </row>
    <row r="23" spans="1:16" ht="240" x14ac:dyDescent="0.25">
      <c r="A23" s="25" t="e">
        <f t="shared" si="0"/>
        <v>#N/A</v>
      </c>
      <c r="B23" s="25" t="e">
        <f>VLOOKUP(A23,'LISTA ÓRGÃO'!A:B,2,FALSE)</f>
        <v>#N/A</v>
      </c>
      <c r="C23" s="59">
        <f t="shared" si="12"/>
        <v>0</v>
      </c>
      <c r="D23" s="25" t="str">
        <f t="shared" si="13"/>
        <v>3.3.90.30.06.01.0049.000004-01</v>
      </c>
      <c r="E23" s="60">
        <f t="shared" si="6"/>
        <v>17</v>
      </c>
      <c r="F23" s="61" t="s">
        <v>271</v>
      </c>
      <c r="G23" s="62" t="str">
        <f>VLOOKUP(F23,'Base de Dados 31.04'!A:B,2,FALSE)</f>
        <v>ALIMENTO ÚMIDO PARA GATOS</v>
      </c>
      <c r="H23" s="62" t="str">
        <f>VLOOKUP(F23,'Base de Dados 31.04'!A:C,3,FALSE)</f>
        <v>ALIMENTO ÚMIDO PARA GATOS,Composição Básica: GASTRO INTESTINAL. Água, vísceras de suínos, vísceras de aves, fígado de frango, farinha de milho, óleo de peixe refinado, parede celular de levedura (MOS), celulose em pó, extrato de Marigold, tripolifosfato de sódio, citrato de potássio, vitaminas (E, D3, B1, B2, B6, B12, PP), ácido pantotênico, ácido fólico, biotina, sulfato de cobre, iodato de cálcio, sulfato de zinco, sulfato de manganês, sulfato de ferro, cobre aminoácido quelato, zinco aminoácido quelato, manganês aminoácido quelato, taurina. Características: Alimento Coadjuvante úmido para gatos com problemas no trato gastro intestinal de alta palatabilidade. Níveis de Garantia: Cálcio (mín.) (mg/kg) 3000.0; Cálcio (máx.) (mg/kg) 5000.0; Ferro (mín.) (mg) 11.0. Enriquecimento por quilograma de produto: Sódio (mín.) (mg/kg) 600.0; Cloro (mín.) (mg/kg) 1000.0; Potássio (mín.) (mg/kg) 1400.0; Magnésio (mín.) (mg/kg) 200.0; Cobre (mín.) (mg) 2.7; Manganês (mín.) (mg) 3.3; Iodo (mín.) (mg) 0.4; Zinco (mín.) (mg) 33.0., Unidade De Fornecimento: Sachê 100g.</v>
      </c>
      <c r="I23" s="63">
        <f>COUNTIF('Base de Dados 31.04'!A:A,'Respostas Órgãos'!F23)</f>
        <v>1</v>
      </c>
      <c r="J23" s="63">
        <f>SUMIF('Base de Dados 31.04'!A:A,'Respostas Órgãos'!F23,'Base de Dados 31.04'!G:G)</f>
        <v>48</v>
      </c>
      <c r="K23" s="64" t="str">
        <f>VLOOKUP(F23,'Base de Dados 31.04'!A:D,4,FALSE)</f>
        <v>saco</v>
      </c>
      <c r="L23" s="65">
        <f>SUMIF('Base de Dados 31.04'!J:J,'Respostas Órgãos'!F23&amp;" - "&amp;'Respostas Órgãos'!$I$4,'Base de Dados 31.04'!G:G)</f>
        <v>0</v>
      </c>
      <c r="M23" s="66"/>
      <c r="N23" s="67">
        <f t="shared" si="14"/>
        <v>0</v>
      </c>
      <c r="O23" s="68">
        <f t="shared" si="15"/>
        <v>0</v>
      </c>
      <c r="P23" s="69" t="str">
        <f t="shared" si="16"/>
        <v>Sem histórico de consumo</v>
      </c>
    </row>
    <row r="24" spans="1:16" ht="30" x14ac:dyDescent="0.25">
      <c r="A24" s="25" t="e">
        <f t="shared" si="0"/>
        <v>#N/A</v>
      </c>
      <c r="B24" s="25" t="e">
        <f>VLOOKUP(A24,'LISTA ÓRGÃO'!A:B,2,FALSE)</f>
        <v>#N/A</v>
      </c>
      <c r="C24" s="59">
        <f t="shared" si="12"/>
        <v>0</v>
      </c>
      <c r="D24" s="25" t="str">
        <f t="shared" si="13"/>
        <v>3.3.90.30.06.01.0051.000002-01</v>
      </c>
      <c r="E24" s="60">
        <f t="shared" si="6"/>
        <v>18</v>
      </c>
      <c r="F24" s="61" t="s">
        <v>126</v>
      </c>
      <c r="G24" s="62" t="str">
        <f>VLOOKUP(F24,'Base de Dados 31.04'!A:B,2,FALSE)</f>
        <v>ALPISTE IN-NATURA</v>
      </c>
      <c r="H24" s="62" t="str">
        <f>VLOOKUP(F24,'Base de Dados 31.04'!A:C,3,FALSE)</f>
        <v>ALPISTE IN-NATURA, Material: alpiste in-natura, Unidade De Fornecimento: embalagem de 10 a 50 kg.</v>
      </c>
      <c r="I24" s="63">
        <f>COUNTIF('Base de Dados 31.04'!A:A,'Respostas Órgãos'!F24)</f>
        <v>1</v>
      </c>
      <c r="J24" s="63">
        <f>SUMIF('Base de Dados 31.04'!A:A,'Respostas Órgãos'!F24,'Base de Dados 31.04'!G:G)</f>
        <v>600</v>
      </c>
      <c r="K24" s="64" t="str">
        <f>VLOOKUP(F24,'Base de Dados 31.04'!A:D,4,FALSE)</f>
        <v>kg</v>
      </c>
      <c r="L24" s="65">
        <f>SUMIF('Base de Dados 31.04'!J:J,'Respostas Órgãos'!F24&amp;" - "&amp;'Respostas Órgãos'!$I$4,'Base de Dados 31.04'!G:G)</f>
        <v>0</v>
      </c>
      <c r="M24" s="66"/>
      <c r="N24" s="67">
        <f t="shared" si="14"/>
        <v>0</v>
      </c>
      <c r="O24" s="68">
        <f t="shared" si="15"/>
        <v>0</v>
      </c>
      <c r="P24" s="69" t="str">
        <f t="shared" si="16"/>
        <v>Sem histórico de consumo</v>
      </c>
    </row>
    <row r="25" spans="1:16" ht="345" x14ac:dyDescent="0.25">
      <c r="A25" s="25" t="e">
        <f t="shared" si="0"/>
        <v>#N/A</v>
      </c>
      <c r="B25" s="25" t="e">
        <f>VLOOKUP(A25,'LISTA ÓRGÃO'!A:B,2,FALSE)</f>
        <v>#N/A</v>
      </c>
      <c r="C25" s="59">
        <f t="shared" si="12"/>
        <v>0</v>
      </c>
      <c r="D25" s="25" t="str">
        <f t="shared" si="13"/>
        <v>3.3.90.30.06.01.0058.000003-01</v>
      </c>
      <c r="E25" s="60">
        <f t="shared" si="6"/>
        <v>19</v>
      </c>
      <c r="F25" s="61" t="s">
        <v>137</v>
      </c>
      <c r="G25" s="62" t="str">
        <f>VLOOKUP(F25,'Base de Dados 31.04'!A:B,2,FALSE)</f>
        <v>ALIMENTO COMPLETO PARA GALIFORMES SILVESTRES</v>
      </c>
      <c r="H25" s="62" t="str">
        <f>VLOOKUP(F25,'Base de Dados 31.04'!A:C,3,FALSE)</f>
        <v>ALIMENTO COMPLETO PARA GALIFORMES SILVESTRES,Apresentação: alimento completo para faisões e outros galiformes silvestres em manutenção, a partir de 12 semanas de idade, Composição Básica: milho integral moído, farelo de trigo, farelo de soja, farelo de girassol, farinha de víceras, calcário calcítico, fosfato bicálcico, alfafa desidratada, premix mineral vitamínico, cloreto de sódio ( sal comum ), aditivo fungiostático, adsorvente de mitoxina ( silicatos ), DL metionina, BHT, Eventuais Substitutivos: sorgo integral moído, farelo de glutem de milho, levedura seca de cerveja, germe de trigo, farinha de carne, farinha de peixe, farelo de arroz, quirela de arroz, Enriquecimento Por Quilograma De Produto: ácido fólico ( 5,0 mg ), ácido pantotênico ( 25,00 mg ), colina ( 1.800,00 mg ), cobre ( 150,00 mg ), cobalto ( 0,1 mg ), ferro ( 150,00 mg ), iodo ( 1,00 mg ), manganês ( 150,00 mg ), vitamina A ( 10000,00 UI ), cianocobalamina - B12 ( 50,00 mcg ), vitamina D ( 1,875,00 UI ), vitamina E ( 50,00 UI ), vitamina K ( 3 mg ), zinco ( 120,00 mg ), niacina ( 100,00 mg ), biotina ( 0,50 mg ), piridoxina - B6 ( 8,50 mg ), tiamina - B1 ( 5,00 mg ), riboflavina - B2 ( 15,00 mg ), selênio ( 040 mg ), Níveis De Garantia: Energia Metabolizável mínima ( 2850 kcal ); Umidade máxima ( 12,0% ); Proteína bruta ( 15,0% ); Extrato Etéreo mínimo ( 3,0%); Matéria Fibrosa máxima ( 5,0% ); Materia Mineral máxima ( 6,5% ); Ácido Linoléico mínimo( 1,5% ); Cálcio máximo ( 1,1% ); Fósforo mínimo ( 0,70 % ), Unidade De Fornecimento: embalagem de 5 a 20 kg</v>
      </c>
      <c r="I25" s="63">
        <f>COUNTIF('Base de Dados 31.04'!A:A,'Respostas Órgãos'!F25)</f>
        <v>1</v>
      </c>
      <c r="J25" s="63">
        <f>SUMIF('Base de Dados 31.04'!A:A,'Respostas Órgãos'!F25,'Base de Dados 31.04'!G:G)</f>
        <v>1825</v>
      </c>
      <c r="K25" s="64" t="str">
        <f>VLOOKUP(F25,'Base de Dados 31.04'!A:D,4,FALSE)</f>
        <v>kg</v>
      </c>
      <c r="L25" s="65">
        <f>SUMIF('Base de Dados 31.04'!J:J,'Respostas Órgãos'!F25&amp;" - "&amp;'Respostas Órgãos'!$I$4,'Base de Dados 31.04'!G:G)</f>
        <v>0</v>
      </c>
      <c r="M25" s="66"/>
      <c r="N25" s="67">
        <f t="shared" si="14"/>
        <v>0</v>
      </c>
      <c r="O25" s="68">
        <f t="shared" si="15"/>
        <v>0</v>
      </c>
      <c r="P25" s="69" t="str">
        <f t="shared" si="16"/>
        <v>Sem histórico de consumo</v>
      </c>
    </row>
    <row r="26" spans="1:16" ht="315" x14ac:dyDescent="0.25">
      <c r="A26" s="25" t="e">
        <f t="shared" si="0"/>
        <v>#N/A</v>
      </c>
      <c r="B26" s="25" t="e">
        <f>VLOOKUP(A26,'LISTA ÓRGÃO'!A:B,2,FALSE)</f>
        <v>#N/A</v>
      </c>
      <c r="C26" s="59">
        <f t="shared" si="12"/>
        <v>0</v>
      </c>
      <c r="D26" s="25" t="str">
        <f t="shared" si="13"/>
        <v>3.3.90.30.06.01.0064.000002-01</v>
      </c>
      <c r="E26" s="60">
        <f t="shared" si="6"/>
        <v>20</v>
      </c>
      <c r="F26" s="61" t="s">
        <v>136</v>
      </c>
      <c r="G26" s="62" t="str">
        <f>VLOOKUP(F26,'Base de Dados 31.04'!A:B,2,FALSE)</f>
        <v>ALIMENTO COMPLETO PARA FLAMINGOS, GUARÁS E AVES AFINS</v>
      </c>
      <c r="H26" s="62" t="str">
        <f>VLOOKUP(F26,'Base de Dados 31.04'!A:C,3,FALSE)</f>
        <v>ALIMENTO COMPLETO PARA FLAMINGOS, GUARÁS E AVES AFINS,Composição Básica Do Produto: milho integral moído, farinha de peixe, farinha de vísceras, farinha de carne solúvel, farelo de soja, farelo de trigo, levedura seca de cervejaria, óleo de soja degomado, premix mineral vitamínico, cloreto de sódio (sal comum), corante natural de urucum, prebiótico (mananoligossacarídeo, aditivo fungiostático (dipropionato de amônia), Enriquecimento Por Kg Do Produto: vitamina A (24.000,00 UI), vitamina D (2.666,00 UI), vitamina E (133,00 UI), vitamina K (4mg), cianocobalamina - B12 (67,00mcg), piridoxina - B6 (13,00mg), tiamina - B1 (8,00mg), riboflavina - B2 (13,00mg) ácido fólico (7,00mg), ácido pantotênico (33,00mg), colina (2.400,00mg), niacina (133,00mg), biotina (0,70mg), cobre (20,00mg), cobalto (0,67mg), ferro (200,00mg), iodo (2,00mg), manganês (200,00mg), zinco (133,00mg), selênio (0,27mg), selênio quelatado (0,4mg), cantaxantina (80,00mg), beta caroteno (27,00mg), xantofilas amarelas naturais (80,00mg), Níveis De Garantia: energia metabolizável (mín.) 3.000kcal/kg; umidade (máx.) 12,0%; proteína bruta (mín.) 32,0%; extrato etéreo (mín.) 6,5%; matéria fibrosa (máx.) 4,0%; matéria mineral (máx.) 10,0%; mananoligossacarídeos 0,25%; cálcio (máx.) 1,5%; fósforo (mín.) 1,2%, Unidade De Fornecimento: embalagem de 10 a 20 kg</v>
      </c>
      <c r="I26" s="63">
        <f>COUNTIF('Base de Dados 31.04'!A:A,'Respostas Órgãos'!F26)</f>
        <v>1</v>
      </c>
      <c r="J26" s="63">
        <f>SUMIF('Base de Dados 31.04'!A:A,'Respostas Órgãos'!F26,'Base de Dados 31.04'!G:G)</f>
        <v>720</v>
      </c>
      <c r="K26" s="64" t="str">
        <f>VLOOKUP(F26,'Base de Dados 31.04'!A:D,4,FALSE)</f>
        <v>kg</v>
      </c>
      <c r="L26" s="65">
        <f>SUMIF('Base de Dados 31.04'!J:J,'Respostas Órgãos'!F26&amp;" - "&amp;'Respostas Órgãos'!$I$4,'Base de Dados 31.04'!G:G)</f>
        <v>0</v>
      </c>
      <c r="M26" s="66"/>
      <c r="N26" s="67">
        <f t="shared" si="14"/>
        <v>0</v>
      </c>
      <c r="O26" s="68">
        <f t="shared" si="15"/>
        <v>0</v>
      </c>
      <c r="P26" s="69" t="str">
        <f t="shared" si="16"/>
        <v>Sem histórico de consumo</v>
      </c>
    </row>
    <row r="27" spans="1:16" ht="330" x14ac:dyDescent="0.25">
      <c r="A27" s="25" t="e">
        <f t="shared" si="0"/>
        <v>#N/A</v>
      </c>
      <c r="B27" s="25" t="e">
        <f>VLOOKUP(A27,'LISTA ÓRGÃO'!A:B,2,FALSE)</f>
        <v>#N/A</v>
      </c>
      <c r="C27" s="59">
        <f t="shared" si="12"/>
        <v>0</v>
      </c>
      <c r="D27" s="25" t="str">
        <f t="shared" si="13"/>
        <v>3.3.90.30.06.01.0066.000002-01</v>
      </c>
      <c r="E27" s="60">
        <f t="shared" si="6"/>
        <v>21</v>
      </c>
      <c r="F27" s="61" t="s">
        <v>128</v>
      </c>
      <c r="G27" s="62" t="str">
        <f>VLOOKUP(F27,'Base de Dados 31.04'!A:B,2,FALSE)</f>
        <v>ALIMENTO COMPLETO PARA PSITACÍDEOS DE GRANDE PORTE</v>
      </c>
      <c r="H27" s="62" t="str">
        <f>VLOOKUP(F27,'Base de Dados 31.04'!A:C,3,FALSE)</f>
        <v>ALIMENTO COMPLETO PARA PSITACÍDEOS DE GRANDE PORTE,Apresentação: psitacídeos de grande porte (araras, papagaios e outros) em manutenção, Composição Básica Do Produto: milho integral moído, gérmen de trigo, farelo de trigo, farelo de soja, farelo de girassol, ovo desidratado, polpa cítrica, fosfato bicálcico, calcário calcítico, açúcar, óleo de soja refinado, premix mineral vitamínico, cloreto de sódio (sal comum), DL metionina, aditivo fungiostático, adsorvente de micotoxinas (silicatos), prebiótico (manonoligossacarídeo), L-lisina, BHT, corante natural e aditivo flavorizante, Enriquecimento Por Kg Do Produto: ácido fólico (1,50mg), ácido pantotênico (12,00mg), colina (1.000,00mg), cobre (10,00mg), cobalto (0,3mg), ferro (50,00mg), iodo (1,00mg), manganês (100,00mg), vitamina A (8.000,00 UI), vitamina B12 (15,00mcg), vitamina C encapsulada (80,00mg), viatmina D (1,200,00 UI), vitamina E (50,00 UI), vitamina K (2mg), zinco (100,00mg), niacina (50,00mg), biotina (0,30mg), piridoxina (3,00mg), tiamina (3,00mg), riboflavina (8,00mg), selênio (0,30mg), Níveis De Garantia: energia metabolizável (mín.) 2.850kcal/kg; umidade (máx.) 12,0%; proteína bruta (mín.) 16,5%; extrato etéreo (mín.) 5,0%; matéria fibrosa (máx.) 5,0%; matéria mineral (máx.) 6,0%; ácido linoléico (min.) 2,0%; cálcio (máx.) 1,0%; fósforo total (mín.) 0,70%, Unidade De Fornecimento: embalagem de 10 a 20kg</v>
      </c>
      <c r="I27" s="63">
        <f>COUNTIF('Base de Dados 31.04'!A:A,'Respostas Órgãos'!F27)</f>
        <v>1</v>
      </c>
      <c r="J27" s="63">
        <f>SUMIF('Base de Dados 31.04'!A:A,'Respostas Órgãos'!F27,'Base de Dados 31.04'!G:G)</f>
        <v>1825</v>
      </c>
      <c r="K27" s="64" t="str">
        <f>VLOOKUP(F27,'Base de Dados 31.04'!A:D,4,FALSE)</f>
        <v>kg</v>
      </c>
      <c r="L27" s="65">
        <f>SUMIF('Base de Dados 31.04'!J:J,'Respostas Órgãos'!F27&amp;" - "&amp;'Respostas Órgãos'!$I$4,'Base de Dados 31.04'!G:G)</f>
        <v>0</v>
      </c>
      <c r="M27" s="66"/>
      <c r="N27" s="67">
        <f t="shared" si="14"/>
        <v>0</v>
      </c>
      <c r="O27" s="68">
        <f t="shared" si="15"/>
        <v>0</v>
      </c>
      <c r="P27" s="69" t="str">
        <f t="shared" si="16"/>
        <v>Sem histórico de consumo</v>
      </c>
    </row>
    <row r="28" spans="1:16" ht="330" x14ac:dyDescent="0.25">
      <c r="A28" s="25" t="e">
        <f t="shared" si="0"/>
        <v>#N/A</v>
      </c>
      <c r="B28" s="25" t="e">
        <f>VLOOKUP(A28,'LISTA ÓRGÃO'!A:B,2,FALSE)</f>
        <v>#N/A</v>
      </c>
      <c r="C28" s="59">
        <f t="shared" si="12"/>
        <v>0</v>
      </c>
      <c r="D28" s="25" t="str">
        <f t="shared" si="13"/>
        <v>3.3.90.30.06.01.0067.000002-01</v>
      </c>
      <c r="E28" s="60">
        <f t="shared" si="6"/>
        <v>22</v>
      </c>
      <c r="F28" s="61" t="s">
        <v>138</v>
      </c>
      <c r="G28" s="62" t="str">
        <f>VLOOKUP(F28,'Base de Dados 31.04'!A:B,2,FALSE)</f>
        <v>ALIMENTO COMPLETO PARA PSITACÍDEOS DE MÉDIO PORTE</v>
      </c>
      <c r="H28" s="62" t="str">
        <f>VLOOKUP(F28,'Base de Dados 31.04'!A:C,3,FALSE)</f>
        <v>ALIMENTO COMPLETO PARA PSITACÍDEOS DE MÉDIO PORTE,Apresentação: psitacídeos de médio porte (maritacas, calopsitas e outros) em manutenção, Composição Básica Do Produto: milho integral moído, farelo de soja, farelo de trigo, gérmen de trigo, farelo de girassol, ovo desidratado, polpa cítrica, calcário calcítico, fosfato bicálcico, açúcar, premix mineral vitamínico, cloreto de sódio (sal comum), adsorvente de micotoxinas (silicatos), óleo de soja refinado, DL metionina, aditivo fungiostático, L-lisina, BHT, corante natural e aditivo flavorizante, Enriquecimento Por Kg Do Produto: ácido fólico (1,50mg), ácido pantotênico (12,00mg), colina (1.000,00mg), cobre (10,00mg), cobalto (0,3mg), ferro (50,00mg), iodo (1,00mg), manganês (100,00mg), vitamina A (8.000,00 UI), cianocobalamina - B12 (15,00mcg), vitamina C encapsulada (80,00mg), viatmina D (1,200,00 UI), vitamina E (50,00 UI), vitamina K (2mg), zinco (100,00mg), niacina (50,00mg), biotina (0,30mg), piridoxina - B6 (3,00mg), tiamina - B1 (3,00mg), riboflavina - B2 (8,00mg), selênio (0,30mg), Níveis De Garantia: energia metabolizável (mín.) 2.850kcal/kg; umidade (máx.) 12,0%; proteína bruta (mín.) 15,5%; extrato etéreo (mín.) 4,0%; matéria fibrosa (máx.) 4,5%; matéria mineral (máx.) 6,0%; ácido linoléico (min.) 2,0%; cálcio (máx.) 1,0%; fósforo (mín.) 0,70%, Unidade De Fornecimento: embalagem de 10 a 20 kg</v>
      </c>
      <c r="I28" s="63">
        <f>COUNTIF('Base de Dados 31.04'!A:A,'Respostas Órgãos'!F28)</f>
        <v>1</v>
      </c>
      <c r="J28" s="63">
        <f>SUMIF('Base de Dados 31.04'!A:A,'Respostas Órgãos'!F28,'Base de Dados 31.04'!G:G)</f>
        <v>1145</v>
      </c>
      <c r="K28" s="64" t="str">
        <f>VLOOKUP(F28,'Base de Dados 31.04'!A:D,4,FALSE)</f>
        <v>kg</v>
      </c>
      <c r="L28" s="65">
        <f>SUMIF('Base de Dados 31.04'!J:J,'Respostas Órgãos'!F28&amp;" - "&amp;'Respostas Órgãos'!$I$4,'Base de Dados 31.04'!G:G)</f>
        <v>0</v>
      </c>
      <c r="M28" s="66"/>
      <c r="N28" s="67">
        <f t="shared" si="14"/>
        <v>0</v>
      </c>
      <c r="O28" s="68">
        <f t="shared" si="15"/>
        <v>0</v>
      </c>
      <c r="P28" s="69" t="str">
        <f t="shared" si="16"/>
        <v>Sem histórico de consumo</v>
      </c>
    </row>
    <row r="29" spans="1:16" ht="300" x14ac:dyDescent="0.25">
      <c r="A29" s="25" t="e">
        <f t="shared" si="0"/>
        <v>#N/A</v>
      </c>
      <c r="B29" s="25" t="e">
        <f>VLOOKUP(A29,'LISTA ÓRGÃO'!A:B,2,FALSE)</f>
        <v>#N/A</v>
      </c>
      <c r="C29" s="59">
        <f t="shared" si="12"/>
        <v>0</v>
      </c>
      <c r="D29" s="25" t="str">
        <f t="shared" si="13"/>
        <v>3.3.90.30.06.01.0068.000002-01</v>
      </c>
      <c r="E29" s="60">
        <f t="shared" si="6"/>
        <v>23</v>
      </c>
      <c r="F29" s="61" t="s">
        <v>146</v>
      </c>
      <c r="G29" s="62" t="str">
        <f>VLOOKUP(F29,'Base de Dados 31.04'!A:B,2,FALSE)</f>
        <v>PAPA PARA FILHOTES PSITACÍDEOS</v>
      </c>
      <c r="H29" s="62" t="str">
        <f>VLOOKUP(F29,'Base de Dados 31.04'!A:C,3,FALSE)</f>
        <v>PAPA PARA FILHOTES PSITACÍDEOS, Apresentação: com prebiótico, probiótico e enzimas digestiva, alimento completo, cientificamente desenvolvido para alimentação de filhotes do nascimento ao "desmame". Indicado para os diversos psitacídeos, como papagaios, araras, calopsitas, agapórnis e periquitos, Composição Básica Do Produto: fubá de milho, proteína testurizada de soja, ovo em pó, dextrose, óleo de soja refinado, maçã desidratada, levedura, fosfato bicálcico, minerais orgânicos, aditivo prebiótico, aditivo probiótico, aditivo enzimático, premix vitamínico, antioxidante e flavorizante, Enriquecimento Por Kg Do Produto: vitamina A 8.000 UI. Vitamina D3 900 UI. Vitamina E 19,0 mg. Vitamina C 80,0 mg. Vitamina B2 9,6 mg. Vitamina B6 9,6 mg. Vitamina B12 16,0 mg. Niacina 80,0 mg. Patantotenato de cálcio 40,0 mg. Manganês 75,0 mg. Selênio 0,5 mg. Zinco 75,0 mg. Protease 20,0 mg. Amilase 20,0 mg. Celulose 20,0 mg. Mananoligossacarideo 450,0 mg. Lactobacillus Acidophillus 1X10/5UFC. Streptococcus Faeceum 1X10/5UFC, Níveis De Garantia: umidade (max) 8.0%, proteína bruta (min) 22.0%, extrato etéreo (min) 8.0%, matéria fibrosa (max) 3.0%, matéria mineral (max) 6.0%, cálcio (max) 1.4%, fósforo (min) 0.7%, energia metabolizável 3.500 kcal/kg, Unidade De Fornecimento: embalagem de 2 a 10 kg.</v>
      </c>
      <c r="I29" s="63">
        <f>COUNTIF('Base de Dados 31.04'!A:A,'Respostas Órgãos'!F29)</f>
        <v>1</v>
      </c>
      <c r="J29" s="63">
        <f>SUMIF('Base de Dados 31.04'!A:A,'Respostas Órgãos'!F29,'Base de Dados 31.04'!G:G)</f>
        <v>20</v>
      </c>
      <c r="K29" s="64" t="str">
        <f>VLOOKUP(F29,'Base de Dados 31.04'!A:D,4,FALSE)</f>
        <v>kg</v>
      </c>
      <c r="L29" s="65">
        <f>SUMIF('Base de Dados 31.04'!J:J,'Respostas Órgãos'!F29&amp;" - "&amp;'Respostas Órgãos'!$I$4,'Base de Dados 31.04'!G:G)</f>
        <v>0</v>
      </c>
      <c r="M29" s="66"/>
      <c r="N29" s="67">
        <f t="shared" si="14"/>
        <v>0</v>
      </c>
      <c r="O29" s="68">
        <f t="shared" si="15"/>
        <v>0</v>
      </c>
      <c r="P29" s="69" t="str">
        <f t="shared" si="16"/>
        <v>Sem histórico de consumo</v>
      </c>
    </row>
    <row r="30" spans="1:16" ht="30" x14ac:dyDescent="0.25">
      <c r="A30" s="25" t="e">
        <f t="shared" si="0"/>
        <v>#N/A</v>
      </c>
      <c r="B30" s="25" t="e">
        <f>VLOOKUP(A30,'LISTA ÓRGÃO'!A:B,2,FALSE)</f>
        <v>#N/A</v>
      </c>
      <c r="C30" s="59">
        <f t="shared" si="12"/>
        <v>0</v>
      </c>
      <c r="D30" s="25" t="str">
        <f t="shared" si="13"/>
        <v>3.3.90.30.06.01.0071.000001-01</v>
      </c>
      <c r="E30" s="60">
        <f t="shared" si="6"/>
        <v>24</v>
      </c>
      <c r="F30" s="61" t="s">
        <v>236</v>
      </c>
      <c r="G30" s="62" t="str">
        <f>VLOOKUP(F30,'Base de Dados 31.04'!A:B,2,FALSE)</f>
        <v>GIRASSOL</v>
      </c>
      <c r="H30" s="62" t="str">
        <f>VLOOKUP(F30,'Base de Dados 31.04'!A:C,3,FALSE)</f>
        <v>GIRASSOL, Apresentação: em grão, inteiro, com casca, 1ª qualidade, Unidade De Fornecimento: embalagem de 10 a 50 kg.</v>
      </c>
      <c r="I30" s="63">
        <f>COUNTIF('Base de Dados 31.04'!A:A,'Respostas Órgãos'!F30)</f>
        <v>1</v>
      </c>
      <c r="J30" s="63">
        <f>SUMIF('Base de Dados 31.04'!A:A,'Respostas Órgãos'!F30,'Base de Dados 31.04'!G:G)</f>
        <v>365</v>
      </c>
      <c r="K30" s="64" t="str">
        <f>VLOOKUP(F30,'Base de Dados 31.04'!A:D,4,FALSE)</f>
        <v>kg</v>
      </c>
      <c r="L30" s="65">
        <f>SUMIF('Base de Dados 31.04'!J:J,'Respostas Órgãos'!F30&amp;" - "&amp;'Respostas Órgãos'!$I$4,'Base de Dados 31.04'!G:G)</f>
        <v>0</v>
      </c>
      <c r="M30" s="66"/>
      <c r="N30" s="67">
        <f t="shared" si="14"/>
        <v>0</v>
      </c>
      <c r="O30" s="68">
        <f t="shared" si="15"/>
        <v>0</v>
      </c>
      <c r="P30" s="69" t="str">
        <f t="shared" si="16"/>
        <v>Sem histórico de consumo</v>
      </c>
    </row>
    <row r="31" spans="1:16" ht="60" x14ac:dyDescent="0.25">
      <c r="A31" s="25" t="e">
        <f t="shared" si="0"/>
        <v>#N/A</v>
      </c>
      <c r="B31" s="25" t="e">
        <f>VLOOKUP(A31,'LISTA ÓRGÃO'!A:B,2,FALSE)</f>
        <v>#N/A</v>
      </c>
      <c r="C31" s="59">
        <f t="shared" si="12"/>
        <v>0</v>
      </c>
      <c r="D31" s="25" t="str">
        <f t="shared" si="13"/>
        <v>3.3.90.30.06.01.0078.000003-01</v>
      </c>
      <c r="E31" s="60">
        <f t="shared" si="6"/>
        <v>25</v>
      </c>
      <c r="F31" s="61" t="s">
        <v>399</v>
      </c>
      <c r="G31" s="62" t="str">
        <f>VLOOKUP(F31,'Base de Dados 31.04'!A:B,2,FALSE)</f>
        <v>RAÇÃO EXTRUSADA INICIAL PARA LARVAS DE PEIXE</v>
      </c>
      <c r="H31" s="62" t="str">
        <f>VLOOKUP(F31,'Base de Dados 31.04'!A:C,3,FALSE)</f>
        <v>RAÇÃO EXTRUSADA INICIAL PARA LARVAS DE PEIXE, com percentual de Proteína Bruta igual ou superior a 55% e com no mínimo 500mg de Vitamina C, finamente moída com granulometria menor ou igual a 0,5 mm. Saco com 25 kg</v>
      </c>
      <c r="I31" s="63">
        <f>COUNTIF('Base de Dados 31.04'!A:A,'Respostas Órgãos'!F31)</f>
        <v>1</v>
      </c>
      <c r="J31" s="63">
        <f>SUMIF('Base de Dados 31.04'!A:A,'Respostas Órgãos'!F31,'Base de Dados 31.04'!G:G)</f>
        <v>750</v>
      </c>
      <c r="K31" s="64" t="str">
        <f>VLOOKUP(F31,'Base de Dados 31.04'!A:D,4,FALSE)</f>
        <v>kg</v>
      </c>
      <c r="L31" s="65">
        <f>SUMIF('Base de Dados 31.04'!J:J,'Respostas Órgãos'!F31&amp;" - "&amp;'Respostas Órgãos'!$I$4,'Base de Dados 31.04'!G:G)</f>
        <v>0</v>
      </c>
      <c r="M31" s="66"/>
      <c r="N31" s="67">
        <f t="shared" si="14"/>
        <v>0</v>
      </c>
      <c r="O31" s="68">
        <f t="shared" si="15"/>
        <v>0</v>
      </c>
      <c r="P31" s="69" t="str">
        <f t="shared" si="16"/>
        <v>Sem histórico de consumo</v>
      </c>
    </row>
    <row r="32" spans="1:16" ht="409.5" x14ac:dyDescent="0.25">
      <c r="A32" s="25" t="e">
        <f t="shared" si="0"/>
        <v>#N/A</v>
      </c>
      <c r="B32" s="25" t="e">
        <f>VLOOKUP(A32,'LISTA ÓRGÃO'!A:B,2,FALSE)</f>
        <v>#N/A</v>
      </c>
      <c r="C32" s="59">
        <f t="shared" si="12"/>
        <v>0</v>
      </c>
      <c r="D32" s="25" t="str">
        <f t="shared" si="13"/>
        <v>3.3.90.30.06.01.0084.000001-01</v>
      </c>
      <c r="E32" s="60">
        <f t="shared" si="6"/>
        <v>26</v>
      </c>
      <c r="F32" s="61" t="s">
        <v>398</v>
      </c>
      <c r="G32" s="62" t="str">
        <f>VLOOKUP(F32,'Base de Dados 31.04'!A:B,2,FALSE)</f>
        <v>RAÇÃO EXTRUSADA MULTICOMPONENTE LAMINADA PARA EQUINOS ADULTOS</v>
      </c>
      <c r="H32" s="62" t="str">
        <f>VLOOKUP(F32,'Base de Dados 31.04'!A:C,3,FALSE)</f>
        <v>RAÇÃO EXTRUSADA MULTICOMPONENTE LAMINADA PARA EQUINOS ADULTOS,Características Mínimas: Descrição do produto: 90% do produto extrusada, com particulas de 3 a 5mm, recoberto por melaço líquido (minímo de 2% e máximo de 5%). 10% do produto laminado e peletizado, sendo aveia, cevada e linhaça laminada (miníma de 3,5% e máxima de 6%), e coast cross peletizado (miníma de 3% e máxima de 5%). Composição básica do produto: Aveia (grão laminado miníma de 2% e máxima de 6% na compsição), carbonato de cálcio ( miníma de 1% e máxima de 3% na composição), cevada (miníma de 1% emáxima de 3% na composição), cloreto de sódio (sal comum, miníma de 0,25% máxima de 0,5% na composição), farelo de glútem de milho (miníma de 2% máxima de 5% na composição), farelo de linhaça (miníma de 1% e máxima de 2% na composição), farelo de soja (miníma de 5% e máxima de 15% na composição), farelo de trigo (miníma de 10% e máxima de 40% na composição), feno de coast cross (miníma de 1% e máxima de 5% na composição), fosfato bicálcico (miníma de 0,5% e máxima de 2% na composição), linhaça ( miníma de 0,5% e máxima de 1% na composição), melaço (miníma de 3% e máxima de 5% na composição), milho extrusado (miníma de 4% e máxima de 10% na composição), milho integral moído (miníma de 10% e máxima de 30% na composição), óleo de soja degomado (miníma de 0,5% e máxima de 2% na composição), premix vitamínico mineral (0,1%), produto extrusado multicomponente (laminado). Níveis de garantia por kg do produto: Cálcio (max 1,5%), extrato etereo (minímo de 3%), fósforo (miníma de 0,75), matéria fibrosa (máxima de 15%), matéria mineral (máxima de 12%), protéina bruta (miníma de 14%), umidade (máxima de 13%). Enriquecimento por kg do produto: Ácido pantotênico 20,00mg, biotina 0,5mg, cobalto 4,0g, cobre 60,0mg, colina 190,0mg, íodo 0,5mg, lisina 7,0g, magnésio 40,0mg, manganês 40,0mg, metionina 5,0g, niacina 20,0mg, selênio 0,12mg, triptofano 2,0g, vitamina A 12.000UI, vitamina C 30,0mg, vitamina B1 5,0mg, vitamina B12 5,0mg mcg, vitamina B2 5,0mg, vitamina D3 3.000UI, vitamina E 7,5mg, vitamina A 10.000UI, zinco 80,0mg; Unidade de Fornecimento: embalagem de 10 a 50kg.</v>
      </c>
      <c r="I32" s="63">
        <f>COUNTIF('Base de Dados 31.04'!A:A,'Respostas Órgãos'!F32)</f>
        <v>1</v>
      </c>
      <c r="J32" s="63">
        <f>SUMIF('Base de Dados 31.04'!A:A,'Respostas Órgãos'!F32,'Base de Dados 31.04'!G:G)</f>
        <v>15000</v>
      </c>
      <c r="K32" s="64" t="str">
        <f>VLOOKUP(F32,'Base de Dados 31.04'!A:D,4,FALSE)</f>
        <v>kg</v>
      </c>
      <c r="L32" s="65">
        <f>SUMIF('Base de Dados 31.04'!J:J,'Respostas Órgãos'!F32&amp;" - "&amp;'Respostas Órgãos'!$I$4,'Base de Dados 31.04'!G:G)</f>
        <v>0</v>
      </c>
      <c r="M32" s="66"/>
      <c r="N32" s="67">
        <f t="shared" si="14"/>
        <v>0</v>
      </c>
      <c r="O32" s="68">
        <f t="shared" si="15"/>
        <v>0</v>
      </c>
      <c r="P32" s="69" t="str">
        <f t="shared" si="16"/>
        <v>Sem histórico de consumo</v>
      </c>
    </row>
    <row r="33" spans="1:16" ht="270" x14ac:dyDescent="0.25">
      <c r="A33" s="25" t="e">
        <f t="shared" si="0"/>
        <v>#N/A</v>
      </c>
      <c r="B33" s="25" t="e">
        <f>VLOOKUP(A33,'LISTA ÓRGÃO'!A:B,2,FALSE)</f>
        <v>#N/A</v>
      </c>
      <c r="C33" s="59">
        <f t="shared" si="12"/>
        <v>0</v>
      </c>
      <c r="D33" s="25" t="str">
        <f t="shared" si="13"/>
        <v>3.3.90.30.06.01.0089.000002-01</v>
      </c>
      <c r="E33" s="60">
        <f t="shared" si="6"/>
        <v>27</v>
      </c>
      <c r="F33" s="61" t="s">
        <v>148</v>
      </c>
      <c r="G33" s="62" t="str">
        <f>VLOOKUP(F33,'Base de Dados 31.04'!A:B,2,FALSE)</f>
        <v>ALIMENTO SUBSTITUTIVO DO LEITE PARA ALIMENTAÇÃO DE FILHOTES DE CÃES E GATOS</v>
      </c>
      <c r="H33" s="62" t="str">
        <f>VLOOKUP(F33,'Base de Dados 31.04'!A:C,3,FALSE)</f>
        <v>ALIMENTO SUBSTITUTIVO DO LEITE PARA ALIMENTAÇÃO DE FILHOTES DE CÃES E GATOS, Características Técnicas Mínimas: composição básica do produto: óleo de palma, caseína, dextrose, ácidos graxos vegetais, premix vitamínico mineral, premix aminoácido, proteína isolada de soja, taurina, lecitina de soja, frutocoligossacarideos, cloridrato de kcolina, aroma de leite, carbonato de cálcio, aditivo flavorizante antioxidante, amido, ácido proppionico, aluminosilicato. Enriquecimento por kg do produto vitamina A, vitamina D, vitamina E, vitamina K, tiamina (B1) riboflavina (B2) piridoxina (B6) cianocobalamina (B12), vitamina D3, vitamina E, vitamina K3, biotina, ácido nicotínico, ácido pantotênico, ácido fólico, cobalto, cobre, ferro, iodo, potássio, manganês, selênio, zinco, lisina, histidina, arginina, ácido aspartico, treonina, serina, ácido glutâmico,
prolina, glicina, hidroxiprolina, alanina, cisteina, valina, mitionina, isoleucina, leucina, tirosina, fenilalanina, tripotofano. Níveis de garantia: proteína bruta (min) 34,4%, extrato etéreo (min) 33,42, fibra bruta (máx) 0,53%, umidade (máx) 5,77%, cálcio (máx) 0,68%, fósforo (min) 0,42% Embalagem disponível: Lata contendo 300 g.</v>
      </c>
      <c r="I33" s="63">
        <f>COUNTIF('Base de Dados 31.04'!A:A,'Respostas Órgãos'!F33)</f>
        <v>1</v>
      </c>
      <c r="J33" s="63">
        <f>SUMIF('Base de Dados 31.04'!A:A,'Respostas Órgãos'!F33,'Base de Dados 31.04'!G:G)</f>
        <v>12</v>
      </c>
      <c r="K33" s="64" t="str">
        <f>VLOOKUP(F33,'Base de Dados 31.04'!A:D,4,FALSE)</f>
        <v>lt</v>
      </c>
      <c r="L33" s="65">
        <f>SUMIF('Base de Dados 31.04'!J:J,'Respostas Órgãos'!F33&amp;" - "&amp;'Respostas Órgãos'!$I$4,'Base de Dados 31.04'!G:G)</f>
        <v>0</v>
      </c>
      <c r="M33" s="66"/>
      <c r="N33" s="67">
        <f t="shared" si="14"/>
        <v>0</v>
      </c>
      <c r="O33" s="68">
        <f t="shared" si="15"/>
        <v>0</v>
      </c>
      <c r="P33" s="69" t="str">
        <f t="shared" si="16"/>
        <v>Sem histórico de consumo</v>
      </c>
    </row>
    <row r="34" spans="1:16" ht="409.5" x14ac:dyDescent="0.25">
      <c r="A34" s="25" t="e">
        <f t="shared" si="0"/>
        <v>#N/A</v>
      </c>
      <c r="B34" s="25" t="e">
        <f>VLOOKUP(A34,'LISTA ÓRGÃO'!A:B,2,FALSE)</f>
        <v>#N/A</v>
      </c>
      <c r="C34" s="59">
        <f t="shared" si="12"/>
        <v>0</v>
      </c>
      <c r="D34" s="25" t="str">
        <f t="shared" si="13"/>
        <v>3.3.90.30.06.01.0089.000003-01</v>
      </c>
      <c r="E34" s="60">
        <f t="shared" si="6"/>
        <v>28</v>
      </c>
      <c r="F34" s="61" t="s">
        <v>192</v>
      </c>
      <c r="G34" s="62" t="str">
        <f>VLOOKUP(F34,'Base de Dados 31.04'!A:B,2,FALSE)</f>
        <v>ALIMENTO SUBSTITUTIVO DO LEITE PARA ALIMENTAÇÃO DE FILHOTES DE CÃES E GATOS</v>
      </c>
      <c r="H34" s="62" t="str">
        <f>VLOOKUP(F34,'Base de Dados 31.04'!A:C,3,FALSE)</f>
        <v>ALIMENTO SUBSTITUTIVO DO LEITE PARA ALIMENTAÇÃO DE FILHOTES DE CÃES E GATOS,Características Técnicas Mínimas: alimento substituto do colostro, formulado para atender às necessidades nutricionais de filhotes órfãos de canídeos e felinos. Composição Básica: Leite Integral em Pó, Proteína Concentrada de Soro de Leite, Caseína, Creme de Leite em Pó, Ovo em Pó, Gema de Ovo Desidratada, Plasma Sanguíneo, Dextrose, Frutose, Fosfato Tricálcico, Extrato de Leveduras, Óleo de Coco, Óleo de Salmão, Óleo de Soja Refinado, Carbonato de Cálcio, Premix Vitamínico, Taurina, Premix Mineral, L-Glutamina, Cloreto de Colina, Extrato de Alecrim, Mananoligossacarídeos, Betaglucanas, Vitamina C e Vitamina E. Níveis de Garantia: Proteína Bruta (Mín.) 387, 24 g/kg; Cálcio (Máx.) 12, 00 g/kg; Cálcio (Mín.) 9.000, 00 mg/kg; Extrato Etéreo (Mín.) 210, 00 g/kg; Umidade (Máx.) 100, 00 g/kg; Matéria Mineral (Máx.) 60, 00 g/kg. Enriquecimento por quilograma de produto: Ácido Láurico (Mín) 4.500 mg/kg; Biotina (Mín) 0, 40 mg/Kg; Cobre Quelatado (Mín.) 10, 00 mg/Kg; Cromo Quelatado (Mín.) 0, 50 mg/Kg; EM - CÃES (Mín.) 4.780, 00 kcal/Kg; Fósforo (Mín.) 8.000, 00 mg/kg; Ferro Quelatado (Mín.) 80 mg/kg; Lactose (Mín.) 73, 00 g/kg; Lisina (Mín.) 13, 24 g/kg; Metionina (Mín.) 3.360, 00 mg/kg; Niacina (Mín.) 60, 00 mg/Kg; Omega 3 (Mín.) 6.510, 00 mg/kg; Omega 6 (Mín.) 17, 50 g/kg; Pantotenato de Cálcio (Mín.) 50, 00 mg/Kg; Selênio Quelatado (Mín.) 0, 25 mg/Kg; Sódio (Mín.) 5.262, 00 mg/Kg; Vitamina C (Mín.) 300, 00 mg/Kg; Vitamina D (Mín.) 1.500, 00 UI/Kg; Vitamina A (Mín.) 15, 00 UI/Kg; Vitamina B1 (Mín.) 10, 00 mg/Kg; Vitamina B12 (Mín.) 0, 08 mg/Kg; Vitamina B2 (Mín.) 10, 00 mg/Kg; Vitamina B6 (Mín.) 6, 00 mg/Kg; Vitamina E (Mín.) 150, 00 UI/Kg; Vitamina K (Mín.) 10, 00 mg/Kg; Zinco Quelatado (Mín.) 250, 00 mg/Kg. Unidade de Fornecimento: lata 100g</v>
      </c>
      <c r="I34" s="63">
        <f>COUNTIF('Base de Dados 31.04'!A:A,'Respostas Órgãos'!F34)</f>
        <v>1</v>
      </c>
      <c r="J34" s="63">
        <f>SUMIF('Base de Dados 31.04'!A:A,'Respostas Órgãos'!F34,'Base de Dados 31.04'!G:G)</f>
        <v>12</v>
      </c>
      <c r="K34" s="64" t="str">
        <f>VLOOKUP(F34,'Base de Dados 31.04'!A:D,4,FALSE)</f>
        <v>lata</v>
      </c>
      <c r="L34" s="65">
        <f>SUMIF('Base de Dados 31.04'!J:J,'Respostas Órgãos'!F34&amp;" - "&amp;'Respostas Órgãos'!$I$4,'Base de Dados 31.04'!G:G)</f>
        <v>0</v>
      </c>
      <c r="M34" s="66"/>
      <c r="N34" s="67">
        <f t="shared" si="14"/>
        <v>0</v>
      </c>
      <c r="O34" s="68">
        <f t="shared" si="15"/>
        <v>0</v>
      </c>
      <c r="P34" s="69" t="str">
        <f t="shared" si="16"/>
        <v>Sem histórico de consumo</v>
      </c>
    </row>
    <row r="35" spans="1:16" ht="285" x14ac:dyDescent="0.25">
      <c r="A35" s="25" t="e">
        <f t="shared" si="0"/>
        <v>#N/A</v>
      </c>
      <c r="B35" s="25" t="e">
        <f>VLOOKUP(A35,'LISTA ÓRGÃO'!A:B,2,FALSE)</f>
        <v>#N/A</v>
      </c>
      <c r="C35" s="59">
        <f t="shared" si="12"/>
        <v>0</v>
      </c>
      <c r="D35" s="25" t="str">
        <f t="shared" si="13"/>
        <v>3.3.90.30.06.01.0090.000002-01</v>
      </c>
      <c r="E35" s="60">
        <f t="shared" si="6"/>
        <v>29</v>
      </c>
      <c r="F35" s="61" t="s">
        <v>189</v>
      </c>
      <c r="G35" s="62" t="str">
        <f>VLOOKUP(F35,'Base de Dados 31.04'!A:B,2,FALSE)</f>
        <v>FARINHADA PARA PSITACÍDEOS</v>
      </c>
      <c r="H35" s="62" t="str">
        <f>VLOOKUP(F35,'Base de Dados 31.04'!A:C,3,FALSE)</f>
        <v>FARINHADA PARA PSITACÍDEOS,Características Técnicas Mínimas: Composição básica do produto: Farelo de soja, proteína texturizada de soja, ovo desidratado em pó, biscoito, levedura seca de cervejaria, óleo de soja refinado, painço preto, farinha de conchas de ostra tipo um, premix vitamínico mineral, aditivo antifúngico fungistático, fosfato bicálcio, farinha de milho pré cozida e farelo de glúten de milho ¿ 60. Enriquecimento por kg do produto vitamina A, vitamina C, vitamina D, vitamina E, vitamina K, tiamina (B1) riboflavina (B2), piridoxina (B6), cianocobalamina (B12), vitamina D3, vitamina E, biotina, pontotenato de cálcio, nicotinamida, ácido fólico, cobalto, cobre, ferro, iodo, manganês, selênio, zinco, lisina, histidina, arginina, ácido aspartico, treonina, serina, ácido glutâmico, prolina, glicina, hidroxiprolina, alanina, cisteina, valina, metionina, isoleucina, leucina, tirosina, fenilalanina, triptofano. Níveis de garantia: proteína bruta (min) 22%, extrato etéreo (min) 7,40%, matéria fibrosa (máx) 2,00%, matéria mineral (máx) 5,10%, umidade (máx) 10%, energia metabolizável (máx) 3100 kcal, cálcio (máx) 0,80% fósforo (min) 0,30%. Embalagem disponível: sacos plásticos de 04, 05, 06, 10 ou 12 Kg. Contendo uma medida dosadora de 8 g.</v>
      </c>
      <c r="I35" s="63">
        <f>COUNTIF('Base de Dados 31.04'!A:A,'Respostas Órgãos'!F35)</f>
        <v>1</v>
      </c>
      <c r="J35" s="63">
        <f>SUMIF('Base de Dados 31.04'!A:A,'Respostas Órgãos'!F35,'Base de Dados 31.04'!G:G)</f>
        <v>350</v>
      </c>
      <c r="K35" s="64" t="str">
        <f>VLOOKUP(F35,'Base de Dados 31.04'!A:D,4,FALSE)</f>
        <v>kg</v>
      </c>
      <c r="L35" s="65">
        <f>SUMIF('Base de Dados 31.04'!J:J,'Respostas Órgãos'!F35&amp;" - "&amp;'Respostas Órgãos'!$I$4,'Base de Dados 31.04'!G:G)</f>
        <v>0</v>
      </c>
      <c r="M35" s="66"/>
      <c r="N35" s="67">
        <f t="shared" si="14"/>
        <v>0</v>
      </c>
      <c r="O35" s="68">
        <f t="shared" si="15"/>
        <v>0</v>
      </c>
      <c r="P35" s="69" t="str">
        <f t="shared" si="16"/>
        <v>Sem histórico de consumo</v>
      </c>
    </row>
    <row r="36" spans="1:16" ht="240" x14ac:dyDescent="0.25">
      <c r="A36" s="25" t="e">
        <f t="shared" si="0"/>
        <v>#N/A</v>
      </c>
      <c r="B36" s="25" t="e">
        <f>VLOOKUP(A36,'LISTA ÓRGÃO'!A:B,2,FALSE)</f>
        <v>#N/A</v>
      </c>
      <c r="C36" s="59">
        <f t="shared" si="12"/>
        <v>0</v>
      </c>
      <c r="D36" s="25" t="str">
        <f t="shared" si="13"/>
        <v>3.3.90.30.06.01.0103.000001-01</v>
      </c>
      <c r="E36" s="60">
        <f t="shared" si="6"/>
        <v>30</v>
      </c>
      <c r="F36" s="61" t="s">
        <v>140</v>
      </c>
      <c r="G36" s="62" t="str">
        <f>VLOOKUP(F36,'Base de Dados 31.04'!A:B,2,FALSE)</f>
        <v>RAÇÃO EXTRUSADA PARA PSITACÍDEOS DE PEQUENO PORTE</v>
      </c>
      <c r="H36" s="62" t="str">
        <f>VLOOKUP(F36,'Base de Dados 31.04'!A:C,3,FALSE)</f>
        <v>RAÇÃO EXTRUSADA PARA PSITACÍDEOS DE PEQUENO PORTE. ,Apresentação: : Ração completa extrusada para psitacídeos de pequeno porte como periquitos, tuins e agapornis, em manutenção., Composição Básica Do Produto: milho integral moído, quirera de arroz, farelo de soja, germe de trigo, farelo de trigo, ovo desidratado, levedura seca de cervejaria, calcário calcítico, fosfato bicálcico, premix mineral vitamínico, cloreto de sódio (sal comum), adsorvente de micotoxinas (silicatos), óleo de soja refinado, prebiotico (mananoligossacarídeo), DL metionina, aditivo fungiostático (dipropionato de amônia), antioxidante (BHT), corantes naturais de cúrcuma, clorofila e urucum, aroma de erva doce. Níveis de Garantia: Energia Metabolizável (mín.) 2.700kcal/kg; Umidade (máx.) 12,0%; Proteína Bruta (mín.) 13,0%; Extrato Etéreo (mín.) 5,0%; Matéria Fibrosa (máx.) 3,0%; Matéria Mineral (máx.) 6,5%; Cálcio (máx.) 1,2%; Fósforo (mín.) 0,60%, Metionina (mín.) 0,60%, Mananoligossacarídeos (mín.): 0,20%., Unidade De Fornecimento: embalagem de 2 a 5 kg.</v>
      </c>
      <c r="I36" s="63">
        <f>COUNTIF('Base de Dados 31.04'!A:A,'Respostas Órgãos'!F36)</f>
        <v>1</v>
      </c>
      <c r="J36" s="63">
        <f>SUMIF('Base de Dados 31.04'!A:A,'Respostas Órgãos'!F36,'Base de Dados 31.04'!G:G)</f>
        <v>360</v>
      </c>
      <c r="K36" s="64" t="str">
        <f>VLOOKUP(F36,'Base de Dados 31.04'!A:D,4,FALSE)</f>
        <v>kg</v>
      </c>
      <c r="L36" s="65">
        <f>SUMIF('Base de Dados 31.04'!J:J,'Respostas Órgãos'!F36&amp;" - "&amp;'Respostas Órgãos'!$I$4,'Base de Dados 31.04'!G:G)</f>
        <v>0</v>
      </c>
      <c r="M36" s="66"/>
      <c r="N36" s="67">
        <f t="shared" si="14"/>
        <v>0</v>
      </c>
      <c r="O36" s="68">
        <f t="shared" si="15"/>
        <v>0</v>
      </c>
      <c r="P36" s="69" t="str">
        <f t="shared" si="16"/>
        <v>Sem histórico de consumo</v>
      </c>
    </row>
    <row r="37" spans="1:16" ht="195" x14ac:dyDescent="0.25">
      <c r="A37" s="25" t="e">
        <f t="shared" si="0"/>
        <v>#N/A</v>
      </c>
      <c r="B37" s="25" t="e">
        <f>VLOOKUP(A37,'LISTA ÓRGÃO'!A:B,2,FALSE)</f>
        <v>#N/A</v>
      </c>
      <c r="C37" s="59">
        <f t="shared" si="12"/>
        <v>0</v>
      </c>
      <c r="D37" s="25" t="str">
        <f t="shared" si="13"/>
        <v>3.3.90.30.06.01.0104.000001-01</v>
      </c>
      <c r="E37" s="60">
        <f t="shared" si="6"/>
        <v>31</v>
      </c>
      <c r="F37" s="61" t="s">
        <v>191</v>
      </c>
      <c r="G37" s="62" t="str">
        <f>VLOOKUP(F37,'Base de Dados 31.04'!A:B,2,FALSE)</f>
        <v>FARINHADA COM OVO PARA PÁSSAROS SILVESTRES E EXÓTICOS GRANÍVOROS</v>
      </c>
      <c r="H37" s="62" t="str">
        <f>VLOOKUP(F37,'Base de Dados 31.04'!A:C,3,FALSE)</f>
        <v>FARINHADA COM OVO PARA PÁSSAROS SILVESTRES E EXÓTICOS GRANÍVOROS.,Apresentação: farinhada completa para pássaros silvestres e exóticos comedores de sementes, com ovo., Composição Básica Do Produto: Farinha de arroz, farinha de trigo, farelo de soja, ovo desidratado, leveduras, proteína texturizada de soja, semente de níger, semente de papoula, semente de perila, óleo de soja refinado, suplemento vitamínico mineral, mel, probiótico, prebiótico, sacarose, concha de ostra em pó, sal, fosfato bicálcico, aditivo aromatizante, antioxidante BHT. Eventuais Substitutos: Farinha de trigo. Níveis de Garantia do Produto: Umidade (max.) 10%, Proteína (min.) 17,5%, Extrato Etéreo (min.) 6,2%, Matéria Fibrosa (max.) 5%, Matéria Mineral (max.) 10%, Cálcio (max.) 2,5%, Fósforo (min.) 0,6%., Unidade De Fornecimento: Embalagem de 1 a 5 Kg.</v>
      </c>
      <c r="I37" s="63">
        <f>COUNTIF('Base de Dados 31.04'!A:A,'Respostas Órgãos'!F37)</f>
        <v>1</v>
      </c>
      <c r="J37" s="63">
        <f>SUMIF('Base de Dados 31.04'!A:A,'Respostas Órgãos'!F37,'Base de Dados 31.04'!G:G)</f>
        <v>150</v>
      </c>
      <c r="K37" s="64" t="str">
        <f>VLOOKUP(F37,'Base de Dados 31.04'!A:D,4,FALSE)</f>
        <v>kg</v>
      </c>
      <c r="L37" s="65">
        <f>SUMIF('Base de Dados 31.04'!J:J,'Respostas Órgãos'!F37&amp;" - "&amp;'Respostas Órgãos'!$I$4,'Base de Dados 31.04'!G:G)</f>
        <v>0</v>
      </c>
      <c r="M37" s="66"/>
      <c r="N37" s="67">
        <f t="shared" si="14"/>
        <v>0</v>
      </c>
      <c r="O37" s="68">
        <f t="shared" si="15"/>
        <v>0</v>
      </c>
      <c r="P37" s="69" t="str">
        <f t="shared" si="16"/>
        <v>Sem histórico de consumo</v>
      </c>
    </row>
    <row r="38" spans="1:16" ht="120" x14ac:dyDescent="0.25">
      <c r="A38" s="25" t="e">
        <f t="shared" si="0"/>
        <v>#N/A</v>
      </c>
      <c r="B38" s="25" t="e">
        <f>VLOOKUP(A38,'LISTA ÓRGÃO'!A:B,2,FALSE)</f>
        <v>#N/A</v>
      </c>
      <c r="C38" s="59">
        <f t="shared" si="12"/>
        <v>0</v>
      </c>
      <c r="D38" s="25" t="str">
        <f t="shared" si="13"/>
        <v>3.3.90.30.06.01.0106.000001-01</v>
      </c>
      <c r="E38" s="60">
        <f t="shared" si="6"/>
        <v>32</v>
      </c>
      <c r="F38" s="61" t="s">
        <v>133</v>
      </c>
      <c r="G38" s="62" t="str">
        <f>VLOOKUP(F38,'Base de Dados 31.04'!A:B,2,FALSE)</f>
        <v>RAÇÃO EXTRUSADA PARA AVES AQUÁTICAS</v>
      </c>
      <c r="H38" s="62" t="str">
        <f>VLOOKUP(F38,'Base de Dados 31.04'!A:C,3,FALSE)</f>
        <v>RAÇÃO EXTRUSADA PARA AVES AQUÁTICAS,Apresentação: alimento completo extrusado para gansos, cisnes, marrecos, patos e outros anseriformes, em manutenção, a partir de 12 semanas de idade., Composição Básica Do Produto: Níveis de Garantia: Energia Metabolizável (mín.) 2.850 Kcal/Kg; Umidade (máx.) 12,0%; Proteína Bruta (mín.) 15,0%; Extrato Etéreo (mín.) 3,0%; Matéria Fibrosa (máx.) 3,5%; Matéria Mineral (máx.) 6,5%; Cálcio (máx.) 0,75%; Fósforo (mín.) 0,50%., Unidade De Fornecimento: embalagem de 5 a 15 Kg</v>
      </c>
      <c r="I38" s="63">
        <f>COUNTIF('Base de Dados 31.04'!A:A,'Respostas Órgãos'!F38)</f>
        <v>1</v>
      </c>
      <c r="J38" s="63">
        <f>SUMIF('Base de Dados 31.04'!A:A,'Respostas Órgãos'!F38,'Base de Dados 31.04'!G:G)</f>
        <v>7300</v>
      </c>
      <c r="K38" s="64" t="str">
        <f>VLOOKUP(F38,'Base de Dados 31.04'!A:D,4,FALSE)</f>
        <v>kg</v>
      </c>
      <c r="L38" s="65">
        <f>SUMIF('Base de Dados 31.04'!J:J,'Respostas Órgãos'!F38&amp;" - "&amp;'Respostas Órgãos'!$I$4,'Base de Dados 31.04'!G:G)</f>
        <v>0</v>
      </c>
      <c r="M38" s="66"/>
      <c r="N38" s="67">
        <f t="shared" si="14"/>
        <v>0</v>
      </c>
      <c r="O38" s="68">
        <f t="shared" si="15"/>
        <v>0</v>
      </c>
      <c r="P38" s="69" t="str">
        <f t="shared" si="16"/>
        <v>Sem histórico de consumo</v>
      </c>
    </row>
    <row r="39" spans="1:16" ht="210" x14ac:dyDescent="0.25">
      <c r="A39" s="25" t="e">
        <f t="shared" si="0"/>
        <v>#N/A</v>
      </c>
      <c r="B39" s="25" t="e">
        <f>VLOOKUP(A39,'LISTA ÓRGÃO'!A:B,2,FALSE)</f>
        <v>#N/A</v>
      </c>
      <c r="C39" s="59">
        <f t="shared" si="12"/>
        <v>0</v>
      </c>
      <c r="D39" s="25" t="str">
        <f t="shared" si="13"/>
        <v>3.3.90.30.06.01.0107.000001-01</v>
      </c>
      <c r="E39" s="60">
        <f t="shared" si="6"/>
        <v>33</v>
      </c>
      <c r="F39" s="61" t="s">
        <v>190</v>
      </c>
      <c r="G39" s="62" t="str">
        <f>VLOOKUP(F39,'Base de Dados 31.04'!A:B,2,FALSE)</f>
        <v>FARINHADA PARA PÁSSAROS SILVESTRES E EXÓTICOS FRUGÍVOROS E INSETÍVOROS</v>
      </c>
      <c r="H39" s="62" t="str">
        <f>VLOOKUP(F39,'Base de Dados 31.04'!A:C,3,FALSE)</f>
        <v>FARINHADA PARA PÁSSAROS SILVESTRES E EXÓTICOS FRUGÍVOROS E INSETÍVOROS,Apresentação: Farinhada completa para pássaros silvestres e exóticos frugívoros e insetívoros., Composição Básica Do Produto: Farinha de arroz, farinha de trigo, farelo de soja, leveduras, semente de níger, maçã desidratada, uva desidratada, zimbro desidratado, mosca d´água desidratada, Daphnia desidratada, Gammarus desidratado, óleo de soja refinado, suplemento vitamínico mineral, mel, probiótico, prebiótico, sacarose, concha de ostra em pó, sal, fosfato bicálcico, aditivo aromatizante, antioxidante BHT. Eventuais Substitutos: Creme de milho branco. Níveis de Garantia do Produto: Umidade (max.)10%, Proteína (min.) 16,5%, Extrato Etéreo (min.) 6,5%, Matéria Fibrosa (max.) 5%, Matéria Mineral (max.) 10%, Cálcio (max.) 2,5%, Fósforo (min.) 0,6%., Unidade De Fornecimento: Embalagem de 1 a 5 Kg.</v>
      </c>
      <c r="I39" s="63">
        <f>COUNTIF('Base de Dados 31.04'!A:A,'Respostas Órgãos'!F39)</f>
        <v>1</v>
      </c>
      <c r="J39" s="63">
        <f>SUMIF('Base de Dados 31.04'!A:A,'Respostas Órgãos'!F39,'Base de Dados 31.04'!G:G)</f>
        <v>150</v>
      </c>
      <c r="K39" s="64" t="str">
        <f>VLOOKUP(F39,'Base de Dados 31.04'!A:D,4,FALSE)</f>
        <v>kg</v>
      </c>
      <c r="L39" s="65">
        <f>SUMIF('Base de Dados 31.04'!J:J,'Respostas Órgãos'!F39&amp;" - "&amp;'Respostas Órgãos'!$I$4,'Base de Dados 31.04'!G:G)</f>
        <v>0</v>
      </c>
      <c r="M39" s="66"/>
      <c r="N39" s="67">
        <f t="shared" si="14"/>
        <v>0</v>
      </c>
      <c r="O39" s="68">
        <f t="shared" si="15"/>
        <v>0</v>
      </c>
      <c r="P39" s="69" t="str">
        <f t="shared" si="16"/>
        <v>Sem histórico de consumo</v>
      </c>
    </row>
    <row r="40" spans="1:16" ht="270" x14ac:dyDescent="0.25">
      <c r="A40" s="25" t="e">
        <f t="shared" si="0"/>
        <v>#N/A</v>
      </c>
      <c r="B40" s="25" t="e">
        <f>VLOOKUP(A40,'LISTA ÓRGÃO'!A:B,2,FALSE)</f>
        <v>#N/A</v>
      </c>
      <c r="C40" s="59">
        <f t="shared" si="12"/>
        <v>0</v>
      </c>
      <c r="D40" s="25" t="str">
        <f t="shared" si="13"/>
        <v>3.3.90.30.06.01.0108.000001-01</v>
      </c>
      <c r="E40" s="60">
        <f t="shared" si="6"/>
        <v>34</v>
      </c>
      <c r="F40" s="61" t="s">
        <v>147</v>
      </c>
      <c r="G40" s="62" t="str">
        <f>VLOOKUP(F40,'Base de Dados 31.04'!A:B,2,FALSE)</f>
        <v>ALIMENTO COMPLETO PARA FILHOTES DE PASSERIFORMES</v>
      </c>
      <c r="H40" s="62" t="str">
        <f>VLOOKUP(F40,'Base de Dados 31.04'!A:C,3,FALSE)</f>
        <v>ALIMENTO COMPLETO PARA FILHOTES DE PASSERIFORMES, Apresentação: alimento completo indicado para filhotes de pássaros durante todo o período em ninho ou para criação artificial na fase pré-inicial, Composição Básica Do Produto: milho pré-gelatinizado, proteína concentrada de soja, farinha de soja pré-cozida, ovo em pó, gérmen de trigo, dextrose, levedura seca de cerveja, óleo de soja refinado, carbonato de cálcio, fosfato bicálcico, premix mineral vitamínico, DL-metionina, cloreto de sódio (sal
comum), prebiótico (mananoligossacarídeo), enzimas digestivas (lipase, amilase, protease), aditivo fungiostático (ácido propiônico), probiótico (Bacillus subtilis e licheniformis), antioxidante BHT, aroma de frutas. Níveis de Garantia: Energia Metabolizável 3.700 Kcal/Kg; Umidade (máx) 12.0%, Proteína Bruta (mín) 25.0%, Extrato Etéreo (min) 10.0%, Matéria Fibrosa (max) 2.5%, Matéria Mineral (max) 7.0%, Ácido Linoléico (mín.) 3,0%, Ácido Linolênico (mín.) 0,3%, Cálcio (max) 1,2 %, Fósforo (min) 0.65%, Bacillus subtilis 3,84*106 UFC/g, Bacillus licheniformis 3,84*106 UFC/g, Mananoligossacarídeos (mín.) 0,25%., Unidade De Fornecimento: embalagem com 250 g.</v>
      </c>
      <c r="I40" s="63">
        <f>COUNTIF('Base de Dados 31.04'!A:A,'Respostas Órgãos'!F40)</f>
        <v>1</v>
      </c>
      <c r="J40" s="63">
        <f>SUMIF('Base de Dados 31.04'!A:A,'Respostas Órgãos'!F40,'Base de Dados 31.04'!G:G)</f>
        <v>3</v>
      </c>
      <c r="K40" s="64" t="str">
        <f>VLOOKUP(F40,'Base de Dados 31.04'!A:D,4,FALSE)</f>
        <v>kg</v>
      </c>
      <c r="L40" s="65">
        <f>SUMIF('Base de Dados 31.04'!J:J,'Respostas Órgãos'!F40&amp;" - "&amp;'Respostas Órgãos'!$I$4,'Base de Dados 31.04'!G:G)</f>
        <v>0</v>
      </c>
      <c r="M40" s="66"/>
      <c r="N40" s="67">
        <f t="shared" si="14"/>
        <v>0</v>
      </c>
      <c r="O40" s="68">
        <f t="shared" si="15"/>
        <v>0</v>
      </c>
      <c r="P40" s="69" t="str">
        <f t="shared" si="16"/>
        <v>Sem histórico de consumo</v>
      </c>
    </row>
    <row r="41" spans="1:16" ht="285" x14ac:dyDescent="0.25">
      <c r="A41" s="25" t="e">
        <f t="shared" si="0"/>
        <v>#N/A</v>
      </c>
      <c r="B41" s="25" t="e">
        <f>VLOOKUP(A41,'LISTA ÓRGÃO'!A:B,2,FALSE)</f>
        <v>#N/A</v>
      </c>
      <c r="C41" s="59">
        <f t="shared" si="12"/>
        <v>0</v>
      </c>
      <c r="D41" s="25" t="str">
        <f t="shared" si="13"/>
        <v>3.3.90.30.06.01.0109.000001-01</v>
      </c>
      <c r="E41" s="60">
        <f t="shared" si="6"/>
        <v>35</v>
      </c>
      <c r="F41" s="61" t="s">
        <v>145</v>
      </c>
      <c r="G41" s="62" t="str">
        <f>VLOOKUP(F41,'Base de Dados 31.04'!A:B,2,FALSE)</f>
        <v>RAÇÃO EXTRUSADA PARA TUCANOS, ARACARIS, MAINÁ, TURACOS E OUTRAS AVES FRUGÍVORAS</v>
      </c>
      <c r="H41" s="62" t="str">
        <f>VLOOKUP(F41,'Base de Dados 31.04'!A:C,3,FALSE)</f>
        <v>RAÇÃO EXTRUSADA PARA TUCANOS, ARACARIS, MAINÁS, TURACOS E OUTRAS AVES FRUGÍVORAS, Apresentação: alimento completo extrusado formulado para atender as necessidades nutricionais de piciformes, mainás, turacos e outras aves frugívoras., Composição Básica Do Produto: milho integral moído, quirera de arroz, farelo de soja, farinha de vísceras, farelo de trigo, gérmen de trigo, ovo desidratado, extrato protéico vegetal, levedura seca de cervejaria, polpa de beterraba, calcário calcítico, premix mineral vitamínico, óleo de soja refinado, cloreto de sódio (sal comum), metionina, aditivo fungiostático (ácido propiônico), prebiótico (manonoligossacarídeo), probióticos isina, corante natural de curcuma e aditivo flavorizante de frutas, Níveis De Garantia: EnergiaMetabolizável (mín.) 2.900 Kcal/Kg; Umidade (máx.) 12,0%; Proteína Bruta (mín.) 19,0%; Extrato Etéreo (mín.) 5,0%; Matéria Fibrosa (máx.) 4,0%; Matéria Mineral (máx.)  5,5%; Cálcio (máx.) 1,0%; Fósforo (mín.) 0,50%; Ferro (máx.) 100mg; Lactobacillus acidophillus 3,5*10* UFC/g; Streptococcus faecium 3,5*10*UFC/g; Bifidobacterium bifidum 3,5*10*UFC/g; mananoligossacarídeos (min.) 0,13%., Unidade De Fornecimento: embalagem de 1 a 5 Kg.</v>
      </c>
      <c r="I41" s="63">
        <f>COUNTIF('Base de Dados 31.04'!A:A,'Respostas Órgãos'!F41)</f>
        <v>1</v>
      </c>
      <c r="J41" s="63">
        <f>SUMIF('Base de Dados 31.04'!A:A,'Respostas Órgãos'!F41,'Base de Dados 31.04'!G:G)</f>
        <v>551</v>
      </c>
      <c r="K41" s="64" t="str">
        <f>VLOOKUP(F41,'Base de Dados 31.04'!A:D,4,FALSE)</f>
        <v>kg</v>
      </c>
      <c r="L41" s="65">
        <f>SUMIF('Base de Dados 31.04'!J:J,'Respostas Órgãos'!F41&amp;" - "&amp;'Respostas Órgãos'!$I$4,'Base de Dados 31.04'!G:G)</f>
        <v>0</v>
      </c>
      <c r="M41" s="66"/>
      <c r="N41" s="67">
        <f t="shared" si="14"/>
        <v>0</v>
      </c>
      <c r="O41" s="68">
        <f t="shared" si="15"/>
        <v>0</v>
      </c>
      <c r="P41" s="69" t="str">
        <f t="shared" si="16"/>
        <v>Sem histórico de consumo</v>
      </c>
    </row>
    <row r="42" spans="1:16" ht="90" x14ac:dyDescent="0.25">
      <c r="A42" s="25" t="e">
        <f t="shared" si="0"/>
        <v>#N/A</v>
      </c>
      <c r="B42" s="25" t="e">
        <f>VLOOKUP(A42,'LISTA ÓRGÃO'!A:B,2,FALSE)</f>
        <v>#N/A</v>
      </c>
      <c r="C42" s="59">
        <f t="shared" si="12"/>
        <v>0</v>
      </c>
      <c r="D42" s="25" t="str">
        <f t="shared" si="13"/>
        <v>3.3.90.30.06.01.0113.000001-01</v>
      </c>
      <c r="E42" s="60">
        <f t="shared" si="6"/>
        <v>36</v>
      </c>
      <c r="F42" s="61" t="s">
        <v>246</v>
      </c>
      <c r="G42" s="62" t="str">
        <f>VLOOKUP(F42,'Base de Dados 31.04'!A:B,2,FALSE)</f>
        <v>RAÇÃO PELETIZADA PARA COBAIAS</v>
      </c>
      <c r="H42" s="62" t="str">
        <f>VLOOKUP(F42,'Base de Dados 31.04'!A:C,3,FALSE)</f>
        <v>RAÇÃO PELETIZADA PARA COBAIAS, Apresentação: ração peletizada para cobaias de laboratório (porquinho de índia)., Níveis De Garantia: Umidade (max) 12%, Proteína Bruta (min) 22%, Extrato Etéreo (min) 3%, Matéria Fibrosa (max) 13%, Matéria Mineral (max) 10%, Cálcio (máx) 1,5%, Fósforo (min) 0,7%., Unidade De Fornecimento: embalagem de 10 a 50 Kg.</v>
      </c>
      <c r="I42" s="63">
        <f>COUNTIF('Base de Dados 31.04'!A:A,'Respostas Órgãos'!F42)</f>
        <v>1</v>
      </c>
      <c r="J42" s="63">
        <f>SUMIF('Base de Dados 31.04'!A:A,'Respostas Órgãos'!F42,'Base de Dados 31.04'!G:G)</f>
        <v>8240</v>
      </c>
      <c r="K42" s="64" t="str">
        <f>VLOOKUP(F42,'Base de Dados 31.04'!A:D,4,FALSE)</f>
        <v>kg</v>
      </c>
      <c r="L42" s="65">
        <f>SUMIF('Base de Dados 31.04'!J:J,'Respostas Órgãos'!F42&amp;" - "&amp;'Respostas Órgãos'!$I$4,'Base de Dados 31.04'!G:G)</f>
        <v>0</v>
      </c>
      <c r="M42" s="66"/>
      <c r="N42" s="67">
        <f t="shared" si="14"/>
        <v>0</v>
      </c>
      <c r="O42" s="68">
        <f t="shared" si="15"/>
        <v>0</v>
      </c>
      <c r="P42" s="69" t="str">
        <f t="shared" si="16"/>
        <v>Sem histórico de consumo</v>
      </c>
    </row>
    <row r="43" spans="1:16" ht="315" x14ac:dyDescent="0.25">
      <c r="A43" s="25" t="e">
        <f t="shared" si="0"/>
        <v>#N/A</v>
      </c>
      <c r="B43" s="25" t="e">
        <f>VLOOKUP(A43,'LISTA ÓRGÃO'!A:B,2,FALSE)</f>
        <v>#N/A</v>
      </c>
      <c r="C43" s="59">
        <f t="shared" si="12"/>
        <v>0</v>
      </c>
      <c r="D43" s="25" t="str">
        <f t="shared" si="13"/>
        <v>3.3.90.30.06.01.0122.000001-01</v>
      </c>
      <c r="E43" s="60">
        <f t="shared" si="6"/>
        <v>37</v>
      </c>
      <c r="F43" s="61" t="s">
        <v>244</v>
      </c>
      <c r="G43" s="62" t="str">
        <f>VLOOKUP(F43,'Base de Dados 31.04'!A:B,2,FALSE)</f>
        <v>RAÇÃO NATURAL PARA CÃES ADULTOS</v>
      </c>
      <c r="H43" s="62" t="str">
        <f>VLOOKUP(F43,'Base de Dados 31.04'!A:C,3,FALSE)</f>
        <v>RAÇÃO NATURAL PARA CÃES ADULTOS, Apresentação: EXTRUSADA, SUPER PREMIUM, PARA CÃES ADULTOS, SEM ADIÇÃO DE CONSERVANTES; ração linha natural para cães
adultos de pequeno porte, sem adição de corantes e conservantes artificiais, Composição Básica Do Produto: carne de frango, arroz integral, fígado de frango, farinha de vísceras de frango, gordura de  frango, arroz quebrado, polpa de beterraba, levedura seca de cervejaria, óleo de canola, óleo de linhaça, glúten de milho, palatabilizante, hexametafosfato de sódio, cloreto de potássio, fosfato bicálcico, cloreto de sódio (sal comum), ácido cítrico, taurina, essência de alecrim, inulina, sulfato de glucosamina, sulfato de condroitina, extrato de yucca, mannan-oligossacarídeo, Lcarnitina, beta caroteno, proteinato de zinco, proteinato de selênio, Psyllium em grão, premix vitaminico mineral, Níveis De Garantia: Energia Metabolizável 4.200 Kcal/Kg, Umidade (máx.) 10,0 %, Proteína Bruta (mín.) 27,0 %, Extrato Etéreo (mín.) 17,0 %, Matéria Fibrosa (máx.) 3,0 %, Matéria Mineral (máx.) 8,0 %, Cálcio (máx.) 1,3 %, Fósforo (mín.) 0,7 %, Ácido linoléico 1,6%, Ácido linolênico 0,6%, Mananoligossacarídeos 0,17%, Essência de alecrim (mín.) 0,09%, ácido cítrico (mín) 0,002%, beta caroteno (mín)50mg/Kg, Condroitina (mín) 100mg/Kg, Glucosamina (mín) 350mg/Kg, Unidade De Fornecimento: embalagem de 1kg a 7,5Kg.</v>
      </c>
      <c r="I43" s="63">
        <f>COUNTIF('Base de Dados 31.04'!A:A,'Respostas Órgãos'!F43)</f>
        <v>1</v>
      </c>
      <c r="J43" s="63">
        <f>SUMIF('Base de Dados 31.04'!A:A,'Respostas Órgãos'!F43,'Base de Dados 31.04'!G:G)</f>
        <v>14050</v>
      </c>
      <c r="K43" s="64" t="str">
        <f>VLOOKUP(F43,'Base de Dados 31.04'!A:D,4,FALSE)</f>
        <v>kg</v>
      </c>
      <c r="L43" s="65">
        <f>SUMIF('Base de Dados 31.04'!J:J,'Respostas Órgãos'!F43&amp;" - "&amp;'Respostas Órgãos'!$I$4,'Base de Dados 31.04'!G:G)</f>
        <v>0</v>
      </c>
      <c r="M43" s="66"/>
      <c r="N43" s="67">
        <f t="shared" si="14"/>
        <v>0</v>
      </c>
      <c r="O43" s="68">
        <f t="shared" si="15"/>
        <v>0</v>
      </c>
      <c r="P43" s="69" t="str">
        <f t="shared" si="16"/>
        <v>Sem histórico de consumo</v>
      </c>
    </row>
    <row r="44" spans="1:16" ht="30" x14ac:dyDescent="0.25">
      <c r="A44" s="25" t="e">
        <f t="shared" si="0"/>
        <v>#N/A</v>
      </c>
      <c r="B44" s="25" t="e">
        <f>VLOOKUP(A44,'LISTA ÓRGÃO'!A:B,2,FALSE)</f>
        <v>#N/A</v>
      </c>
      <c r="C44" s="59">
        <f t="shared" si="12"/>
        <v>0</v>
      </c>
      <c r="D44" s="25" t="str">
        <f t="shared" si="13"/>
        <v>3.3.90.30.06.01.0134.000002-01</v>
      </c>
      <c r="E44" s="60">
        <f t="shared" si="6"/>
        <v>38</v>
      </c>
      <c r="F44" s="61" t="s">
        <v>273</v>
      </c>
      <c r="G44" s="62" t="str">
        <f>VLOOKUP(F44,'Base de Dados 31.04'!A:B,2,FALSE)</f>
        <v>RAÇÃO PARA CANINOS</v>
      </c>
      <c r="H44" s="62" t="str">
        <f>VLOOKUP(F44,'Base de Dados 31.04'!A:C,3,FALSE)</f>
        <v>RAÇÃO PARA CANINOS,Descrição: Ração Renal.Alimento coadjuvante seco para caninos com problemas renais.</v>
      </c>
      <c r="I44" s="63">
        <f>COUNTIF('Base de Dados 31.04'!A:A,'Respostas Órgãos'!F44)</f>
        <v>1</v>
      </c>
      <c r="J44" s="63">
        <f>SUMIF('Base de Dados 31.04'!A:A,'Respostas Órgãos'!F44,'Base de Dados 31.04'!G:G)</f>
        <v>180</v>
      </c>
      <c r="K44" s="64" t="str">
        <f>VLOOKUP(F44,'Base de Dados 31.04'!A:D,4,FALSE)</f>
        <v>kg</v>
      </c>
      <c r="L44" s="65">
        <f>SUMIF('Base de Dados 31.04'!J:J,'Respostas Órgãos'!F44&amp;" - "&amp;'Respostas Órgãos'!$I$4,'Base de Dados 31.04'!G:G)</f>
        <v>0</v>
      </c>
      <c r="M44" s="66"/>
      <c r="N44" s="67">
        <f t="shared" si="14"/>
        <v>0</v>
      </c>
      <c r="O44" s="68">
        <f t="shared" si="15"/>
        <v>0</v>
      </c>
      <c r="P44" s="69" t="str">
        <f t="shared" si="16"/>
        <v>Sem histórico de consumo</v>
      </c>
    </row>
    <row r="45" spans="1:16" ht="30" x14ac:dyDescent="0.25">
      <c r="A45" s="25" t="e">
        <f t="shared" si="0"/>
        <v>#N/A</v>
      </c>
      <c r="B45" s="25" t="e">
        <f>VLOOKUP(A45,'LISTA ÓRGÃO'!A:B,2,FALSE)</f>
        <v>#N/A</v>
      </c>
      <c r="C45" s="59">
        <f t="shared" si="12"/>
        <v>0</v>
      </c>
      <c r="D45" s="25" t="str">
        <f t="shared" si="13"/>
        <v>3.3.90.30.06.01.0136.000003-01</v>
      </c>
      <c r="E45" s="60">
        <f t="shared" si="6"/>
        <v>39</v>
      </c>
      <c r="F45" s="61" t="s">
        <v>277</v>
      </c>
      <c r="G45" s="62" t="str">
        <f>VLOOKUP(F45,'Base de Dados 31.04'!A:B,2,FALSE)</f>
        <v>RAÇÃO PARA FELINOS</v>
      </c>
      <c r="H45" s="62" t="str">
        <f>VLOOKUP(F45,'Base de Dados 31.04'!A:C,3,FALSE)</f>
        <v>RAÇÃO PARA FELINOS,Descrição: Ração Renal. Alimento coadjuvante seco para felinos com problemas renais.</v>
      </c>
      <c r="I45" s="63">
        <f>COUNTIF('Base de Dados 31.04'!A:A,'Respostas Órgãos'!F45)</f>
        <v>1</v>
      </c>
      <c r="J45" s="63">
        <f>SUMIF('Base de Dados 31.04'!A:A,'Respostas Órgãos'!F45,'Base de Dados 31.04'!G:G)</f>
        <v>24</v>
      </c>
      <c r="K45" s="64" t="str">
        <f>VLOOKUP(F45,'Base de Dados 31.04'!A:D,4,FALSE)</f>
        <v>kg</v>
      </c>
      <c r="L45" s="65">
        <f>SUMIF('Base de Dados 31.04'!J:J,'Respostas Órgãos'!F45&amp;" - "&amp;'Respostas Órgãos'!$I$4,'Base de Dados 31.04'!G:G)</f>
        <v>0</v>
      </c>
      <c r="M45" s="66"/>
      <c r="N45" s="67">
        <f t="shared" si="14"/>
        <v>0</v>
      </c>
      <c r="O45" s="68">
        <f t="shared" si="15"/>
        <v>0</v>
      </c>
      <c r="P45" s="69" t="str">
        <f t="shared" si="16"/>
        <v>Sem histórico de consumo</v>
      </c>
    </row>
    <row r="46" spans="1:16" ht="30" x14ac:dyDescent="0.25">
      <c r="A46" s="25" t="e">
        <f t="shared" si="0"/>
        <v>#N/A</v>
      </c>
      <c r="B46" s="25" t="e">
        <f>VLOOKUP(A46,'LISTA ÓRGÃO'!A:B,2,FALSE)</f>
        <v>#N/A</v>
      </c>
      <c r="C46" s="59">
        <f t="shared" si="12"/>
        <v>0</v>
      </c>
      <c r="D46" s="25" t="str">
        <f t="shared" si="13"/>
        <v>3.3.90.30.06.01.0136.000004-01</v>
      </c>
      <c r="E46" s="60">
        <f t="shared" si="6"/>
        <v>40</v>
      </c>
      <c r="F46" s="61" t="s">
        <v>275</v>
      </c>
      <c r="G46" s="62" t="str">
        <f>VLOOKUP(F46,'Base de Dados 31.04'!A:B,2,FALSE)</f>
        <v>RAÇÃO PARA FELINOS</v>
      </c>
      <c r="H46" s="62" t="str">
        <f>VLOOKUP(F46,'Base de Dados 31.04'!A:C,3,FALSE)</f>
        <v>RAÇÃO PARA FELINOS,Descrição: Ração para Obesidade.Alimento coadjuvante seco para felinos obesos.</v>
      </c>
      <c r="I46" s="63">
        <f>COUNTIF('Base de Dados 31.04'!A:A,'Respostas Órgãos'!F46)</f>
        <v>1</v>
      </c>
      <c r="J46" s="63">
        <f>SUMIF('Base de Dados 31.04'!A:A,'Respostas Órgãos'!F46,'Base de Dados 31.04'!G:G)</f>
        <v>24</v>
      </c>
      <c r="K46" s="64" t="str">
        <f>VLOOKUP(F46,'Base de Dados 31.04'!A:D,4,FALSE)</f>
        <v>kg</v>
      </c>
      <c r="L46" s="65">
        <f>SUMIF('Base de Dados 31.04'!J:J,'Respostas Órgãos'!F46&amp;" - "&amp;'Respostas Órgãos'!$I$4,'Base de Dados 31.04'!G:G)</f>
        <v>0</v>
      </c>
      <c r="M46" s="66"/>
      <c r="N46" s="67">
        <f t="shared" si="14"/>
        <v>0</v>
      </c>
      <c r="O46" s="68">
        <f t="shared" si="15"/>
        <v>0</v>
      </c>
      <c r="P46" s="69" t="str">
        <f t="shared" si="16"/>
        <v>Sem histórico de consumo</v>
      </c>
    </row>
    <row r="47" spans="1:16" ht="30" x14ac:dyDescent="0.25">
      <c r="A47" s="25" t="e">
        <f t="shared" si="0"/>
        <v>#N/A</v>
      </c>
      <c r="B47" s="25" t="e">
        <f>VLOOKUP(A47,'LISTA ÓRGÃO'!A:B,2,FALSE)</f>
        <v>#N/A</v>
      </c>
      <c r="C47" s="59">
        <f t="shared" si="12"/>
        <v>0</v>
      </c>
      <c r="D47" s="25" t="str">
        <f t="shared" si="13"/>
        <v>3.3.90.30.06.01.0137.000007-02</v>
      </c>
      <c r="E47" s="60">
        <f t="shared" si="6"/>
        <v>41</v>
      </c>
      <c r="F47" s="61" t="s">
        <v>268</v>
      </c>
      <c r="G47" s="62" t="str">
        <f>VLOOKUP(F47,'Base de Dados 31.04'!A:B,2,FALSE)</f>
        <v>ALIMENTO ÚMIDO PARA CANINOS</v>
      </c>
      <c r="H47" s="62" t="str">
        <f>VLOOKUP(F47,'Base de Dados 31.04'!A:C,3,FALSE)</f>
        <v>ALIMENTO ÚMIDO PARA CANINOS,Descrição: Alimento coadjuvante úmido para caninos com diabetes.</v>
      </c>
      <c r="I47" s="63">
        <f>COUNTIF('Base de Dados 31.04'!A:A,'Respostas Órgãos'!F47)</f>
        <v>1</v>
      </c>
      <c r="J47" s="63">
        <f>SUMIF('Base de Dados 31.04'!A:A,'Respostas Órgãos'!F47,'Base de Dados 31.04'!G:G)</f>
        <v>7</v>
      </c>
      <c r="K47" s="64" t="str">
        <f>VLOOKUP(F47,'Base de Dados 31.04'!A:D,4,FALSE)</f>
        <v>kg</v>
      </c>
      <c r="L47" s="65">
        <f>SUMIF('Base de Dados 31.04'!J:J,'Respostas Órgãos'!F47&amp;" - "&amp;'Respostas Órgãos'!$I$4,'Base de Dados 31.04'!G:G)</f>
        <v>0</v>
      </c>
      <c r="M47" s="66"/>
      <c r="N47" s="67">
        <f t="shared" si="14"/>
        <v>0</v>
      </c>
      <c r="O47" s="68">
        <f t="shared" si="15"/>
        <v>0</v>
      </c>
      <c r="P47" s="69" t="str">
        <f t="shared" si="16"/>
        <v>Sem histórico de consumo</v>
      </c>
    </row>
    <row r="48" spans="1:16" ht="30" x14ac:dyDescent="0.25">
      <c r="A48" s="25" t="e">
        <f t="shared" si="0"/>
        <v>#N/A</v>
      </c>
      <c r="B48" s="25" t="e">
        <f>VLOOKUP(A48,'LISTA ÓRGÃO'!A:B,2,FALSE)</f>
        <v>#N/A</v>
      </c>
      <c r="C48" s="59">
        <f t="shared" si="12"/>
        <v>0</v>
      </c>
      <c r="D48" s="25" t="str">
        <f t="shared" si="13"/>
        <v>3.3.90.30.06.01.0140.000001-02</v>
      </c>
      <c r="E48" s="60">
        <f t="shared" si="6"/>
        <v>42</v>
      </c>
      <c r="F48" s="61" t="s">
        <v>233</v>
      </c>
      <c r="G48" s="62" t="str">
        <f>VLOOKUP(F48,'Base de Dados 31.04'!A:B,2,FALSE)</f>
        <v>ALIMENTO COMPLETO MUSTELÍDEOS</v>
      </c>
      <c r="H48" s="62" t="str">
        <f>VLOOKUP(F48,'Base de Dados 31.04'!A:C,3,FALSE)</f>
        <v>ALIMENTO COMPLETO MUSTELÍDEOS, Descrição: Alimento completo para furões (Ferret) adultos e em crescimento.</v>
      </c>
      <c r="I48" s="63">
        <f>COUNTIF('Base de Dados 31.04'!A:A,'Respostas Órgãos'!F48)</f>
        <v>1</v>
      </c>
      <c r="J48" s="63">
        <f>SUMIF('Base de Dados 31.04'!A:A,'Respostas Órgãos'!F48,'Base de Dados 31.04'!G:G)</f>
        <v>1460</v>
      </c>
      <c r="K48" s="64" t="str">
        <f>VLOOKUP(F48,'Base de Dados 31.04'!A:D,4,FALSE)</f>
        <v>kg</v>
      </c>
      <c r="L48" s="65">
        <f>SUMIF('Base de Dados 31.04'!J:J,'Respostas Órgãos'!F48&amp;" - "&amp;'Respostas Órgãos'!$I$4,'Base de Dados 31.04'!G:G)</f>
        <v>0</v>
      </c>
      <c r="M48" s="66"/>
      <c r="N48" s="67">
        <f t="shared" si="14"/>
        <v>0</v>
      </c>
      <c r="O48" s="68">
        <f t="shared" si="15"/>
        <v>0</v>
      </c>
      <c r="P48" s="69" t="str">
        <f t="shared" si="16"/>
        <v>Sem histórico de consumo</v>
      </c>
    </row>
    <row r="49" spans="1:16" ht="270" x14ac:dyDescent="0.25">
      <c r="A49" s="25" t="e">
        <f t="shared" si="0"/>
        <v>#N/A</v>
      </c>
      <c r="B49" s="25" t="e">
        <f>VLOOKUP(A49,'LISTA ÓRGÃO'!A:B,2,FALSE)</f>
        <v>#N/A</v>
      </c>
      <c r="C49" s="59">
        <f t="shared" si="12"/>
        <v>0</v>
      </c>
      <c r="D49" s="25" t="str">
        <f t="shared" si="13"/>
        <v>3.3.90.30.06.01.0152.000001-01</v>
      </c>
      <c r="E49" s="60">
        <f t="shared" si="6"/>
        <v>43</v>
      </c>
      <c r="F49" s="61" t="s">
        <v>232</v>
      </c>
      <c r="G49" s="62" t="str">
        <f>VLOOKUP(F49,'Base de Dados 31.04'!A:B,2,FALSE)</f>
        <v>ALFAFA DESIDRATADA</v>
      </c>
      <c r="H49" s="62" t="str">
        <f>VLOOKUP(F49,'Base de Dados 31.04'!A:C,3,FALSE)</f>
        <v>ALFAFA DESIDRATADA, Apresentação: alfafa desidratada, peletizada, formulado para atender as necessidades nutricionais dos animais, Composição: alfafa. Níveis de Garantia: Proteína bruta (NX6, 25) S.S.H, % 16, 36 - 17, 93; Gordura bruta S.S.H, % 1, 72 - 1, 84; Fibra bruta S.S.H, 24, 90 - 24, 55; Umidade, % 10, 25 - 9, 84; Cinza S.S.H % 8, 86 - 9, 06; Extrato livre de nitrogênio S.S.H, % 37, 64 - 36, 78; Proteína bruta (N x 6.25) S.S.S, % 18, 53 - 19, 89; Proteína bruta não digerível (Nx 6.25) S.S., % 3, 50 - 4, 38; Proteína bruta digerível (Nx 6.25) S.S.H, % 13, 13 - 13, 55; Coeficiente de digestibilidade S.S.H 79, 95 - 75, 57; Acidez da gordura em ácido oléico S.S.H, % 8, 21 - 9, 2; Acidez do produto S.S.H, ml de NaOH N/100 gr 5, 68 - 6, 60; Fibra em detergente ácido S.S.H, % 32, 90 - 30, 30; Fibra em detergente neutro S.S.H, % 46, 00 - 48, 10. Enriquecimento por quilograma de produto: Lisina
S.S.S, % 0, 96 - 1, 07; Metionina S.S.S, % 0, 94 - 0, 29; Treonina S.S.S, % 0.79 - 0, 87; Triptofano S.S.S % 0, 36 - 0, 42; Cloreto de sódio S.S.H, % 0, 82 - 0, 82; Fósforo total S.S.H, % 0, 51 - 0, 46; Cálcio total S.S.H, % 1, 12 - 1, 19 Ferro total S.S.H, mg/kg 950 - 1.075; Manganês total 2, 50 - 1, 87. Unidade de Fornecimento: saco 40kg.</v>
      </c>
      <c r="I49" s="63">
        <f>COUNTIF('Base de Dados 31.04'!A:A,'Respostas Órgãos'!F49)</f>
        <v>1</v>
      </c>
      <c r="J49" s="63">
        <f>SUMIF('Base de Dados 31.04'!A:A,'Respostas Órgãos'!F49,'Base de Dados 31.04'!G:G)</f>
        <v>13120</v>
      </c>
      <c r="K49" s="64" t="str">
        <f>VLOOKUP(F49,'Base de Dados 31.04'!A:D,4,FALSE)</f>
        <v>kg</v>
      </c>
      <c r="L49" s="65">
        <f>SUMIF('Base de Dados 31.04'!J:J,'Respostas Órgãos'!F49&amp;" - "&amp;'Respostas Órgãos'!$I$4,'Base de Dados 31.04'!G:G)</f>
        <v>0</v>
      </c>
      <c r="M49" s="66"/>
      <c r="N49" s="67">
        <f t="shared" si="14"/>
        <v>0</v>
      </c>
      <c r="O49" s="68">
        <f t="shared" si="15"/>
        <v>0</v>
      </c>
      <c r="P49" s="69" t="str">
        <f t="shared" si="16"/>
        <v>Sem histórico de consumo</v>
      </c>
    </row>
    <row r="50" spans="1:16" ht="405" x14ac:dyDescent="0.25">
      <c r="A50" s="25" t="e">
        <f t="shared" si="0"/>
        <v>#N/A</v>
      </c>
      <c r="B50" s="25" t="e">
        <f>VLOOKUP(A50,'LISTA ÓRGÃO'!A:B,2,FALSE)</f>
        <v>#N/A</v>
      </c>
      <c r="C50" s="59">
        <f t="shared" si="12"/>
        <v>0</v>
      </c>
      <c r="D50" s="25" t="str">
        <f t="shared" si="13"/>
        <v>3.3.90.30.06.01.0153.000001-01</v>
      </c>
      <c r="E50" s="60">
        <f t="shared" si="6"/>
        <v>44</v>
      </c>
      <c r="F50" s="61" t="s">
        <v>234</v>
      </c>
      <c r="G50" s="62" t="str">
        <f>VLOOKUP(F50,'Base de Dados 31.04'!A:B,2,FALSE)</f>
        <v>ALIMENTO SUBSTITUTO DO LEITE PARA CÃES</v>
      </c>
      <c r="H50" s="62" t="str">
        <f>VLOOKUP(F50,'Base de Dados 31.04'!A:C,3,FALSE)</f>
        <v>ALIMENTO SUBSTITUTO DO LEITE,Tipo: PARA CÃES, Apresentação: Alimento substituto do leite, formulado para atender às necessidades nutricionais de filhotes órfãos de canídeos. Composição Básica: Leite em Pó Integral, Caseína em Pó, Proteína Concentrada do Soro de Leite, Creme de Leite em Pó, Ovo em Pó Integral, Gema de Ovo em Pó, Plasma em Pó, Dextrose, Frutose, Fosfato Tricálcico, Lecitina de Soja, Extrato de Parede Celular de Levedura, Óleo de Salmão, Óleo de Soja Refinado, Carbonato de Cálcio, Premix Vitamínico, Premix Mineral Quelatado, Cloreto de Colina, Extrato de Alecrim, Vitamina C, Vitamina E, Inulina e Propionato de Cálcio., Composição Básica: Fibra Bruta (Máx.) 500, 00 mg/Kg; Cálcio (Máx.) 12, 00 g/kg; Cálcio (Mín.) 9.000, 00 mg/kg; Umidade (Máx.) 100, 00 g/kg; Matéria Mineral (Máx.) 60, 00 g/kg; Proteína Bruta (Mín.) 340, 00 g/kg; Extrato Etéreo (Mín.) 380, 00 g/kg. Enriquecimento por quilograma de produto: Biotina (Mín) 0, 30 mg/Kg; Cobre Quelatado (Mín.)10, 00 mg/Kg; Cromo Quelatado (Mín.) 0, 50 mg/Kg; EM - CÃES (Mín.) 5.200, 00 kcal/Kg; Fósforo (Mín.) 9.000, 00 mg/kg; Ferro Quelatado (Mín.) 80 mg/kg; Lactose (Mín.) 137, 80 g/kg; Lisina (Mín.) 24, 15 g/kg; Metionina (Mín.) 9.110, 00 mg/kg; Niacina (Mín.) 45, 00 mg/Kg; Omega 3 (Mín.) 5.270, 00 mg/kg; Omega 6 (Mín.) 35, 00 g/kg; Pantotenato de Cálcio (Mín.) 37, 50 mg/Kg; Selênio Quelatado (Mín.) 0, 25 mg/Kg; Sódio (Mín.) 2.084, 00 mg/Kg; Vitamina C (Mín.) 250, 00 mg/Kg; Vitamina D (Mín.) 1.125, 00 UI/Kg; Vitamina A (Mín.) 11, 20 UI/Kg; Vitamina B1 (Mín.) 7, 50 mg/Kg; Vitamina B12 (Mín.) 0, 06 mg/Kg; Vitamina B2 (Mín.) 7, 50 mg/Kg; Vitamina B6 (Mín.) 4, 50 mg/Kg; Vitamina E (Mín.) 100, 00 UI/Kg; Vitamina K (Mín.) 7, 50 mg/Kg; Zinco Quelatado (Mín.) 250, 00 mg/Kg, Unidade De Fornecimento: Lata 300g</v>
      </c>
      <c r="I50" s="63">
        <f>COUNTIF('Base de Dados 31.04'!A:A,'Respostas Órgãos'!F50)</f>
        <v>1</v>
      </c>
      <c r="J50" s="63">
        <f>SUMIF('Base de Dados 31.04'!A:A,'Respostas Órgãos'!F50,'Base de Dados 31.04'!G:G)</f>
        <v>12</v>
      </c>
      <c r="K50" s="64" t="str">
        <f>VLOOKUP(F50,'Base de Dados 31.04'!A:D,4,FALSE)</f>
        <v>lt</v>
      </c>
      <c r="L50" s="65">
        <f>SUMIF('Base de Dados 31.04'!J:J,'Respostas Órgãos'!F50&amp;" - "&amp;'Respostas Órgãos'!$I$4,'Base de Dados 31.04'!G:G)</f>
        <v>0</v>
      </c>
      <c r="M50" s="66"/>
      <c r="N50" s="67">
        <f t="shared" si="14"/>
        <v>0</v>
      </c>
      <c r="O50" s="68">
        <f t="shared" si="15"/>
        <v>0</v>
      </c>
      <c r="P50" s="69" t="str">
        <f t="shared" si="16"/>
        <v>Sem histórico de consumo</v>
      </c>
    </row>
    <row r="51" spans="1:16" ht="405" x14ac:dyDescent="0.25">
      <c r="A51" s="25" t="e">
        <f t="shared" si="0"/>
        <v>#N/A</v>
      </c>
      <c r="B51" s="25" t="e">
        <f>VLOOKUP(A51,'LISTA ÓRGÃO'!A:B,2,FALSE)</f>
        <v>#N/A</v>
      </c>
      <c r="C51" s="59">
        <f t="shared" si="12"/>
        <v>0</v>
      </c>
      <c r="D51" s="25" t="str">
        <f t="shared" si="13"/>
        <v>3.3.90.30.06.01.0153.000002-01</v>
      </c>
      <c r="E51" s="60">
        <f t="shared" si="6"/>
        <v>45</v>
      </c>
      <c r="F51" s="61" t="s">
        <v>235</v>
      </c>
      <c r="G51" s="62" t="str">
        <f>VLOOKUP(F51,'Base de Dados 31.04'!A:B,2,FALSE)</f>
        <v>ALIMENTO SUBSTITUTO DO LEITE PARA GATOS</v>
      </c>
      <c r="H51" s="62" t="str">
        <f>VLOOKUP(F51,'Base de Dados 31.04'!A:C,3,FALSE)</f>
        <v>ALIMENTO SUBSTITUTO DO LEITE,Tipo: PARA GATOS, Apresentação: alimento substituto do leite, formulado para atender as necessidades nutricionais de filhotes de felinos. Composição Básica: Leite em Pó Integral, Caseína em Pó, Proteína Concentrada do Soro de Leite, Creme de Leite em Pó, Ovo em Pó Integral, Gema de Ovo em Pó, Plasma em Pó, Dextrose, Frutose, Fosfato Tricálcico, Lecitina de Soja, Extrato de Parede Celular de Levedura, Óleo de Salmão, Óleo de Soja Refinado, Carbonato de Cálcio, Premix Vitamínico, Premix Mineral Quelatado, Taurina, Cloreto de Colina, Extrato de Alecrim, Vitamina C, Vitamina E, Inulina e Propionato de Cálcio, Composição Básica: Extrato Etéreo (Mín.) 260, 00 g/kg; Proteína Bruta (Mín.) 400, 00 g/kg; Cálcio (Máx.) 11, 00 g/kg; Cálcio (Mín.) 9.000, 00 mg/kg; Fibra Bruta (Máx.) 500, 00 mg/Kg; Umidade (Máx.) 100, 00 g/kg; Matéria Mineral (Máx.) 60, 00 g/kg. Enriquecimento por quilograma de produto: Biotina (Mín) 0, 30 mg/Kg; Cobre Quelatado (Mín.)10, 00 mg/Kg; Cromo Quelatado (Mín.) 0, 50 mg/Kg; EM - FELINOS (Mín.) 4.700, 00 kcal/Kg; Fósforo (Mín.) 6.000, 00 mg/kg; Ferro Quelatado (Mín.) 80 mg/kg; Lactose (Mín.) 18, 620 g/kg; Lisina (Mín.) 24, 15 g/kg; Metionina (Mín.) 7.494, 00 mg/kg; Niacina (Mín.) 120, 00 mg/Kg; Omega 3 (Mín.) 4650, 00 mg/kg; Omega 6 (Mín.) 29, 20 g/kg; Pantotenato de Cálcio (Mín.) 37, 50 mg/Kg; Selênio Quelatado (Mín.) 0, 25 mg/Kg; Sódio (Mín.) 1.850, 00 mg/Kg; Taurina (Mín.) 2.940, 00 mg/kg; Vitamina C (Mín.) 250, 00 mg/Kg; Vitamina D (Mín.) 1.125, 00 UI/Kg; Vitamina A (Mín.) 11, 20 UI/Kg; Vitamina B1 (Mín.) 4, 50 mg/Kg; Vitamina B12 (Mín.) 0, 06 mg/Kg; Vitamina B2 (Mín.) 12, 00 mg/Kg; Vitamina B6 (Mín.) 12, 00 mg/Kg; Vitamina E (Mín.) 100, 00 UI/Kg; Vitamina K (Mín.) 7, 50 mg/Kg; Zinco Quelatado (Mín.) 250, 00 mg/Kg, Unidade De Fornecimento: Lata 300g</v>
      </c>
      <c r="I51" s="63">
        <f>COUNTIF('Base de Dados 31.04'!A:A,'Respostas Órgãos'!F51)</f>
        <v>1</v>
      </c>
      <c r="J51" s="63">
        <f>SUMIF('Base de Dados 31.04'!A:A,'Respostas Órgãos'!F51,'Base de Dados 31.04'!G:G)</f>
        <v>12</v>
      </c>
      <c r="K51" s="64" t="str">
        <f>VLOOKUP(F51,'Base de Dados 31.04'!A:D,4,FALSE)</f>
        <v>lt</v>
      </c>
      <c r="L51" s="65">
        <f>SUMIF('Base de Dados 31.04'!J:J,'Respostas Órgãos'!F51&amp;" - "&amp;'Respostas Órgãos'!$I$4,'Base de Dados 31.04'!G:G)</f>
        <v>0</v>
      </c>
      <c r="M51" s="66"/>
      <c r="N51" s="67">
        <f t="shared" si="14"/>
        <v>0</v>
      </c>
      <c r="O51" s="68">
        <f t="shared" si="15"/>
        <v>0</v>
      </c>
      <c r="P51" s="69" t="str">
        <f t="shared" si="16"/>
        <v>Sem histórico de consumo</v>
      </c>
    </row>
    <row r="52" spans="1:16" ht="60" x14ac:dyDescent="0.25">
      <c r="A52" s="25" t="e">
        <f t="shared" si="0"/>
        <v>#N/A</v>
      </c>
      <c r="B52" s="25" t="e">
        <f>VLOOKUP(A52,'LISTA ÓRGÃO'!A:B,2,FALSE)</f>
        <v>#N/A</v>
      </c>
      <c r="C52" s="59">
        <f t="shared" si="12"/>
        <v>0</v>
      </c>
      <c r="D52" s="25" t="str">
        <f t="shared" si="13"/>
        <v>3.3.90.30.06.01.0155.000001-01</v>
      </c>
      <c r="E52" s="60">
        <f t="shared" si="6"/>
        <v>46</v>
      </c>
      <c r="F52" s="61" t="s">
        <v>149</v>
      </c>
      <c r="G52" s="62" t="str">
        <f>VLOOKUP(F52,'Base de Dados 31.04'!A:B,2,FALSE)</f>
        <v>ÓLEO DE MILHO</v>
      </c>
      <c r="H52" s="62" t="str">
        <f>VLOOKUP(F52,'Base de Dados 31.04'!A:C,3,FALSE)</f>
        <v>ÓLEO DE MILHO, Tipo: óleo de milho para suplementação energética e de ácidos graxos essenciais em pescado congelado e carnes, Composição Básica: Óleo de milho, Unidade De Fornecimento: Garrafa de 1 Litro.</v>
      </c>
      <c r="I52" s="63">
        <f>COUNTIF('Base de Dados 31.04'!A:A,'Respostas Órgãos'!F52)</f>
        <v>1</v>
      </c>
      <c r="J52" s="63">
        <f>SUMIF('Base de Dados 31.04'!A:A,'Respostas Órgãos'!F52,'Base de Dados 31.04'!G:G)</f>
        <v>15</v>
      </c>
      <c r="K52" s="64" t="str">
        <f>VLOOKUP(F52,'Base de Dados 31.04'!A:D,4,FALSE)</f>
        <v>L</v>
      </c>
      <c r="L52" s="65">
        <f>SUMIF('Base de Dados 31.04'!J:J,'Respostas Órgãos'!F52&amp;" - "&amp;'Respostas Órgãos'!$I$4,'Base de Dados 31.04'!G:G)</f>
        <v>0</v>
      </c>
      <c r="M52" s="66"/>
      <c r="N52" s="67">
        <f t="shared" si="14"/>
        <v>0</v>
      </c>
      <c r="O52" s="68">
        <f t="shared" si="15"/>
        <v>0</v>
      </c>
      <c r="P52" s="69" t="str">
        <f t="shared" si="16"/>
        <v>Sem histórico de consumo</v>
      </c>
    </row>
    <row r="53" spans="1:16" ht="30" x14ac:dyDescent="0.25">
      <c r="A53" s="25" t="e">
        <f t="shared" si="0"/>
        <v>#N/A</v>
      </c>
      <c r="B53" s="25" t="e">
        <f>VLOOKUP(A53,'LISTA ÓRGÃO'!A:B,2,FALSE)</f>
        <v>#N/A</v>
      </c>
      <c r="C53" s="59">
        <f t="shared" si="12"/>
        <v>0</v>
      </c>
      <c r="D53" s="25" t="str">
        <f t="shared" si="13"/>
        <v>3.3.90.30.06.01.0161.000001-01</v>
      </c>
      <c r="E53" s="60">
        <f t="shared" si="6"/>
        <v>47</v>
      </c>
      <c r="F53" s="61" t="s">
        <v>262</v>
      </c>
      <c r="G53" s="62" t="str">
        <f>VLOOKUP(F53,'Base de Dados 31.04'!A:B,2,FALSE)</f>
        <v>LEITE</v>
      </c>
      <c r="H53" s="62" t="str">
        <f>VLOOKUP(F53,'Base de Dados 31.04'!A:C,3,FALSE)</f>
        <v>LEITE,Tipo: Instantâneo em pó integral sem lactose, Unidade De Fornecimento: Embalagem com 300 gramas.</v>
      </c>
      <c r="I53" s="63">
        <f>COUNTIF('Base de Dados 31.04'!A:A,'Respostas Órgãos'!F53)</f>
        <v>1</v>
      </c>
      <c r="J53" s="63">
        <f>SUMIF('Base de Dados 31.04'!A:A,'Respostas Órgãos'!F53,'Base de Dados 31.04'!G:G)</f>
        <v>70</v>
      </c>
      <c r="K53" s="64" t="str">
        <f>VLOOKUP(F53,'Base de Dados 31.04'!A:D,4,FALSE)</f>
        <v>emb</v>
      </c>
      <c r="L53" s="65">
        <f>SUMIF('Base de Dados 31.04'!J:J,'Respostas Órgãos'!F53&amp;" - "&amp;'Respostas Órgãos'!$I$4,'Base de Dados 31.04'!G:G)</f>
        <v>0</v>
      </c>
      <c r="M53" s="66"/>
      <c r="N53" s="67">
        <f t="shared" si="14"/>
        <v>0</v>
      </c>
      <c r="O53" s="68">
        <f t="shared" si="15"/>
        <v>0</v>
      </c>
      <c r="P53" s="69" t="str">
        <f t="shared" si="16"/>
        <v>Sem histórico de consumo</v>
      </c>
    </row>
    <row r="54" spans="1:16" ht="30" x14ac:dyDescent="0.25">
      <c r="A54" s="25" t="e">
        <f t="shared" si="0"/>
        <v>#N/A</v>
      </c>
      <c r="B54" s="25" t="e">
        <f>VLOOKUP(A54,'LISTA ÓRGÃO'!A:B,2,FALSE)</f>
        <v>#N/A</v>
      </c>
      <c r="C54" s="59">
        <f t="shared" si="12"/>
        <v>0</v>
      </c>
      <c r="D54" s="25" t="str">
        <f t="shared" si="13"/>
        <v>3.3.90.30.06.01.0161.000002-01</v>
      </c>
      <c r="E54" s="60">
        <f t="shared" si="6"/>
        <v>48</v>
      </c>
      <c r="F54" s="61" t="s">
        <v>259</v>
      </c>
      <c r="G54" s="62" t="str">
        <f>VLOOKUP(F54,'Base de Dados 31.04'!A:B,2,FALSE)</f>
        <v>LEITE</v>
      </c>
      <c r="H54" s="62" t="str">
        <f>VLOOKUP(F54,'Base de Dados 31.04'!A:C,3,FALSE)</f>
        <v>LEITE,Tipo: Instantâneo em pó integral, de cabra, enriquecido, Unidade De Fornecimento: Embalagem com 400 gramas.</v>
      </c>
      <c r="I54" s="63">
        <f>COUNTIF('Base de Dados 31.04'!A:A,'Respostas Órgãos'!F54)</f>
        <v>1</v>
      </c>
      <c r="J54" s="63">
        <f>SUMIF('Base de Dados 31.04'!A:A,'Respostas Órgãos'!F54,'Base de Dados 31.04'!G:G)</f>
        <v>35</v>
      </c>
      <c r="K54" s="64" t="str">
        <f>VLOOKUP(F54,'Base de Dados 31.04'!A:D,4,FALSE)</f>
        <v>emb</v>
      </c>
      <c r="L54" s="65">
        <f>SUMIF('Base de Dados 31.04'!J:J,'Respostas Órgãos'!F54&amp;" - "&amp;'Respostas Órgãos'!$I$4,'Base de Dados 31.04'!G:G)</f>
        <v>0</v>
      </c>
      <c r="M54" s="66"/>
      <c r="N54" s="67">
        <f t="shared" si="14"/>
        <v>0</v>
      </c>
      <c r="O54" s="68">
        <f t="shared" si="15"/>
        <v>0</v>
      </c>
      <c r="P54" s="69" t="str">
        <f t="shared" si="16"/>
        <v>Sem histórico de consumo</v>
      </c>
    </row>
    <row r="55" spans="1:16" ht="30" x14ac:dyDescent="0.25">
      <c r="A55" s="25" t="e">
        <f t="shared" si="0"/>
        <v>#N/A</v>
      </c>
      <c r="B55" s="25" t="e">
        <f>VLOOKUP(A55,'LISTA ÓRGÃO'!A:B,2,FALSE)</f>
        <v>#N/A</v>
      </c>
      <c r="C55" s="59">
        <f t="shared" si="12"/>
        <v>0</v>
      </c>
      <c r="D55" s="25" t="str">
        <f t="shared" si="13"/>
        <v>3.3.90.30.06.01.0164.000001-01</v>
      </c>
      <c r="E55" s="60">
        <f t="shared" si="6"/>
        <v>49</v>
      </c>
      <c r="F55" s="61" t="s">
        <v>264</v>
      </c>
      <c r="G55" s="62" t="str">
        <f>VLOOKUP(F55,'Base de Dados 31.04'!A:B,2,FALSE)</f>
        <v>PÃO</v>
      </c>
      <c r="H55" s="62" t="str">
        <f>VLOOKUP(F55,'Base de Dados 31.04'!A:C,3,FALSE)</f>
        <v>PÃO,Tipo: Integral, de forma, puro, Unidade De Fornecimento: Embalagem com 500 gramas.</v>
      </c>
      <c r="I55" s="63">
        <f>COUNTIF('Base de Dados 31.04'!A:A,'Respostas Órgãos'!F55)</f>
        <v>1</v>
      </c>
      <c r="J55" s="63">
        <f>SUMIF('Base de Dados 31.04'!A:A,'Respostas Órgãos'!F55,'Base de Dados 31.04'!G:G)</f>
        <v>65</v>
      </c>
      <c r="K55" s="64" t="str">
        <f>VLOOKUP(F55,'Base de Dados 31.04'!A:D,4,FALSE)</f>
        <v>emb</v>
      </c>
      <c r="L55" s="65">
        <f>SUMIF('Base de Dados 31.04'!J:J,'Respostas Órgãos'!F55&amp;" - "&amp;'Respostas Órgãos'!$I$4,'Base de Dados 31.04'!G:G)</f>
        <v>0</v>
      </c>
      <c r="M55" s="66"/>
      <c r="N55" s="67">
        <f t="shared" si="14"/>
        <v>0</v>
      </c>
      <c r="O55" s="68">
        <f t="shared" si="15"/>
        <v>0</v>
      </c>
      <c r="P55" s="69" t="str">
        <f t="shared" si="16"/>
        <v>Sem histórico de consumo</v>
      </c>
    </row>
    <row r="56" spans="1:16" ht="195" x14ac:dyDescent="0.25">
      <c r="A56" s="25" t="e">
        <f t="shared" si="0"/>
        <v>#N/A</v>
      </c>
      <c r="B56" s="25" t="e">
        <f>VLOOKUP(A56,'LISTA ÓRGÃO'!A:B,2,FALSE)</f>
        <v>#N/A</v>
      </c>
      <c r="C56" s="59">
        <f t="shared" si="12"/>
        <v>0</v>
      </c>
      <c r="D56" s="25" t="str">
        <f t="shared" si="13"/>
        <v>3.3.90.30.06.01.0173.000001-01</v>
      </c>
      <c r="E56" s="60">
        <f t="shared" si="6"/>
        <v>50</v>
      </c>
      <c r="F56" s="61" t="s">
        <v>188</v>
      </c>
      <c r="G56" s="62" t="str">
        <f>VLOOKUP(F56,'Base de Dados 31.04'!A:B,2,FALSE)</f>
        <v>ALIMENTO COMPLETO E BALANCEADO PARA CÃES</v>
      </c>
      <c r="H56" s="62" t="str">
        <f>VLOOKUP(F56,'Base de Dados 31.04'!A:C,3,FALSE)</f>
        <v>ALIMENTO COMPLETO E BALANCEADO PARA CÃES,Descrição: Filhotes de raças pequenas e para cadelas no terço final de gestação e em lactação à base de cordeiro (mínimo de 7%) ou peixe (mínimo de 23%),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400g/kg (40%); Extrato Etéreo (mín.) 220g/kg (22%); Matéria Fibrosa (máx.) 32g/kg (3,2%); Matéria Mineral (máx.) 84g/kg,(8,4%); Cálcio (mín.) 10g/kg (1%); Cálcio (máx.) 16g/kg (1,6%); Fósforo (mín.) 9.000mg/kg (0,9%); EM Kcal/Kg 5086. Apresentação: Saco de 0,800 Kg a 7,5 Kg.</v>
      </c>
      <c r="I56" s="63">
        <f>COUNTIF('Base de Dados 31.04'!A:A,'Respostas Órgãos'!F56)</f>
        <v>1</v>
      </c>
      <c r="J56" s="63">
        <f>SUMIF('Base de Dados 31.04'!A:A,'Respostas Órgãos'!F56,'Base de Dados 31.04'!G:G)</f>
        <v>350</v>
      </c>
      <c r="K56" s="64" t="str">
        <f>VLOOKUP(F56,'Base de Dados 31.04'!A:D,4,FALSE)</f>
        <v>kg</v>
      </c>
      <c r="L56" s="65">
        <f>SUMIF('Base de Dados 31.04'!J:J,'Respostas Órgãos'!F56&amp;" - "&amp;'Respostas Órgãos'!$I$4,'Base de Dados 31.04'!G:G)</f>
        <v>0</v>
      </c>
      <c r="M56" s="66"/>
      <c r="N56" s="67">
        <f t="shared" si="14"/>
        <v>0</v>
      </c>
      <c r="O56" s="68">
        <f t="shared" si="15"/>
        <v>0</v>
      </c>
      <c r="P56" s="69" t="str">
        <f t="shared" si="16"/>
        <v>Sem histórico de consumo</v>
      </c>
    </row>
    <row r="57" spans="1:16" ht="180" x14ac:dyDescent="0.25">
      <c r="A57" s="25" t="e">
        <f t="shared" si="0"/>
        <v>#N/A</v>
      </c>
      <c r="B57" s="25" t="e">
        <f>VLOOKUP(A57,'LISTA ÓRGÃO'!A:B,2,FALSE)</f>
        <v>#N/A</v>
      </c>
      <c r="C57" s="59">
        <f t="shared" si="12"/>
        <v>0</v>
      </c>
      <c r="D57" s="25" t="str">
        <f t="shared" si="13"/>
        <v>3.3.90.30.06.01.0173.000002-01</v>
      </c>
      <c r="E57" s="60">
        <f t="shared" si="6"/>
        <v>51</v>
      </c>
      <c r="F57" s="61" t="s">
        <v>187</v>
      </c>
      <c r="G57" s="62" t="str">
        <f>VLOOKUP(F57,'Base de Dados 31.04'!A:B,2,FALSE)</f>
        <v>ALIMENTO COMPLETO E BALANCEADO PARA CÃES</v>
      </c>
      <c r="H57" s="62" t="str">
        <f>VLOOKUP(F57,'Base de Dados 31.04'!A:C,3,FALSE)</f>
        <v>ALIMENTO COMPLETO E BALANCEADO PARA CÃES,Descrição: Adultos de raças médias à base de cordeiro (mínimo de 7%) ou peixe (mínimo de 23%),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380g/kg (38%); Extrato Etéreo (mín.) 180g/kg (18%); Fibra Bruta (máx.) 32g/kg (3,2%); Matéria Mineral (máx.) 89g/kg (8,9%); Cálcio (mín.) 8.000mg/kg (0,8%); Cálcio (máx.) 15g/kg (1,5%); Fósforo (mín.) 8.000mg/kg (0,8%); EM Kcal/Kg 4880. Apresentação: Saco de 0,800 Kg a 7,5 Kg.</v>
      </c>
      <c r="I57" s="63">
        <f>COUNTIF('Base de Dados 31.04'!A:A,'Respostas Órgãos'!F57)</f>
        <v>1</v>
      </c>
      <c r="J57" s="63">
        <f>SUMIF('Base de Dados 31.04'!A:A,'Respostas Órgãos'!F57,'Base de Dados 31.04'!G:G)</f>
        <v>3650</v>
      </c>
      <c r="K57" s="64" t="str">
        <f>VLOOKUP(F57,'Base de Dados 31.04'!A:D,4,FALSE)</f>
        <v>kg</v>
      </c>
      <c r="L57" s="65">
        <f>SUMIF('Base de Dados 31.04'!J:J,'Respostas Órgãos'!F57&amp;" - "&amp;'Respostas Órgãos'!$I$4,'Base de Dados 31.04'!G:G)</f>
        <v>0</v>
      </c>
      <c r="M57" s="66"/>
      <c r="N57" s="67">
        <f t="shared" si="14"/>
        <v>0</v>
      </c>
      <c r="O57" s="68">
        <f t="shared" si="15"/>
        <v>0</v>
      </c>
      <c r="P57" s="69" t="str">
        <f t="shared" si="16"/>
        <v>Sem histórico de consumo</v>
      </c>
    </row>
    <row r="58" spans="1:16" ht="180" x14ac:dyDescent="0.25">
      <c r="A58" s="25" t="e">
        <f t="shared" si="0"/>
        <v>#N/A</v>
      </c>
      <c r="B58" s="25" t="e">
        <f>VLOOKUP(A58,'LISTA ÓRGÃO'!A:B,2,FALSE)</f>
        <v>#N/A</v>
      </c>
      <c r="C58" s="59">
        <f t="shared" si="12"/>
        <v>0</v>
      </c>
      <c r="D58" s="25" t="str">
        <f t="shared" si="13"/>
        <v>3.3.90.30.06.01.0174.000001-01</v>
      </c>
      <c r="E58" s="60">
        <f t="shared" si="6"/>
        <v>52</v>
      </c>
      <c r="F58" s="61" t="s">
        <v>186</v>
      </c>
      <c r="G58" s="62" t="str">
        <f>VLOOKUP(F58,'Base de Dados 31.04'!A:B,2,FALSE)</f>
        <v>ALIMENTO COMPLETO E BALANCEADO PARA GATOS</v>
      </c>
      <c r="H58" s="62" t="str">
        <f>VLOOKUP(F58,'Base de Dados 31.04'!A:C,3,FALSE)</f>
        <v>ALIMENTO COMPLETO E BALANCEADO PARA GATOS,Descrição: Filhotes e para fêmeas no terço final de gestação e em lactação à base de frango (mínimo de 15%)%),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440g/kg (44%); Extrato Etéreo (mín.) 220g/kg (22%); Fibra Bruta (máx.) 22g/kg (2,2%); Matéria Mineral (máx.) 85g/kg (8,5%); Cálcio (mín.) 11g/kg (1,1%); Cálcio (máx.) 15g/kg (1,5%); Fósforo (mín.) 8.800mg/kg (0,88%); EM Kcal/Kg 4987. Apresentação: Saco de 0,800 Kg a 7,5 Kg,</v>
      </c>
      <c r="I58" s="63">
        <f>COUNTIF('Base de Dados 31.04'!A:A,'Respostas Órgãos'!F58)</f>
        <v>1</v>
      </c>
      <c r="J58" s="63">
        <f>SUMIF('Base de Dados 31.04'!A:A,'Respostas Órgãos'!F58,'Base de Dados 31.04'!G:G)</f>
        <v>250</v>
      </c>
      <c r="K58" s="64" t="str">
        <f>VLOOKUP(F58,'Base de Dados 31.04'!A:D,4,FALSE)</f>
        <v>kg</v>
      </c>
      <c r="L58" s="65">
        <f>SUMIF('Base de Dados 31.04'!J:J,'Respostas Órgãos'!F58&amp;" - "&amp;'Respostas Órgãos'!$I$4,'Base de Dados 31.04'!G:G)</f>
        <v>0</v>
      </c>
      <c r="M58" s="66"/>
      <c r="N58" s="67">
        <f t="shared" si="14"/>
        <v>0</v>
      </c>
      <c r="O58" s="68">
        <f t="shared" si="15"/>
        <v>0</v>
      </c>
      <c r="P58" s="69" t="str">
        <f t="shared" si="16"/>
        <v>Sem histórico de consumo</v>
      </c>
    </row>
    <row r="59" spans="1:16" ht="180" x14ac:dyDescent="0.25">
      <c r="A59" s="25" t="e">
        <f t="shared" si="0"/>
        <v>#N/A</v>
      </c>
      <c r="B59" s="25" t="e">
        <f>VLOOKUP(A59,'LISTA ÓRGÃO'!A:B,2,FALSE)</f>
        <v>#N/A</v>
      </c>
      <c r="C59" s="59">
        <f t="shared" si="12"/>
        <v>0</v>
      </c>
      <c r="D59" s="25" t="str">
        <f t="shared" si="13"/>
        <v>3.3.90.30.06.01.0174.000002-01</v>
      </c>
      <c r="E59" s="60">
        <f t="shared" si="6"/>
        <v>53</v>
      </c>
      <c r="F59" s="61" t="s">
        <v>185</v>
      </c>
      <c r="G59" s="62" t="str">
        <f>VLOOKUP(F59,'Base de Dados 31.04'!A:B,2,FALSE)</f>
        <v>ALIMENTO COMPLETO E BALANCEADO PARA GATOS</v>
      </c>
      <c r="H59" s="62" t="str">
        <f>VLOOKUP(F59,'Base de Dados 31.04'!A:C,3,FALSE)</f>
        <v>ALIMENTO COMPLETO E BALANCEADO PARA GATOS,Descrição: Adultos de raças médias à base de cordeiro (mínimo de 8%) ou peixe (mínimo de 30%), verduras, frutas, prebióticos (fruto-oligossacarídeos e mannan-oligossacarídeos) e essências botânicas (chá verde, alfafa, aloe vera, psyllium e/ou romã). Livre de trangênicos, sem grãos na composição básica do produto, com conservantes naturais (concentrado de tocoferóis). Níveis de Garantia: Umidade (máx.) 90g/kg (9%); Proteína Bruta (mín.) 440g/kg (44%); Extrato Etéreo (mín.) 200g/kg (20%); Fibra Bruta (máx.) 22g/kg (2,2%); Matéria Mineral (máx.) 85g/kg (8,5%); Cálcio (mín.) 8.000mg/kg (0,8%); Cálcio (máx.)15g/kg (1,5%); Fósforo (mín.) 8.000mg/kg (0,8%); EM Kcal/Kg 4800. Apresentação: Saco de 0,800 Kg a 7,5 Kg.</v>
      </c>
      <c r="I59" s="63">
        <f>COUNTIF('Base de Dados 31.04'!A:A,'Respostas Órgãos'!F59)</f>
        <v>1</v>
      </c>
      <c r="J59" s="63">
        <f>SUMIF('Base de Dados 31.04'!A:A,'Respostas Órgãos'!F59,'Base de Dados 31.04'!G:G)</f>
        <v>350</v>
      </c>
      <c r="K59" s="64" t="str">
        <f>VLOOKUP(F59,'Base de Dados 31.04'!A:D,4,FALSE)</f>
        <v>kg</v>
      </c>
      <c r="L59" s="65">
        <f>SUMIF('Base de Dados 31.04'!J:J,'Respostas Órgãos'!F59&amp;" - "&amp;'Respostas Órgãos'!$I$4,'Base de Dados 31.04'!G:G)</f>
        <v>0</v>
      </c>
      <c r="M59" s="66"/>
      <c r="N59" s="67">
        <f t="shared" si="14"/>
        <v>0</v>
      </c>
      <c r="O59" s="68">
        <f t="shared" si="15"/>
        <v>0</v>
      </c>
      <c r="P59" s="69" t="str">
        <f t="shared" si="16"/>
        <v>Sem histórico de consumo</v>
      </c>
    </row>
    <row r="60" spans="1:16" ht="105" x14ac:dyDescent="0.25">
      <c r="A60" s="25" t="e">
        <f t="shared" si="0"/>
        <v>#N/A</v>
      </c>
      <c r="B60" s="25" t="e">
        <f>VLOOKUP(A60,'LISTA ÓRGÃO'!A:B,2,FALSE)</f>
        <v>#N/A</v>
      </c>
      <c r="C60" s="59">
        <f t="shared" si="12"/>
        <v>0</v>
      </c>
      <c r="D60" s="25" t="str">
        <f t="shared" si="13"/>
        <v>3.3.90.30.06.01.0175.000001-01</v>
      </c>
      <c r="E60" s="60">
        <f t="shared" si="6"/>
        <v>54</v>
      </c>
      <c r="F60" s="61" t="s">
        <v>184</v>
      </c>
      <c r="G60" s="62" t="str">
        <f>VLOOKUP(F60,'Base de Dados 31.04'!A:B,2,FALSE)</f>
        <v>ALIMENTO DESIDRATADO</v>
      </c>
      <c r="H60" s="62" t="str">
        <f>VLOOKUP(F60,'Base de Dados 31.04'!A:C,3,FALSE)</f>
        <v>ALIMENTO DESIDRATADO,Tipo: Baratas cinéreas, Características Adicionais: Complemento alimentar para animais de pequeno porte,como pássaros, peixes, lagartos, roedores e primatas, produzidas em cativeiro. Níveis de Garantia por Kg: Umidade Máx. 60g. Proteína bruta Mín. 600g. Extrato Etéreo Mín. 215g. Matéria fibrosa Máx. 705g. Matéria Mineral Máx. 55g. Cálcio Mín. 900mg. Máx. 1300mg. Fósforo Mín. 5200mg, Unidade de Fornecimento: pote com 50 gramas.</v>
      </c>
      <c r="I60" s="63">
        <f>COUNTIF('Base de Dados 31.04'!A:A,'Respostas Órgãos'!F60)</f>
        <v>1</v>
      </c>
      <c r="J60" s="63">
        <f>SUMIF('Base de Dados 31.04'!A:A,'Respostas Órgãos'!F60,'Base de Dados 31.04'!G:G)</f>
        <v>800</v>
      </c>
      <c r="K60" s="64" t="str">
        <f>VLOOKUP(F60,'Base de Dados 31.04'!A:D,4,FALSE)</f>
        <v>pote</v>
      </c>
      <c r="L60" s="65">
        <f>SUMIF('Base de Dados 31.04'!J:J,'Respostas Órgãos'!F60&amp;" - "&amp;'Respostas Órgãos'!$I$4,'Base de Dados 31.04'!G:G)</f>
        <v>0</v>
      </c>
      <c r="M60" s="66"/>
      <c r="N60" s="67">
        <f t="shared" si="14"/>
        <v>0</v>
      </c>
      <c r="O60" s="68">
        <f t="shared" si="15"/>
        <v>0</v>
      </c>
      <c r="P60" s="69" t="str">
        <f t="shared" si="16"/>
        <v>Sem histórico de consumo</v>
      </c>
    </row>
    <row r="61" spans="1:16" ht="105" x14ac:dyDescent="0.25">
      <c r="A61" s="25" t="e">
        <f t="shared" si="0"/>
        <v>#N/A</v>
      </c>
      <c r="B61" s="25" t="e">
        <f>VLOOKUP(A61,'LISTA ÓRGÃO'!A:B,2,FALSE)</f>
        <v>#N/A</v>
      </c>
      <c r="C61" s="59">
        <f t="shared" si="12"/>
        <v>0</v>
      </c>
      <c r="D61" s="25" t="str">
        <f t="shared" si="13"/>
        <v>3.3.90.30.06.01.0175.000002-01</v>
      </c>
      <c r="E61" s="60">
        <f t="shared" si="6"/>
        <v>55</v>
      </c>
      <c r="F61" s="61" t="s">
        <v>183</v>
      </c>
      <c r="G61" s="62" t="str">
        <f>VLOOKUP(F61,'Base de Dados 31.04'!A:B,2,FALSE)</f>
        <v>ALIMENTO DESIDRATADO</v>
      </c>
      <c r="H61" s="62" t="str">
        <f>VLOOKUP(F61,'Base de Dados 31.04'!A:C,3,FALSE)</f>
        <v>ALIMENTO DESIDRATADO,Tipo: Grilo preto, Características Adicionais: Complemento alimentar para animais de pequeno porte, como pássaros, peixes, lagartos, roedores e primatas, produzidas em cativeiro. Níveis de Garantia por Kg: Umidade Máx. 73g. Proteína bruta Mín. 485g. Extrato Etéreo Mín. 310g. Matéria fibrosa Máx. 80g. Matéria Mineral Máx. 45g. Cálcio Mín. 1600mg. Máx. 2000mg. Fósforo Mín. 6500mg, Unidade de Fornecimento: pote com 50 gramas.</v>
      </c>
      <c r="I61" s="63">
        <f>COUNTIF('Base de Dados 31.04'!A:A,'Respostas Órgãos'!F61)</f>
        <v>1</v>
      </c>
      <c r="J61" s="63">
        <f>SUMIF('Base de Dados 31.04'!A:A,'Respostas Órgãos'!F61,'Base de Dados 31.04'!G:G)</f>
        <v>800</v>
      </c>
      <c r="K61" s="64" t="str">
        <f>VLOOKUP(F61,'Base de Dados 31.04'!A:D,4,FALSE)</f>
        <v>pote</v>
      </c>
      <c r="L61" s="65">
        <f>SUMIF('Base de Dados 31.04'!J:J,'Respostas Órgãos'!F61&amp;" - "&amp;'Respostas Órgãos'!$I$4,'Base de Dados 31.04'!G:G)</f>
        <v>0</v>
      </c>
      <c r="M61" s="66"/>
      <c r="N61" s="67">
        <f t="shared" si="14"/>
        <v>0</v>
      </c>
      <c r="O61" s="68">
        <f t="shared" si="15"/>
        <v>0</v>
      </c>
      <c r="P61" s="69" t="str">
        <f t="shared" si="16"/>
        <v>Sem histórico de consumo</v>
      </c>
    </row>
    <row r="62" spans="1:16" ht="105" x14ac:dyDescent="0.25">
      <c r="A62" s="25" t="e">
        <f t="shared" si="0"/>
        <v>#N/A</v>
      </c>
      <c r="B62" s="25" t="e">
        <f>VLOOKUP(A62,'LISTA ÓRGÃO'!A:B,2,FALSE)</f>
        <v>#N/A</v>
      </c>
      <c r="C62" s="59">
        <f t="shared" si="12"/>
        <v>0</v>
      </c>
      <c r="D62" s="25" t="str">
        <f t="shared" si="13"/>
        <v>3.3.90.30.06.01.0175.000003-01</v>
      </c>
      <c r="E62" s="60">
        <f t="shared" si="6"/>
        <v>56</v>
      </c>
      <c r="F62" s="61" t="s">
        <v>182</v>
      </c>
      <c r="G62" s="62" t="str">
        <f>VLOOKUP(F62,'Base de Dados 31.04'!A:B,2,FALSE)</f>
        <v>ALIMENTO DESIDRATADO</v>
      </c>
      <c r="H62" s="62" t="str">
        <f>VLOOKUP(F62,'Base de Dados 31.04'!A:C,3,FALSE)</f>
        <v>ALIMENTO DESIDRATADO,Tipo: Larvas de Tenébrio Comum, Características Adicionais: Complemento alimentar para animais de pequeno porte, como pássaros, peixes, lagartos, roedores e primatas, produzidas em cativeiro. Níveis de Garantia por Kg: Umidade Máx.40g. Proteína bruta Mín. 470g. Extrato Etéreo Mín. 350g. Matéria fibrosa Máx. 65g. Matéria Mineral Máx. 33g. Cálcio Mín. 500mg. Máx. 900mg. Fósforo Mín. 5000mg, Unidade de Fornecimento: pote com 50 gramas.</v>
      </c>
      <c r="I62" s="63">
        <f>COUNTIF('Base de Dados 31.04'!A:A,'Respostas Órgãos'!F62)</f>
        <v>1</v>
      </c>
      <c r="J62" s="63">
        <f>SUMIF('Base de Dados 31.04'!A:A,'Respostas Órgãos'!F62,'Base de Dados 31.04'!G:G)</f>
        <v>800</v>
      </c>
      <c r="K62" s="64" t="str">
        <f>VLOOKUP(F62,'Base de Dados 31.04'!A:D,4,FALSE)</f>
        <v>pote</v>
      </c>
      <c r="L62" s="65">
        <f>SUMIF('Base de Dados 31.04'!J:J,'Respostas Órgãos'!F62&amp;" - "&amp;'Respostas Órgãos'!$I$4,'Base de Dados 31.04'!G:G)</f>
        <v>0</v>
      </c>
      <c r="M62" s="66"/>
      <c r="N62" s="67">
        <f t="shared" si="14"/>
        <v>0</v>
      </c>
      <c r="O62" s="68">
        <f t="shared" si="15"/>
        <v>0</v>
      </c>
      <c r="P62" s="69" t="str">
        <f t="shared" si="16"/>
        <v>Sem histórico de consumo</v>
      </c>
    </row>
    <row r="63" spans="1:16" ht="105" x14ac:dyDescent="0.25">
      <c r="A63" s="25" t="e">
        <f t="shared" si="0"/>
        <v>#N/A</v>
      </c>
      <c r="B63" s="25" t="e">
        <f>VLOOKUP(A63,'LISTA ÓRGÃO'!A:B,2,FALSE)</f>
        <v>#N/A</v>
      </c>
      <c r="C63" s="59">
        <f t="shared" si="12"/>
        <v>0</v>
      </c>
      <c r="D63" s="25" t="str">
        <f t="shared" si="13"/>
        <v>3.3.90.30.06.01.0175.000004-01</v>
      </c>
      <c r="E63" s="60">
        <f t="shared" si="6"/>
        <v>57</v>
      </c>
      <c r="F63" s="61" t="s">
        <v>181</v>
      </c>
      <c r="G63" s="62" t="str">
        <f>VLOOKUP(F63,'Base de Dados 31.04'!A:B,2,FALSE)</f>
        <v>ALIMENTO DESIDRATADO</v>
      </c>
      <c r="H63" s="62" t="str">
        <f>VLOOKUP(F63,'Base de Dados 31.04'!A:C,3,FALSE)</f>
        <v>ALIMENTO DESIDRATADO,Tipo: Larvas de Tenébrio Grande, Características Adicionais: Complemento alimentar para animais de pequeno porte, como pássaros, peixes, lagartos, roedores e primatas, produzidas em cativeiro. Níveis de Garantia por Kg: Umidade Máx. 20g. Proteína bruta Mín. 430g. Extrato Etéreo Mín. 400g. Matéria fibrosa Máx. 85g. Matéria Mineral Máx. 33g. Cálcio Mín. 1000mg. Máx. 1400mg. Fósforo Mín. 5100mg., Unidade de Fornecimento: pote com 50 gramas.</v>
      </c>
      <c r="I63" s="63">
        <f>COUNTIF('Base de Dados 31.04'!A:A,'Respostas Órgãos'!F63)</f>
        <v>1</v>
      </c>
      <c r="J63" s="63">
        <f>SUMIF('Base de Dados 31.04'!A:A,'Respostas Órgãos'!F63,'Base de Dados 31.04'!G:G)</f>
        <v>800</v>
      </c>
      <c r="K63" s="64" t="str">
        <f>VLOOKUP(F63,'Base de Dados 31.04'!A:D,4,FALSE)</f>
        <v>pote</v>
      </c>
      <c r="L63" s="65">
        <f>SUMIF('Base de Dados 31.04'!J:J,'Respostas Órgãos'!F63&amp;" - "&amp;'Respostas Órgãos'!$I$4,'Base de Dados 31.04'!G:G)</f>
        <v>0</v>
      </c>
      <c r="M63" s="66"/>
      <c r="N63" s="67">
        <f t="shared" si="14"/>
        <v>0</v>
      </c>
      <c r="O63" s="68">
        <f t="shared" si="15"/>
        <v>0</v>
      </c>
      <c r="P63" s="69" t="str">
        <f t="shared" si="16"/>
        <v>Sem histórico de consumo</v>
      </c>
    </row>
    <row r="64" spans="1:16" ht="75" x14ac:dyDescent="0.25">
      <c r="A64" s="25" t="e">
        <f t="shared" si="0"/>
        <v>#N/A</v>
      </c>
      <c r="B64" s="25" t="e">
        <f>VLOOKUP(A64,'LISTA ÓRGÃO'!A:B,2,FALSE)</f>
        <v>#N/A</v>
      </c>
      <c r="C64" s="59">
        <f t="shared" si="12"/>
        <v>0</v>
      </c>
      <c r="D64" s="25" t="str">
        <f t="shared" si="13"/>
        <v>3.3.90.30.06.01.0176.000001-01</v>
      </c>
      <c r="E64" s="60">
        <f t="shared" si="6"/>
        <v>58</v>
      </c>
      <c r="F64" s="61" t="s">
        <v>180</v>
      </c>
      <c r="G64" s="62" t="str">
        <f>VLOOKUP(F64,'Base de Dados 31.04'!A:B,2,FALSE)</f>
        <v>ÓLEO DE CÔCO</v>
      </c>
      <c r="H64" s="62" t="str">
        <f>VLOOKUP(F64,'Base de Dados 31.04'!A:C,3,FALSE)</f>
        <v>ÓLEO DE CÔCO,Descrição: EXTRA VIRGEM, prensado a frio, extraído da polpa fresca de coco através de processos físicos após trituração, fases de prensagem e tripla filtragem, com índice de acidez em no máximo 0,5%, o que o caracteriza como um óleo de Coco, Unidade de Fornecimento: Frasco com 200 ml.</v>
      </c>
      <c r="I64" s="63">
        <f>COUNTIF('Base de Dados 31.04'!A:A,'Respostas Órgãos'!F64)</f>
        <v>1</v>
      </c>
      <c r="J64" s="63">
        <f>SUMIF('Base de Dados 31.04'!A:A,'Respostas Órgãos'!F64,'Base de Dados 31.04'!G:G)</f>
        <v>48</v>
      </c>
      <c r="K64" s="64" t="str">
        <f>VLOOKUP(F64,'Base de Dados 31.04'!A:D,4,FALSE)</f>
        <v>frasco</v>
      </c>
      <c r="L64" s="65">
        <f>SUMIF('Base de Dados 31.04'!J:J,'Respostas Órgãos'!F64&amp;" - "&amp;'Respostas Órgãos'!$I$4,'Base de Dados 31.04'!G:G)</f>
        <v>0</v>
      </c>
      <c r="M64" s="66"/>
      <c r="N64" s="67">
        <f t="shared" si="14"/>
        <v>0</v>
      </c>
      <c r="O64" s="68">
        <f t="shared" si="15"/>
        <v>0</v>
      </c>
      <c r="P64" s="69" t="str">
        <f t="shared" si="16"/>
        <v>Sem histórico de consumo</v>
      </c>
    </row>
    <row r="65" spans="1:16" ht="90" x14ac:dyDescent="0.25">
      <c r="A65" s="25" t="e">
        <f t="shared" si="0"/>
        <v>#N/A</v>
      </c>
      <c r="B65" s="25" t="e">
        <f>VLOOKUP(A65,'LISTA ÓRGÃO'!A:B,2,FALSE)</f>
        <v>#N/A</v>
      </c>
      <c r="C65" s="59">
        <f t="shared" si="12"/>
        <v>0</v>
      </c>
      <c r="D65" s="25" t="str">
        <f t="shared" si="13"/>
        <v>3.3.90.30.06.02.0005.000002-01</v>
      </c>
      <c r="E65" s="60">
        <f t="shared" si="6"/>
        <v>59</v>
      </c>
      <c r="F65" s="61" t="s">
        <v>224</v>
      </c>
      <c r="G65" s="62" t="str">
        <f>VLOOKUP(F65,'Base de Dados 31.04'!A:B,2,FALSE)</f>
        <v>SAL MINERAL PARA EQUINOS</v>
      </c>
      <c r="H65" s="62" t="str">
        <f>VLOOKUP(F65,'Base de Dados 31.04'!A:C,3,FALSE)</f>
        <v>SAL MINERAL PARA EQUINOS, Níveis De Garantia: cálcio 180,0 g, fósforo 70,0 g, enxofre 12,0 g, magnésio 12,0 g, sódio 115,0 g, ferro 2000,0 mg, cobre 2000,0 mg, zinco 3000,0 mg, manganês 1000,0 mg, iodo 180,0 mg, selênio 12,0 mg, cobalto 40,0 mg, lisina 10,0 g, flúor (máx.) 700,0 mg, solubilidade do fósforo em ácido cítrico a 2% (min.) 95%, Unidade De Fornecimento: embalagem de 10 a 50 kg.</v>
      </c>
      <c r="I65" s="63">
        <f>COUNTIF('Base de Dados 31.04'!A:A,'Respostas Órgãos'!F65)</f>
        <v>1</v>
      </c>
      <c r="J65" s="63">
        <f>SUMIF('Base de Dados 31.04'!A:A,'Respostas Órgãos'!F65,'Base de Dados 31.04'!G:G)</f>
        <v>1610</v>
      </c>
      <c r="K65" s="64" t="str">
        <f>VLOOKUP(F65,'Base de Dados 31.04'!A:D,4,FALSE)</f>
        <v>kg</v>
      </c>
      <c r="L65" s="65">
        <f>SUMIF('Base de Dados 31.04'!J:J,'Respostas Órgãos'!F65&amp;" - "&amp;'Respostas Órgãos'!$I$4,'Base de Dados 31.04'!G:G)</f>
        <v>0</v>
      </c>
      <c r="M65" s="66"/>
      <c r="N65" s="67">
        <f t="shared" si="14"/>
        <v>0</v>
      </c>
      <c r="O65" s="68">
        <f t="shared" si="15"/>
        <v>0</v>
      </c>
      <c r="P65" s="69" t="str">
        <f t="shared" si="16"/>
        <v>Sem histórico de consumo</v>
      </c>
    </row>
    <row r="66" spans="1:16" ht="180" x14ac:dyDescent="0.25">
      <c r="A66" s="25" t="e">
        <f t="shared" si="0"/>
        <v>#N/A</v>
      </c>
      <c r="B66" s="25" t="e">
        <f>VLOOKUP(A66,'LISTA ÓRGÃO'!A:B,2,FALSE)</f>
        <v>#N/A</v>
      </c>
      <c r="C66" s="59">
        <f t="shared" si="12"/>
        <v>0</v>
      </c>
      <c r="D66" s="25" t="str">
        <f t="shared" si="13"/>
        <v>3.3.90.30.06.02.0006.000002-01</v>
      </c>
      <c r="E66" s="60">
        <f t="shared" si="6"/>
        <v>60</v>
      </c>
      <c r="F66" s="61" t="s">
        <v>222</v>
      </c>
      <c r="G66" s="62" t="str">
        <f>VLOOKUP(F66,'Base de Dados 31.04'!A:B,2,FALSE)</f>
        <v>SAL MINERAL PARA BOVINOS</v>
      </c>
      <c r="H66" s="62" t="str">
        <f>VLOOKUP(F66,'Base de Dados 31.04'!A:C,3,FALSE)</f>
        <v>SAL MINERAL PARA BOVINOS, Composição: produto pronto para uso, contém em sua composição o Ortofosfato Bicálcico Desfluorizado Bihidratado Alimentar, o cloreto de sódio (NaCL) e outras fontes minerais inorgânicas e orgânicas (moléculas TQ) selecionadas e de alta biodisponibilidade, Níveis De Garantia: (por kg do produto em elemetos ativos) Cálcio 120,00 g; Iodo 75,00 mg; Fósforo 88,00 g; Manganês 1.300,00 mg; Sódio 126,00 g; Selênio 15,00 mg; Enxofre 12,00 g; Zinco 3.630,00 mg; Cobalto 55,50 mg; Flúor ( máximo ) 880,00 mg; Cobre 1.530,00 mg; Veículos q.s.p. 1.000,00 g; Ferro 1.800,00 mg; Solubilidade do Fósforo em Ácido Cítrico a 2% (mínimo) 95,00%, Aplicação: bovinos, Unidade De Fornecimento: embalagem de 10 a 50 kg.</v>
      </c>
      <c r="I66" s="63">
        <f>COUNTIF('Base de Dados 31.04'!A:A,'Respostas Órgãos'!F66)</f>
        <v>1</v>
      </c>
      <c r="J66" s="63">
        <f>SUMIF('Base de Dados 31.04'!A:A,'Respostas Órgãos'!F66,'Base de Dados 31.04'!G:G)</f>
        <v>2920</v>
      </c>
      <c r="K66" s="64" t="str">
        <f>VLOOKUP(F66,'Base de Dados 31.04'!A:D,4,FALSE)</f>
        <v>kg</v>
      </c>
      <c r="L66" s="65">
        <f>SUMIF('Base de Dados 31.04'!J:J,'Respostas Órgãos'!F66&amp;" - "&amp;'Respostas Órgãos'!$I$4,'Base de Dados 31.04'!G:G)</f>
        <v>0</v>
      </c>
      <c r="M66" s="66"/>
      <c r="N66" s="67">
        <f t="shared" si="14"/>
        <v>0</v>
      </c>
      <c r="O66" s="68">
        <f t="shared" si="15"/>
        <v>0</v>
      </c>
      <c r="P66" s="69" t="str">
        <f t="shared" si="16"/>
        <v>Sem histórico de consumo</v>
      </c>
    </row>
    <row r="67" spans="1:16" ht="255" x14ac:dyDescent="0.25">
      <c r="A67" s="25" t="e">
        <f t="shared" si="0"/>
        <v>#N/A</v>
      </c>
      <c r="B67" s="25" t="e">
        <f>VLOOKUP(A67,'LISTA ÓRGÃO'!A:B,2,FALSE)</f>
        <v>#N/A</v>
      </c>
      <c r="C67" s="59">
        <f t="shared" si="12"/>
        <v>0</v>
      </c>
      <c r="D67" s="25" t="str">
        <f t="shared" si="13"/>
        <v>3.3.90.30.06.02.0007.000002-01</v>
      </c>
      <c r="E67" s="60">
        <f t="shared" si="6"/>
        <v>61</v>
      </c>
      <c r="F67" s="61" t="s">
        <v>287</v>
      </c>
      <c r="G67" s="62" t="str">
        <f>VLOOKUP(F67,'Base de Dados 31.04'!A:B,2,FALSE)</f>
        <v>SUPLEMENTO INCENTIVADOR DO FATOR VERMELHO</v>
      </c>
      <c r="H67" s="62" t="str">
        <f>VLOOKUP(F67,'Base de Dados 31.04'!A:C,3,FALSE)</f>
        <v>SUPLEMENTO INCENTIVADOR DO FATOR VERMELHO,Apresentação: suplemento incentivador do fator vermelho na plumagem dos pássaros, com formulação balanceada enriquecida com cantaxantina, Composição Básica Do Produto: trigo integral, creme de milho, proteína hidrolisada de soja, óleo de soja refinado, farinha de carne, fosfato bicálcico, sal, suplemento vitamínico-mineral, farinha de semente de anis, antioxidante bht. enriquecimento por kg de produto: cantaxantina 2.000 mg, vitamina a 5.000 ui, vitamina d3 818 ui, vitamina e 13,8 mg, vitamina k3 1,3 mg, vitamina b1 1,1 mg, vitamina b2 4,1 mg, vitamina b6 1,1 mg, vitamina b12 5,4 mcg, vitamina c 42,0 mg, patotenato de cálcio 8,4 mg, niacina 19,3 mg, colina 86,4 mg, ácido fólico 0,4 mg, biotina 0,05 mg, selênio 0,04 mg, manganês 11,1 mg, ferro 13,8 mg, ferro 13,8 mg, cobre 1,3 mg, iodo 0,3 mg, zinco 13,8 mg. níveis de garantia: umidade (máx.) 9,0%, proteína bruta (mín.) 18,0%, extrato etéreo (mín.) 6,4%, matéria fribrosa (máx.) 6,8%, matéria mineral (máx.) 6,0%, cálcio (máx.) 2,7%, fósforo (mín.) 0,7%, Unidade De Fornecimento: pote com 200 gramas.</v>
      </c>
      <c r="I67" s="63">
        <f>COUNTIF('Base de Dados 31.04'!A:A,'Respostas Órgãos'!F67)</f>
        <v>1</v>
      </c>
      <c r="J67" s="63">
        <f>SUMIF('Base de Dados 31.04'!A:A,'Respostas Órgãos'!F67,'Base de Dados 31.04'!G:G)</f>
        <v>10</v>
      </c>
      <c r="K67" s="64" t="str">
        <f>VLOOKUP(F67,'Base de Dados 31.04'!A:D,4,FALSE)</f>
        <v>pote</v>
      </c>
      <c r="L67" s="65">
        <f>SUMIF('Base de Dados 31.04'!J:J,'Respostas Órgãos'!F67&amp;" - "&amp;'Respostas Órgãos'!$I$4,'Base de Dados 31.04'!G:G)</f>
        <v>0</v>
      </c>
      <c r="M67" s="66"/>
      <c r="N67" s="67">
        <f t="shared" si="14"/>
        <v>0</v>
      </c>
      <c r="O67" s="68">
        <f t="shared" si="15"/>
        <v>0</v>
      </c>
      <c r="P67" s="69" t="str">
        <f t="shared" si="16"/>
        <v>Sem histórico de consumo</v>
      </c>
    </row>
    <row r="68" spans="1:16" ht="75" x14ac:dyDescent="0.25">
      <c r="A68" s="25" t="e">
        <f t="shared" si="0"/>
        <v>#N/A</v>
      </c>
      <c r="B68" s="25" t="e">
        <f>VLOOKUP(A68,'LISTA ÓRGÃO'!A:B,2,FALSE)</f>
        <v>#N/A</v>
      </c>
      <c r="C68" s="59">
        <f t="shared" si="12"/>
        <v>0</v>
      </c>
      <c r="D68" s="25" t="str">
        <f t="shared" si="13"/>
        <v>3.3.90.30.06.02.0014.000002-01</v>
      </c>
      <c r="E68" s="60">
        <f t="shared" si="6"/>
        <v>62</v>
      </c>
      <c r="F68" s="61" t="s">
        <v>283</v>
      </c>
      <c r="G68" s="62" t="str">
        <f>VLOOKUP(F68,'Base de Dados 31.04'!A:B,2,FALSE)</f>
        <v>MÓDULO DE PROTEÍNA - CASEINATO DE CÁLCIO</v>
      </c>
      <c r="H68" s="62" t="str">
        <f>VLOOKUP(F68,'Base de Dados 31.04'!A:C,3,FALSE)</f>
        <v>MÓDULO DE PROTEÍNA - CASEINATO DE CÁLCIO,Apresentação: Módulo de proteína para nutrição enteral e oral, Composição: Caseinato de cálcio, Níveis De Garantia: Valor calórico 360 kcal, proteínas 90g,sódio 10mg, cálcio 1450mg, cobre 150 mcg, potássio 20mg, fósforo 750mg, Unidade De Fornecimento: Embalagem 250 com gramas.</v>
      </c>
      <c r="I68" s="63">
        <f>COUNTIF('Base de Dados 31.04'!A:A,'Respostas Órgãos'!F68)</f>
        <v>1</v>
      </c>
      <c r="J68" s="63">
        <f>SUMIF('Base de Dados 31.04'!A:A,'Respostas Órgãos'!F68,'Base de Dados 31.04'!G:G)</f>
        <v>6</v>
      </c>
      <c r="K68" s="64" t="str">
        <f>VLOOKUP(F68,'Base de Dados 31.04'!A:D,4,FALSE)</f>
        <v>emb</v>
      </c>
      <c r="L68" s="65">
        <f>SUMIF('Base de Dados 31.04'!J:J,'Respostas Órgãos'!F68&amp;" - "&amp;'Respostas Órgãos'!$I$4,'Base de Dados 31.04'!G:G)</f>
        <v>0</v>
      </c>
      <c r="M68" s="66"/>
      <c r="N68" s="67">
        <f t="shared" si="14"/>
        <v>0</v>
      </c>
      <c r="O68" s="68">
        <f t="shared" si="15"/>
        <v>0</v>
      </c>
      <c r="P68" s="69" t="str">
        <f t="shared" si="16"/>
        <v>Sem histórico de consumo</v>
      </c>
    </row>
    <row r="69" spans="1:16" ht="90" x14ac:dyDescent="0.25">
      <c r="A69" s="25" t="e">
        <f t="shared" si="0"/>
        <v>#N/A</v>
      </c>
      <c r="B69" s="25" t="e">
        <f>VLOOKUP(A69,'LISTA ÓRGÃO'!A:B,2,FALSE)</f>
        <v>#N/A</v>
      </c>
      <c r="C69" s="59">
        <f t="shared" si="12"/>
        <v>0</v>
      </c>
      <c r="D69" s="25" t="str">
        <f t="shared" si="13"/>
        <v>3.3.90.30.06.02.0015.000002-01</v>
      </c>
      <c r="E69" s="60">
        <f t="shared" si="6"/>
        <v>63</v>
      </c>
      <c r="F69" s="61" t="s">
        <v>285</v>
      </c>
      <c r="G69" s="62" t="str">
        <f>VLOOKUP(F69,'Base de Dados 31.04'!A:B,2,FALSE)</f>
        <v>MÓDULO OLIGOSSACARÍDEOS - MALTODEXTRINA</v>
      </c>
      <c r="H69" s="62" t="str">
        <f>VLOOKUP(F69,'Base de Dados 31.04'!A:C,3,FALSE)</f>
        <v>MÓDULO OLIGOSSACARÍDEOS - MALTODEXTRINA,Apresentação: Módulo de oligossacarídeos para nutrição enteral e oral, Composição: Maltodextrina, Níveis De Garantia: Valor calórico 388 kcal, carboidratos 97g, maltodextrina 93.1g, maltose 2.9g, glicose 1g, sódio 60mg, potássio 20mg, cálcio 35mg, fósforo 25mg, Unidade De Fornecimento: Embalagem com 400 gramas.</v>
      </c>
      <c r="I69" s="63">
        <f>COUNTIF('Base de Dados 31.04'!A:A,'Respostas Órgãos'!F69)</f>
        <v>1</v>
      </c>
      <c r="J69" s="63">
        <f>SUMIF('Base de Dados 31.04'!A:A,'Respostas Órgãos'!F69,'Base de Dados 31.04'!G:G)</f>
        <v>6</v>
      </c>
      <c r="K69" s="64" t="str">
        <f>VLOOKUP(F69,'Base de Dados 31.04'!A:D,4,FALSE)</f>
        <v>emb</v>
      </c>
      <c r="L69" s="65">
        <f>SUMIF('Base de Dados 31.04'!J:J,'Respostas Órgãos'!F69&amp;" - "&amp;'Respostas Órgãos'!$I$4,'Base de Dados 31.04'!G:G)</f>
        <v>0</v>
      </c>
      <c r="M69" s="66"/>
      <c r="N69" s="67">
        <f t="shared" si="14"/>
        <v>0</v>
      </c>
      <c r="O69" s="68">
        <f t="shared" si="15"/>
        <v>0</v>
      </c>
      <c r="P69" s="69" t="str">
        <f t="shared" si="16"/>
        <v>Sem histórico de consumo</v>
      </c>
    </row>
    <row r="70" spans="1:16" ht="30" x14ac:dyDescent="0.25">
      <c r="A70" s="25" t="e">
        <f t="shared" si="0"/>
        <v>#N/A</v>
      </c>
      <c r="B70" s="25" t="e">
        <f>VLOOKUP(A70,'LISTA ÓRGÃO'!A:B,2,FALSE)</f>
        <v>#N/A</v>
      </c>
      <c r="C70" s="59">
        <f t="shared" si="12"/>
        <v>0</v>
      </c>
      <c r="D70" s="25" t="str">
        <f t="shared" si="13"/>
        <v>3.3.90.30.06.02.0022.000001-01</v>
      </c>
      <c r="E70" s="60">
        <f t="shared" si="6"/>
        <v>64</v>
      </c>
      <c r="F70" s="61" t="s">
        <v>284</v>
      </c>
      <c r="G70" s="62" t="str">
        <f>VLOOKUP(F70,'Base de Dados 31.04'!A:B,2,FALSE)</f>
        <v>MÓDULO DE TRIGLICERÍDEOS</v>
      </c>
      <c r="H70" s="62" t="str">
        <f>VLOOKUP(F70,'Base de Dados 31.04'!A:C,3,FALSE)</f>
        <v>MÓDULO DE TRIGLICERÍDEOS,Tipo: Módulo de triglicerídeos de cadeia média, Unidade De Fornecimento: Frasco de 250 ml.</v>
      </c>
      <c r="I70" s="63">
        <f>COUNTIF('Base de Dados 31.04'!A:A,'Respostas Órgãos'!F70)</f>
        <v>1</v>
      </c>
      <c r="J70" s="63">
        <f>SUMIF('Base de Dados 31.04'!A:A,'Respostas Órgãos'!F70,'Base de Dados 31.04'!G:G)</f>
        <v>3</v>
      </c>
      <c r="K70" s="64" t="str">
        <f>VLOOKUP(F70,'Base de Dados 31.04'!A:D,4,FALSE)</f>
        <v>frasco</v>
      </c>
      <c r="L70" s="65">
        <f>SUMIF('Base de Dados 31.04'!J:J,'Respostas Órgãos'!F70&amp;" - "&amp;'Respostas Órgãos'!$I$4,'Base de Dados 31.04'!G:G)</f>
        <v>0</v>
      </c>
      <c r="M70" s="66"/>
      <c r="N70" s="67">
        <f t="shared" si="14"/>
        <v>0</v>
      </c>
      <c r="O70" s="68">
        <f t="shared" si="15"/>
        <v>0</v>
      </c>
      <c r="P70" s="69" t="str">
        <f t="shared" si="16"/>
        <v>Sem histórico de consumo</v>
      </c>
    </row>
    <row r="71" spans="1:16" ht="165" x14ac:dyDescent="0.25">
      <c r="A71" s="25" t="e">
        <f t="shared" si="0"/>
        <v>#N/A</v>
      </c>
      <c r="B71" s="25" t="e">
        <f>VLOOKUP(A71,'LISTA ÓRGÃO'!A:B,2,FALSE)</f>
        <v>#N/A</v>
      </c>
      <c r="C71" s="59">
        <f t="shared" si="12"/>
        <v>0</v>
      </c>
      <c r="D71" s="25" t="str">
        <f t="shared" si="13"/>
        <v>3.3.90.30.06.02.0023.000001-01</v>
      </c>
      <c r="E71" s="60">
        <f t="shared" si="6"/>
        <v>65</v>
      </c>
      <c r="F71" s="61" t="s">
        <v>279</v>
      </c>
      <c r="G71" s="62" t="str">
        <f>VLOOKUP(F71,'Base de Dados 31.04'!A:B,2,FALSE)</f>
        <v>MÓDULO DE FIBRAS ALIMENTARES</v>
      </c>
      <c r="H71" s="62" t="str">
        <f>VLOOKUP(F71,'Base de Dados 31.04'!A:C,3,FALSE)</f>
        <v>MÓDULO DE FIBRAS ALIMENTARES,Características: Fonte de Fibras para Dieta Enteral e Oral. Apresentação: contendo sete fibras naturais probióticas, com 60% de fibras solúveis e 40% de fibras insolúveis alivia a constipação e previne a diarreia, mantendo a microbiota intestinal mais saudável além de promover a sensação de saciedade e auxiliar no controle de glicemia e lipemia. Composição Básica: inulina, amido resistente, polissacarídeos de soja, fibra de aveia, goma aguar-aguar, goma arábica, frutoligossacarideos. Níveis de Garantia: valor energético 40kcal; proteína 5g; sódio 60mg; carboidrato 5g; lipídio 0, 2g; proteína 5g; fibras 80. Enriquecimento por quilograma de produto: sem exigência. Unidade de Fornecimento: lata com 260g</v>
      </c>
      <c r="I71" s="63">
        <f>COUNTIF('Base de Dados 31.04'!A:A,'Respostas Órgãos'!F71)</f>
        <v>1</v>
      </c>
      <c r="J71" s="63">
        <f>SUMIF('Base de Dados 31.04'!A:A,'Respostas Órgãos'!F71,'Base de Dados 31.04'!G:G)</f>
        <v>3</v>
      </c>
      <c r="K71" s="64" t="str">
        <f>VLOOKUP(F71,'Base de Dados 31.04'!A:D,4,FALSE)</f>
        <v>lt</v>
      </c>
      <c r="L71" s="65">
        <f>SUMIF('Base de Dados 31.04'!J:J,'Respostas Órgãos'!F71&amp;" - "&amp;'Respostas Órgãos'!$I$4,'Base de Dados 31.04'!G:G)</f>
        <v>0</v>
      </c>
      <c r="M71" s="66"/>
      <c r="N71" s="67">
        <f t="shared" si="14"/>
        <v>0</v>
      </c>
      <c r="O71" s="68">
        <f t="shared" si="15"/>
        <v>0</v>
      </c>
      <c r="P71" s="69" t="str">
        <f t="shared" si="16"/>
        <v>Sem histórico de consumo</v>
      </c>
    </row>
  </sheetData>
  <sheetProtection algorithmName="SHA-512" hashValue="Bx5rTDc2LSPY7s17MB+jZN0aIkow/BmoLmlnpOnDcLrvwvlHvAWyVVxW0wworiYH7indDrgc8p5GALDW7YR+bg==" saltValue="+exXCmlzMqhuvLVv7mXlrA==" spinCount="100000" sheet="1" objects="1" scenarios="1"/>
  <mergeCells count="9">
    <mergeCell ref="E1:P1"/>
    <mergeCell ref="E2:P2"/>
    <mergeCell ref="E3:P3"/>
    <mergeCell ref="O5:P5"/>
    <mergeCell ref="G4:H4"/>
    <mergeCell ref="E4:F4"/>
    <mergeCell ref="K5:N5"/>
    <mergeCell ref="E5:F5"/>
    <mergeCell ref="G5:H5"/>
  </mergeCells>
  <conditionalFormatting sqref="L20:L71">
    <cfRule type="cellIs" dxfId="9" priority="12" operator="greaterThan">
      <formula>0</formula>
    </cfRule>
    <cfRule type="cellIs" dxfId="8" priority="13" operator="equal">
      <formula>0</formula>
    </cfRule>
  </conditionalFormatting>
  <conditionalFormatting sqref="L20:L71">
    <cfRule type="cellIs" dxfId="7" priority="8" operator="greaterThan">
      <formula>0</formula>
    </cfRule>
    <cfRule type="cellIs" dxfId="6" priority="9" operator="equal">
      <formula>0</formula>
    </cfRule>
  </conditionalFormatting>
  <conditionalFormatting sqref="P20:P71">
    <cfRule type="cellIs" dxfId="5" priority="6" operator="greaterThanOrEqual">
      <formula>0.5</formula>
    </cfRule>
  </conditionalFormatting>
  <conditionalFormatting sqref="L7:L19">
    <cfRule type="cellIs" dxfId="4" priority="4" operator="greaterThan">
      <formula>0</formula>
    </cfRule>
    <cfRule type="cellIs" dxfId="3" priority="5" operator="equal">
      <formula>0</formula>
    </cfRule>
  </conditionalFormatting>
  <conditionalFormatting sqref="L7:L19">
    <cfRule type="cellIs" dxfId="2" priority="2" operator="greaterThan">
      <formula>0</formula>
    </cfRule>
    <cfRule type="cellIs" dxfId="1" priority="3" operator="equal">
      <formula>0</formula>
    </cfRule>
  </conditionalFormatting>
  <conditionalFormatting sqref="P7:P19">
    <cfRule type="cellIs" dxfId="0" priority="1" operator="greaterThanOrEqual">
      <formula>0.5</formula>
    </cfRule>
  </conditionalFormatting>
  <dataValidations count="1">
    <dataValidation type="list" allowBlank="1" showInputMessage="1" showErrorMessage="1" sqref="G4" xr:uid="{00000000-0002-0000-0200-000000000000}">
      <formula1>ÓRGÃOS</formula1>
    </dataValidation>
  </dataValidations>
  <pageMargins left="0.51181102362204722" right="0.51181102362204722" top="0.78740157480314965" bottom="0.78740157480314965" header="0.31496062992125984" footer="0.31496062992125984"/>
  <pageSetup paperSize="9" scale="67" fitToHeight="0" orientation="landscape" r:id="rId1"/>
  <headerFooter>
    <oddFooter>&amp;C&amp;D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6"/>
  <sheetViews>
    <sheetView workbookViewId="0">
      <selection activeCell="B79" sqref="B79"/>
    </sheetView>
  </sheetViews>
  <sheetFormatPr defaultRowHeight="15" x14ac:dyDescent="0.25"/>
  <cols>
    <col min="1" max="1" width="9.140625" style="1"/>
    <col min="2" max="2" width="110.5703125" style="1" bestFit="1" customWidth="1"/>
    <col min="3" max="3" width="5" style="1" bestFit="1" customWidth="1"/>
    <col min="4" max="16384" width="9.140625" style="1"/>
  </cols>
  <sheetData>
    <row r="1" spans="1:3" x14ac:dyDescent="0.25">
      <c r="A1" s="1" t="s">
        <v>11</v>
      </c>
      <c r="B1" s="1" t="s">
        <v>12</v>
      </c>
    </row>
    <row r="2" spans="1:3" x14ac:dyDescent="0.25">
      <c r="A2" s="1">
        <v>147</v>
      </c>
      <c r="B2" s="1" t="s">
        <v>30</v>
      </c>
      <c r="C2" s="1">
        <v>147</v>
      </c>
    </row>
    <row r="3" spans="1:3" x14ac:dyDescent="0.25">
      <c r="A3" s="1">
        <v>367</v>
      </c>
      <c r="B3" s="1" t="s">
        <v>31</v>
      </c>
      <c r="C3" s="1">
        <v>367</v>
      </c>
    </row>
    <row r="4" spans="1:3" x14ac:dyDescent="0.25">
      <c r="A4" s="1">
        <v>300</v>
      </c>
      <c r="B4" s="1" t="s">
        <v>32</v>
      </c>
      <c r="C4" s="1">
        <v>300</v>
      </c>
    </row>
    <row r="5" spans="1:3" x14ac:dyDescent="0.25">
      <c r="A5" s="1">
        <v>133</v>
      </c>
      <c r="B5" s="1" t="s">
        <v>33</v>
      </c>
      <c r="C5" s="1">
        <v>133</v>
      </c>
    </row>
    <row r="6" spans="1:3" x14ac:dyDescent="0.25">
      <c r="A6" s="1">
        <v>138</v>
      </c>
      <c r="B6" s="1" t="s">
        <v>34</v>
      </c>
      <c r="C6" s="1">
        <v>138</v>
      </c>
    </row>
    <row r="7" spans="1:3" x14ac:dyDescent="0.25">
      <c r="A7" s="1">
        <v>308</v>
      </c>
      <c r="B7" s="1" t="s">
        <v>35</v>
      </c>
      <c r="C7" s="1">
        <v>308</v>
      </c>
    </row>
    <row r="8" spans="1:3" x14ac:dyDescent="0.25">
      <c r="A8" s="1">
        <v>135</v>
      </c>
      <c r="B8" s="1" t="s">
        <v>36</v>
      </c>
      <c r="C8" s="1">
        <v>135</v>
      </c>
    </row>
    <row r="9" spans="1:3" x14ac:dyDescent="0.25">
      <c r="A9" s="1">
        <v>142</v>
      </c>
      <c r="B9" s="1" t="s">
        <v>37</v>
      </c>
      <c r="C9" s="1">
        <v>142</v>
      </c>
    </row>
    <row r="10" spans="1:3" x14ac:dyDescent="0.25">
      <c r="A10" s="1">
        <v>143</v>
      </c>
      <c r="B10" s="1" t="s">
        <v>38</v>
      </c>
      <c r="C10" s="1">
        <v>143</v>
      </c>
    </row>
    <row r="11" spans="1:3" x14ac:dyDescent="0.25">
      <c r="A11" s="1">
        <v>144</v>
      </c>
      <c r="B11" s="1" t="s">
        <v>39</v>
      </c>
      <c r="C11" s="1">
        <v>144</v>
      </c>
    </row>
    <row r="12" spans="1:3" x14ac:dyDescent="0.25">
      <c r="A12" s="1">
        <v>134</v>
      </c>
      <c r="B12" s="1" t="s">
        <v>40</v>
      </c>
      <c r="C12" s="1">
        <v>134</v>
      </c>
    </row>
    <row r="13" spans="1:3" x14ac:dyDescent="0.25">
      <c r="A13" s="1">
        <v>304</v>
      </c>
      <c r="B13" s="1" t="s">
        <v>41</v>
      </c>
      <c r="C13" s="1">
        <v>304</v>
      </c>
    </row>
    <row r="14" spans="1:3" x14ac:dyDescent="0.25">
      <c r="A14" s="1">
        <v>132</v>
      </c>
      <c r="B14" s="1" t="s">
        <v>42</v>
      </c>
      <c r="C14" s="1">
        <v>132</v>
      </c>
    </row>
    <row r="15" spans="1:3" x14ac:dyDescent="0.25">
      <c r="A15" s="1">
        <v>366</v>
      </c>
      <c r="B15" s="1" t="s">
        <v>43</v>
      </c>
      <c r="C15" s="1">
        <v>366</v>
      </c>
    </row>
    <row r="16" spans="1:3" x14ac:dyDescent="0.25">
      <c r="A16" s="1">
        <v>139</v>
      </c>
      <c r="B16" s="1" t="s">
        <v>44</v>
      </c>
      <c r="C16" s="1">
        <v>139</v>
      </c>
    </row>
    <row r="17" spans="1:3" x14ac:dyDescent="0.25">
      <c r="A17" s="1">
        <v>131</v>
      </c>
      <c r="B17" s="1" t="s">
        <v>45</v>
      </c>
      <c r="C17" s="1">
        <v>131</v>
      </c>
    </row>
    <row r="18" spans="1:3" x14ac:dyDescent="0.25">
      <c r="A18" s="1">
        <v>137</v>
      </c>
      <c r="B18" s="1" t="s">
        <v>46</v>
      </c>
      <c r="C18" s="1">
        <v>137</v>
      </c>
    </row>
    <row r="19" spans="1:3" x14ac:dyDescent="0.25">
      <c r="A19" s="1">
        <v>307</v>
      </c>
      <c r="B19" s="1" t="s">
        <v>47</v>
      </c>
      <c r="C19" s="1">
        <v>307</v>
      </c>
    </row>
    <row r="20" spans="1:3" x14ac:dyDescent="0.25">
      <c r="A20" s="1">
        <v>149</v>
      </c>
      <c r="B20" s="1" t="s">
        <v>48</v>
      </c>
      <c r="C20" s="1">
        <v>149</v>
      </c>
    </row>
    <row r="21" spans="1:3" x14ac:dyDescent="0.25">
      <c r="A21" s="1">
        <v>146</v>
      </c>
      <c r="B21" s="1" t="s">
        <v>49</v>
      </c>
      <c r="C21" s="1">
        <v>146</v>
      </c>
    </row>
    <row r="22" spans="1:3" x14ac:dyDescent="0.25">
      <c r="A22" s="1">
        <v>136</v>
      </c>
      <c r="B22" s="1" t="s">
        <v>50</v>
      </c>
      <c r="C22" s="1">
        <v>136</v>
      </c>
    </row>
    <row r="23" spans="1:3" x14ac:dyDescent="0.25">
      <c r="A23" s="1">
        <v>140</v>
      </c>
      <c r="B23" s="1" t="s">
        <v>51</v>
      </c>
      <c r="C23" s="1">
        <v>140</v>
      </c>
    </row>
    <row r="24" spans="1:3" x14ac:dyDescent="0.25">
      <c r="A24" s="1">
        <v>305</v>
      </c>
      <c r="B24" s="1" t="s">
        <v>52</v>
      </c>
      <c r="C24" s="1">
        <v>305</v>
      </c>
    </row>
    <row r="25" spans="1:3" x14ac:dyDescent="0.25">
      <c r="A25" s="1">
        <v>141</v>
      </c>
      <c r="B25" s="1" t="s">
        <v>53</v>
      </c>
      <c r="C25" s="1">
        <v>141</v>
      </c>
    </row>
    <row r="26" spans="1:3" x14ac:dyDescent="0.25">
      <c r="A26" s="1">
        <v>145</v>
      </c>
      <c r="B26" s="1" t="s">
        <v>54</v>
      </c>
      <c r="C26" s="1">
        <v>145</v>
      </c>
    </row>
    <row r="27" spans="1:3" x14ac:dyDescent="0.25">
      <c r="A27" s="1">
        <v>148</v>
      </c>
      <c r="B27" s="1" t="s">
        <v>55</v>
      </c>
      <c r="C27" s="1">
        <v>148</v>
      </c>
    </row>
    <row r="28" spans="1:3" x14ac:dyDescent="0.25">
      <c r="A28" s="1">
        <v>301</v>
      </c>
      <c r="B28" s="1" t="s">
        <v>56</v>
      </c>
      <c r="C28" s="1">
        <v>301</v>
      </c>
    </row>
    <row r="29" spans="1:3" x14ac:dyDescent="0.25">
      <c r="A29" s="1">
        <v>309</v>
      </c>
      <c r="B29" s="1" t="s">
        <v>57</v>
      </c>
      <c r="C29" s="1">
        <v>309</v>
      </c>
    </row>
    <row r="30" spans="1:3" x14ac:dyDescent="0.25">
      <c r="A30" s="1">
        <v>306</v>
      </c>
      <c r="B30" s="1" t="s">
        <v>58</v>
      </c>
      <c r="C30" s="1">
        <v>306</v>
      </c>
    </row>
    <row r="31" spans="1:3" x14ac:dyDescent="0.25">
      <c r="A31" s="1">
        <v>302</v>
      </c>
      <c r="B31" s="1" t="s">
        <v>59</v>
      </c>
      <c r="C31" s="1">
        <v>302</v>
      </c>
    </row>
    <row r="32" spans="1:3" x14ac:dyDescent="0.25">
      <c r="A32" s="1">
        <v>303</v>
      </c>
      <c r="B32" s="1" t="s">
        <v>60</v>
      </c>
      <c r="C32" s="1">
        <v>303</v>
      </c>
    </row>
    <row r="33" spans="1:3" x14ac:dyDescent="0.25">
      <c r="A33" s="1">
        <v>197</v>
      </c>
      <c r="B33" s="1" t="s">
        <v>61</v>
      </c>
      <c r="C33" s="1">
        <v>197</v>
      </c>
    </row>
    <row r="34" spans="1:3" s="3" customFormat="1" x14ac:dyDescent="0.25">
      <c r="A34" s="3">
        <v>361</v>
      </c>
      <c r="B34" s="3" t="s">
        <v>62</v>
      </c>
      <c r="C34" s="3">
        <v>361</v>
      </c>
    </row>
    <row r="35" spans="1:3" x14ac:dyDescent="0.25">
      <c r="A35" s="1">
        <v>151</v>
      </c>
      <c r="B35" s="1" t="s">
        <v>63</v>
      </c>
      <c r="C35" s="1">
        <v>151</v>
      </c>
    </row>
    <row r="36" spans="1:3" x14ac:dyDescent="0.25">
      <c r="A36" s="1">
        <v>92</v>
      </c>
      <c r="B36" s="1" t="s">
        <v>64</v>
      </c>
      <c r="C36" s="1">
        <v>92</v>
      </c>
    </row>
    <row r="37" spans="1:3" x14ac:dyDescent="0.25">
      <c r="A37" s="1">
        <v>53</v>
      </c>
      <c r="B37" s="1" t="s">
        <v>65</v>
      </c>
      <c r="C37" s="1">
        <v>53</v>
      </c>
    </row>
    <row r="38" spans="1:3" x14ac:dyDescent="0.25">
      <c r="A38" s="1">
        <v>71</v>
      </c>
      <c r="B38" s="2" t="s">
        <v>66</v>
      </c>
      <c r="C38" s="1">
        <v>71</v>
      </c>
    </row>
    <row r="39" spans="1:3" s="3" customFormat="1" x14ac:dyDescent="0.25">
      <c r="A39" s="3">
        <v>310</v>
      </c>
      <c r="B39" s="4" t="s">
        <v>67</v>
      </c>
      <c r="C39" s="3">
        <v>310</v>
      </c>
    </row>
    <row r="40" spans="1:3" x14ac:dyDescent="0.25">
      <c r="A40" s="1">
        <v>1</v>
      </c>
      <c r="B40" s="2" t="s">
        <v>68</v>
      </c>
      <c r="C40" s="1">
        <v>1</v>
      </c>
    </row>
    <row r="41" spans="1:3" x14ac:dyDescent="0.25">
      <c r="A41" s="1">
        <v>121</v>
      </c>
      <c r="B41" s="2" t="s">
        <v>69</v>
      </c>
      <c r="C41" s="1">
        <v>121</v>
      </c>
    </row>
    <row r="42" spans="1:3" x14ac:dyDescent="0.25">
      <c r="A42" s="1">
        <v>392</v>
      </c>
      <c r="B42" s="2" t="s">
        <v>70</v>
      </c>
      <c r="C42" s="1">
        <v>392</v>
      </c>
    </row>
    <row r="43" spans="1:3" x14ac:dyDescent="0.25">
      <c r="A43" s="1">
        <v>113</v>
      </c>
      <c r="B43" s="2" t="s">
        <v>71</v>
      </c>
      <c r="C43" s="1">
        <v>113</v>
      </c>
    </row>
    <row r="44" spans="1:3" x14ac:dyDescent="0.25">
      <c r="A44" s="1">
        <v>55</v>
      </c>
      <c r="B44" s="2" t="s">
        <v>72</v>
      </c>
      <c r="C44" s="1">
        <v>55</v>
      </c>
    </row>
    <row r="45" spans="1:3" x14ac:dyDescent="0.25">
      <c r="A45" s="1">
        <v>98</v>
      </c>
      <c r="B45" s="2" t="s">
        <v>73</v>
      </c>
      <c r="C45" s="1">
        <v>98</v>
      </c>
    </row>
    <row r="46" spans="1:3" x14ac:dyDescent="0.25">
      <c r="A46" s="1">
        <v>401</v>
      </c>
      <c r="B46" s="1" t="s">
        <v>74</v>
      </c>
      <c r="C46" s="1">
        <v>401</v>
      </c>
    </row>
    <row r="47" spans="1:3" x14ac:dyDescent="0.25">
      <c r="A47" s="1">
        <v>72</v>
      </c>
      <c r="B47" s="1" t="s">
        <v>75</v>
      </c>
      <c r="C47" s="1">
        <v>72</v>
      </c>
    </row>
    <row r="48" spans="1:3" x14ac:dyDescent="0.25">
      <c r="A48" s="1">
        <v>193</v>
      </c>
      <c r="B48" s="1" t="s">
        <v>76</v>
      </c>
      <c r="C48" s="1">
        <v>193</v>
      </c>
    </row>
    <row r="49" spans="1:3" x14ac:dyDescent="0.25">
      <c r="A49" s="1">
        <v>64</v>
      </c>
      <c r="B49" s="1" t="s">
        <v>77</v>
      </c>
      <c r="C49" s="1">
        <v>64</v>
      </c>
    </row>
    <row r="50" spans="1:3" x14ac:dyDescent="0.25">
      <c r="A50" s="1">
        <v>63</v>
      </c>
      <c r="B50" s="1" t="s">
        <v>78</v>
      </c>
      <c r="C50" s="1">
        <v>63</v>
      </c>
    </row>
    <row r="51" spans="1:3" x14ac:dyDescent="0.25">
      <c r="A51" s="1">
        <v>196</v>
      </c>
      <c r="B51" s="1" t="s">
        <v>79</v>
      </c>
      <c r="C51" s="1">
        <v>196</v>
      </c>
    </row>
    <row r="52" spans="1:3" x14ac:dyDescent="0.25">
      <c r="A52" s="1">
        <v>84</v>
      </c>
      <c r="B52" s="2" t="s">
        <v>80</v>
      </c>
      <c r="C52" s="1">
        <v>84</v>
      </c>
    </row>
    <row r="53" spans="1:3" x14ac:dyDescent="0.25">
      <c r="A53" s="1">
        <v>56</v>
      </c>
      <c r="B53" s="1" t="s">
        <v>81</v>
      </c>
      <c r="C53" s="1">
        <v>56</v>
      </c>
    </row>
    <row r="54" spans="1:3" x14ac:dyDescent="0.25">
      <c r="A54" s="1">
        <v>391</v>
      </c>
      <c r="B54" s="1" t="s">
        <v>82</v>
      </c>
      <c r="C54" s="1">
        <v>391</v>
      </c>
    </row>
    <row r="55" spans="1:3" x14ac:dyDescent="0.25">
      <c r="A55" s="1">
        <v>413</v>
      </c>
      <c r="B55" s="1" t="s">
        <v>83</v>
      </c>
      <c r="C55" s="1">
        <v>413</v>
      </c>
    </row>
    <row r="56" spans="1:3" x14ac:dyDescent="0.25">
      <c r="A56" s="1">
        <v>195</v>
      </c>
      <c r="B56" s="1" t="s">
        <v>84</v>
      </c>
      <c r="C56" s="1">
        <v>195</v>
      </c>
    </row>
    <row r="57" spans="1:3" x14ac:dyDescent="0.25">
      <c r="A57" s="1">
        <v>97</v>
      </c>
      <c r="B57" s="1" t="s">
        <v>85</v>
      </c>
      <c r="C57" s="1">
        <v>97</v>
      </c>
    </row>
    <row r="58" spans="1:3" x14ac:dyDescent="0.25">
      <c r="A58" s="1">
        <v>112</v>
      </c>
      <c r="B58" s="1" t="s">
        <v>86</v>
      </c>
      <c r="C58" s="1">
        <v>112</v>
      </c>
    </row>
    <row r="59" spans="1:3" x14ac:dyDescent="0.25">
      <c r="A59" s="1">
        <v>52</v>
      </c>
      <c r="B59" s="1" t="s">
        <v>87</v>
      </c>
      <c r="C59" s="1">
        <v>52</v>
      </c>
    </row>
    <row r="60" spans="1:3" x14ac:dyDescent="0.25">
      <c r="A60" s="1">
        <v>20</v>
      </c>
      <c r="B60" s="1" t="s">
        <v>88</v>
      </c>
      <c r="C60" s="1">
        <v>20</v>
      </c>
    </row>
    <row r="61" spans="1:3" x14ac:dyDescent="0.25">
      <c r="A61" s="1">
        <v>54</v>
      </c>
      <c r="B61" s="1" t="s">
        <v>89</v>
      </c>
      <c r="C61" s="1">
        <v>54</v>
      </c>
    </row>
    <row r="62" spans="1:3" x14ac:dyDescent="0.25">
      <c r="A62" s="1">
        <v>15</v>
      </c>
      <c r="B62" s="1" t="s">
        <v>90</v>
      </c>
      <c r="C62" s="1">
        <v>15</v>
      </c>
    </row>
    <row r="63" spans="1:3" x14ac:dyDescent="0.25">
      <c r="A63" s="1">
        <v>94</v>
      </c>
      <c r="B63" s="2" t="s">
        <v>91</v>
      </c>
      <c r="C63" s="1">
        <v>94</v>
      </c>
    </row>
    <row r="64" spans="1:3" x14ac:dyDescent="0.25">
      <c r="A64" s="1">
        <v>95</v>
      </c>
      <c r="B64" s="1" t="s">
        <v>13</v>
      </c>
      <c r="C64" s="1">
        <v>95</v>
      </c>
    </row>
    <row r="65" spans="1:3" x14ac:dyDescent="0.25">
      <c r="A65" s="1">
        <v>111</v>
      </c>
      <c r="B65" s="1" t="s">
        <v>92</v>
      </c>
      <c r="C65" s="1">
        <v>111</v>
      </c>
    </row>
    <row r="66" spans="1:3" x14ac:dyDescent="0.25">
      <c r="A66" s="1">
        <v>2</v>
      </c>
      <c r="B66" s="1" t="s">
        <v>93</v>
      </c>
      <c r="C66" s="1">
        <v>2</v>
      </c>
    </row>
    <row r="67" spans="1:3" x14ac:dyDescent="0.25">
      <c r="A67" s="1">
        <v>480</v>
      </c>
      <c r="B67" s="1" t="s">
        <v>94</v>
      </c>
      <c r="C67" s="1">
        <v>480</v>
      </c>
    </row>
    <row r="68" spans="1:3" x14ac:dyDescent="0.25">
      <c r="A68" s="1">
        <v>14</v>
      </c>
      <c r="B68" s="1" t="s">
        <v>95</v>
      </c>
      <c r="C68" s="1">
        <v>14</v>
      </c>
    </row>
    <row r="69" spans="1:3" x14ac:dyDescent="0.25">
      <c r="A69" s="1">
        <v>70</v>
      </c>
      <c r="B69" s="1" t="s">
        <v>96</v>
      </c>
      <c r="C69" s="1">
        <v>70</v>
      </c>
    </row>
    <row r="70" spans="1:3" x14ac:dyDescent="0.25">
      <c r="A70" s="1">
        <v>394</v>
      </c>
      <c r="B70" s="1" t="s">
        <v>97</v>
      </c>
      <c r="C70" s="1">
        <v>394</v>
      </c>
    </row>
    <row r="71" spans="1:3" x14ac:dyDescent="0.25">
      <c r="A71" s="1">
        <v>4000</v>
      </c>
      <c r="B71" s="2" t="s">
        <v>98</v>
      </c>
      <c r="C71" s="1">
        <v>4000</v>
      </c>
    </row>
    <row r="72" spans="1:3" x14ac:dyDescent="0.25">
      <c r="A72" s="1">
        <v>417</v>
      </c>
      <c r="B72" s="1" t="s">
        <v>99</v>
      </c>
      <c r="C72" s="1">
        <v>417</v>
      </c>
    </row>
    <row r="73" spans="1:3" x14ac:dyDescent="0.25">
      <c r="A73" s="1">
        <v>150</v>
      </c>
      <c r="B73" s="1" t="s">
        <v>100</v>
      </c>
      <c r="C73" s="1">
        <v>150</v>
      </c>
    </row>
    <row r="74" spans="1:3" x14ac:dyDescent="0.25">
      <c r="A74" s="1">
        <v>431</v>
      </c>
      <c r="B74" s="1" t="s">
        <v>101</v>
      </c>
      <c r="C74" s="1">
        <v>431</v>
      </c>
    </row>
    <row r="75" spans="1:3" x14ac:dyDescent="0.25">
      <c r="A75" s="1">
        <v>370</v>
      </c>
      <c r="B75" s="2" t="s">
        <v>113</v>
      </c>
      <c r="C75" s="1">
        <v>370</v>
      </c>
    </row>
    <row r="76" spans="1:3" x14ac:dyDescent="0.25">
      <c r="A76" s="1">
        <v>80</v>
      </c>
      <c r="B76" s="1" t="s">
        <v>102</v>
      </c>
      <c r="C76" s="1">
        <v>80</v>
      </c>
    </row>
    <row r="77" spans="1:3" x14ac:dyDescent="0.25">
      <c r="A77" s="1">
        <v>40</v>
      </c>
      <c r="B77" s="2" t="s">
        <v>103</v>
      </c>
      <c r="C77" s="1">
        <v>40</v>
      </c>
    </row>
    <row r="78" spans="1:3" x14ac:dyDescent="0.25">
      <c r="A78" s="1">
        <v>390</v>
      </c>
      <c r="B78" s="2" t="s">
        <v>104</v>
      </c>
      <c r="C78" s="1">
        <v>390</v>
      </c>
    </row>
    <row r="79" spans="1:3" x14ac:dyDescent="0.25">
      <c r="A79" s="1">
        <v>400</v>
      </c>
      <c r="B79" s="1" t="s">
        <v>105</v>
      </c>
      <c r="C79" s="1">
        <v>400</v>
      </c>
    </row>
    <row r="80" spans="1:3" x14ac:dyDescent="0.25">
      <c r="A80" s="1">
        <v>393</v>
      </c>
      <c r="B80" s="2" t="s">
        <v>106</v>
      </c>
      <c r="C80" s="1">
        <v>393</v>
      </c>
    </row>
    <row r="81" spans="1:3" x14ac:dyDescent="0.25">
      <c r="A81" s="1">
        <v>90</v>
      </c>
      <c r="B81" s="1" t="s">
        <v>107</v>
      </c>
      <c r="C81" s="1">
        <v>90</v>
      </c>
    </row>
    <row r="82" spans="1:3" x14ac:dyDescent="0.25">
      <c r="A82" s="1">
        <v>410</v>
      </c>
      <c r="B82" s="2" t="s">
        <v>108</v>
      </c>
      <c r="C82" s="1">
        <v>410</v>
      </c>
    </row>
    <row r="83" spans="1:3" x14ac:dyDescent="0.25">
      <c r="A83" s="1">
        <v>60</v>
      </c>
      <c r="B83" s="2" t="s">
        <v>109</v>
      </c>
      <c r="C83" s="1">
        <v>60</v>
      </c>
    </row>
    <row r="84" spans="1:3" x14ac:dyDescent="0.25">
      <c r="A84" s="1">
        <v>220</v>
      </c>
      <c r="B84" s="2" t="s">
        <v>110</v>
      </c>
      <c r="C84" s="1">
        <v>220</v>
      </c>
    </row>
    <row r="85" spans="1:3" x14ac:dyDescent="0.25">
      <c r="A85" s="1">
        <v>110</v>
      </c>
      <c r="B85" s="1" t="s">
        <v>111</v>
      </c>
      <c r="C85" s="1">
        <v>110</v>
      </c>
    </row>
    <row r="86" spans="1:3" x14ac:dyDescent="0.25">
      <c r="A86" s="1">
        <v>50</v>
      </c>
      <c r="B86" s="2" t="s">
        <v>112</v>
      </c>
      <c r="C86" s="1">
        <v>50</v>
      </c>
    </row>
  </sheetData>
  <sheetProtection algorithmName="SHA-512" hashValue="5KHW42euJ4YRlOkwe1Nn4zJ5JL3tO+JEgATmx6w9Sfh9n++XFCiXRzxcNKHW8mIip00lgDyqmeq+YjM/rRjqrQ==" saltValue="PKzK6poPL/InovwWw3moPA==" spinCount="100000" sheet="1" objects="1" scenarios="1" selectLockedCells="1"/>
  <autoFilter ref="A1:B90" xr:uid="{00000000-0009-0000-0000-000003000000}"/>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Base de Dados 31.04</vt:lpstr>
      <vt:lpstr>Respostas Órgãos</vt:lpstr>
      <vt:lpstr>LISTA ÓRGÃO</vt:lpstr>
      <vt:lpstr>ÓRGÃOS</vt:lpstr>
      <vt:lpstr>'Respostas Órgãos'!Titulos_de_impressao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França Faria</dc:creator>
  <cp:lastModifiedBy>Whesley  Fernandes Henrique</cp:lastModifiedBy>
  <cp:lastPrinted>2017-10-02T14:03:56Z</cp:lastPrinted>
  <dcterms:created xsi:type="dcterms:W3CDTF">2015-03-24T17:56:58Z</dcterms:created>
  <dcterms:modified xsi:type="dcterms:W3CDTF">2017-10-02T18:20:57Z</dcterms:modified>
</cp:coreProperties>
</file>