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0730" windowHeight="11640" firstSheet="2" activeTab="2"/>
  </bookViews>
  <sheets>
    <sheet name="Base de Dados 30.23" sheetId="25" state="hidden" r:id="rId1"/>
    <sheet name="Produto por órgão" sheetId="27" state="hidden" r:id="rId2"/>
    <sheet name="Respostas Órgãos" sheetId="28" r:id="rId3"/>
    <sheet name="LISTA ÓRGÃO" sheetId="30" state="hidden" r:id="rId4"/>
  </sheets>
  <definedNames>
    <definedName name="_xlnm._FilterDatabase" localSheetId="0" hidden="1">'Base de Dados 30.23'!$A$1:$G$57</definedName>
    <definedName name="_xlnm._FilterDatabase" localSheetId="3" hidden="1">'LISTA ÓRGÃO'!$A$1:$B$89</definedName>
    <definedName name="_xlnm._FilterDatabase" localSheetId="2" hidden="1">'Respostas Órgãos'!$F$6:$L$16</definedName>
    <definedName name="ÓRGÃOS">'LISTA ÓRGÃO'!$B$2:$B$89</definedName>
    <definedName name="_xlnm.Print_Titles" localSheetId="2">'Respostas Órgãos'!$4:$6</definedName>
  </definedNames>
  <calcPr calcId="145621"/>
  <pivotCaches>
    <pivotCache cacheId="0" r:id="rId5"/>
  </pivotCaches>
</workbook>
</file>

<file path=xl/calcChain.xml><?xml version="1.0" encoding="utf-8"?>
<calcChain xmlns="http://schemas.openxmlformats.org/spreadsheetml/2006/main">
  <c r="H8" i="28" l="1"/>
  <c r="C40" i="30" l="1"/>
  <c r="C38" i="30"/>
  <c r="C45" i="30" l="1"/>
  <c r="C64" i="30"/>
  <c r="C63" i="30"/>
  <c r="C74" i="30"/>
  <c r="C86" i="30"/>
  <c r="C83" i="30"/>
  <c r="C72" i="30"/>
  <c r="C82" i="30"/>
  <c r="C81" i="30"/>
  <c r="C80" i="30"/>
  <c r="C79" i="30"/>
  <c r="C85" i="30"/>
  <c r="C77" i="30"/>
  <c r="C84" i="30"/>
  <c r="C76" i="30"/>
  <c r="C75" i="30"/>
  <c r="C73" i="30"/>
  <c r="C71" i="30"/>
  <c r="C69" i="30"/>
  <c r="C70" i="30"/>
  <c r="C78" i="30"/>
  <c r="C66" i="30"/>
  <c r="C60" i="30"/>
  <c r="C61" i="30"/>
  <c r="C59" i="30"/>
  <c r="C56" i="30"/>
  <c r="C54" i="30"/>
  <c r="C55" i="30"/>
  <c r="C62" i="30"/>
  <c r="C68" i="30"/>
  <c r="C52" i="30"/>
  <c r="C51" i="30"/>
  <c r="C50" i="30"/>
  <c r="C49" i="30"/>
  <c r="C48" i="30"/>
  <c r="C53" i="30"/>
  <c r="C47" i="30"/>
  <c r="C44" i="30"/>
  <c r="C43" i="30"/>
  <c r="C46" i="30"/>
  <c r="C37" i="30"/>
  <c r="C67" i="30"/>
  <c r="C58" i="30"/>
  <c r="C65" i="30"/>
  <c r="C39" i="30"/>
  <c r="C57" i="30"/>
  <c r="C36" i="30"/>
  <c r="C42" i="30"/>
  <c r="C41" i="30"/>
  <c r="C35" i="30"/>
  <c r="C33" i="30"/>
  <c r="C34" i="30"/>
  <c r="C32" i="30"/>
  <c r="C29" i="30"/>
  <c r="C30" i="30"/>
  <c r="C28" i="30"/>
  <c r="C27" i="30"/>
  <c r="C26" i="30"/>
  <c r="C25" i="30"/>
  <c r="C24" i="30"/>
  <c r="C23" i="30"/>
  <c r="C22" i="30"/>
  <c r="C21" i="30"/>
  <c r="C20" i="30"/>
  <c r="C19" i="30"/>
  <c r="C18" i="30"/>
  <c r="C17" i="30"/>
  <c r="C16" i="30"/>
  <c r="C15" i="30"/>
  <c r="C14" i="30"/>
  <c r="C13" i="30"/>
  <c r="C12" i="30"/>
  <c r="C11" i="30"/>
  <c r="C10" i="30"/>
  <c r="C9" i="30"/>
  <c r="C8" i="30"/>
  <c r="C7" i="30"/>
  <c r="C6" i="30"/>
  <c r="C5" i="30"/>
  <c r="C4" i="30"/>
  <c r="C31" i="30"/>
  <c r="C3" i="30"/>
  <c r="C2" i="30"/>
  <c r="K3" i="25" l="1"/>
  <c r="K4" i="25"/>
  <c r="K5" i="25"/>
  <c r="K6" i="25"/>
  <c r="K7"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2" i="25"/>
  <c r="G41" i="28" l="1"/>
  <c r="G18" i="28" l="1"/>
  <c r="H9" i="28" l="1"/>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7" i="28"/>
  <c r="D21" i="28" l="1"/>
  <c r="D22" i="28"/>
  <c r="D23" i="28"/>
  <c r="D24" i="28"/>
  <c r="D25" i="28"/>
  <c r="D26" i="28"/>
  <c r="D27" i="28"/>
  <c r="D28" i="28"/>
  <c r="D29" i="28"/>
  <c r="D30" i="28"/>
  <c r="D31" i="28"/>
  <c r="D32" i="28"/>
  <c r="D33" i="28"/>
  <c r="D34" i="28"/>
  <c r="D35" i="28"/>
  <c r="D36" i="28"/>
  <c r="D37" i="28"/>
  <c r="D38" i="28"/>
  <c r="D39" i="28"/>
  <c r="D40" i="28"/>
  <c r="D41" i="28"/>
  <c r="D42" i="28"/>
  <c r="G21" i="28"/>
  <c r="I21" i="28"/>
  <c r="J21" i="28"/>
  <c r="K21" i="28"/>
  <c r="G22" i="28"/>
  <c r="I22" i="28"/>
  <c r="J22" i="28"/>
  <c r="K22" i="28"/>
  <c r="G23" i="28"/>
  <c r="I23" i="28"/>
  <c r="J23" i="28"/>
  <c r="K23" i="28"/>
  <c r="G24" i="28"/>
  <c r="I24" i="28"/>
  <c r="J24" i="28"/>
  <c r="K24" i="28"/>
  <c r="G25" i="28"/>
  <c r="I25" i="28"/>
  <c r="J25" i="28"/>
  <c r="K25" i="28"/>
  <c r="G26" i="28"/>
  <c r="I26" i="28"/>
  <c r="J26" i="28"/>
  <c r="K26" i="28"/>
  <c r="G27" i="28"/>
  <c r="I27" i="28"/>
  <c r="J27" i="28"/>
  <c r="K27" i="28"/>
  <c r="G28" i="28"/>
  <c r="I28" i="28"/>
  <c r="J28" i="28"/>
  <c r="K28" i="28"/>
  <c r="G29" i="28"/>
  <c r="I29" i="28"/>
  <c r="J29" i="28"/>
  <c r="K29" i="28"/>
  <c r="G30" i="28"/>
  <c r="I30" i="28"/>
  <c r="J30" i="28"/>
  <c r="K30" i="28"/>
  <c r="G31" i="28"/>
  <c r="I31" i="28"/>
  <c r="J31" i="28"/>
  <c r="K31" i="28"/>
  <c r="G32" i="28"/>
  <c r="I32" i="28"/>
  <c r="J32" i="28"/>
  <c r="K32" i="28"/>
  <c r="G33" i="28"/>
  <c r="I33" i="28"/>
  <c r="J33" i="28"/>
  <c r="K33" i="28"/>
  <c r="G34" i="28"/>
  <c r="I34" i="28"/>
  <c r="J34" i="28"/>
  <c r="K34" i="28"/>
  <c r="G35" i="28"/>
  <c r="I35" i="28"/>
  <c r="J35" i="28"/>
  <c r="K35" i="28"/>
  <c r="G36" i="28"/>
  <c r="I36" i="28"/>
  <c r="J36" i="28"/>
  <c r="K36" i="28"/>
  <c r="G37" i="28"/>
  <c r="I37" i="28"/>
  <c r="J37" i="28"/>
  <c r="K37" i="28"/>
  <c r="G38" i="28"/>
  <c r="I38" i="28"/>
  <c r="J38" i="28"/>
  <c r="K38" i="28"/>
  <c r="G39" i="28"/>
  <c r="I39" i="28"/>
  <c r="J39" i="28"/>
  <c r="K39" i="28"/>
  <c r="G40" i="28"/>
  <c r="I40" i="28"/>
  <c r="J40" i="28"/>
  <c r="K40" i="28"/>
  <c r="I41" i="28"/>
  <c r="J41" i="28"/>
  <c r="K41" i="28"/>
  <c r="G42" i="28"/>
  <c r="I42" i="28"/>
  <c r="J42" i="28"/>
  <c r="K42" i="28"/>
  <c r="I35" i="25" l="1"/>
  <c r="J35" i="25"/>
  <c r="I36" i="25"/>
  <c r="J36" i="25"/>
  <c r="I37" i="25"/>
  <c r="J37" i="25"/>
  <c r="I38" i="25"/>
  <c r="J38" i="25"/>
  <c r="I39" i="25"/>
  <c r="J39" i="25"/>
  <c r="I40" i="25"/>
  <c r="J40" i="25"/>
  <c r="I41" i="25"/>
  <c r="J41" i="25"/>
  <c r="I42" i="25"/>
  <c r="J42" i="25"/>
  <c r="I43" i="25"/>
  <c r="J43" i="25"/>
  <c r="I44" i="25"/>
  <c r="J44" i="25"/>
  <c r="I45" i="25"/>
  <c r="J45" i="25"/>
  <c r="I46" i="25"/>
  <c r="J46" i="25"/>
  <c r="I47" i="25"/>
  <c r="J47" i="25"/>
  <c r="I48" i="25"/>
  <c r="J48" i="25"/>
  <c r="I49" i="25"/>
  <c r="J49" i="25"/>
  <c r="I50" i="25"/>
  <c r="J50" i="25"/>
  <c r="I51" i="25"/>
  <c r="J51" i="25"/>
  <c r="I52" i="25"/>
  <c r="J52" i="25"/>
  <c r="I53" i="25"/>
  <c r="J53" i="25"/>
  <c r="I54" i="25"/>
  <c r="J54" i="25"/>
  <c r="I55" i="25"/>
  <c r="J55" i="25"/>
  <c r="I56" i="25"/>
  <c r="J56" i="25"/>
  <c r="I57" i="25"/>
  <c r="J57" i="25"/>
  <c r="D17" i="28" l="1"/>
  <c r="D18" i="28"/>
  <c r="D19" i="28"/>
  <c r="D20" i="28"/>
  <c r="G17" i="28"/>
  <c r="I17" i="28"/>
  <c r="J17" i="28"/>
  <c r="K17" i="28"/>
  <c r="I18" i="28"/>
  <c r="J18" i="28"/>
  <c r="K18" i="28"/>
  <c r="G19" i="28"/>
  <c r="I19" i="28"/>
  <c r="J19" i="28"/>
  <c r="K19" i="28"/>
  <c r="G20" i="28"/>
  <c r="I20" i="28"/>
  <c r="J20" i="28"/>
  <c r="K20" i="28"/>
  <c r="K4" i="28" l="1"/>
  <c r="K8" i="28" l="1"/>
  <c r="K9" i="28"/>
  <c r="K10" i="28"/>
  <c r="K11" i="28"/>
  <c r="K12" i="28"/>
  <c r="K13" i="28"/>
  <c r="K14" i="28"/>
  <c r="K15" i="28"/>
  <c r="K16" i="28"/>
  <c r="K7" i="28"/>
  <c r="E8" i="28" l="1"/>
  <c r="E9" i="28" l="1"/>
  <c r="E10" i="28" s="1"/>
  <c r="E11" i="28" s="1"/>
  <c r="E12" i="28" s="1"/>
  <c r="E13" i="28" s="1"/>
  <c r="E14" i="28" s="1"/>
  <c r="E15" i="28" s="1"/>
  <c r="E16" i="28" s="1"/>
  <c r="E17" i="28" s="1"/>
  <c r="E18" i="28" s="1"/>
  <c r="E19" i="28" s="1"/>
  <c r="E20" i="28" s="1"/>
  <c r="E21" i="28" s="1"/>
  <c r="E22" i="28" s="1"/>
  <c r="E23" i="28" s="1"/>
  <c r="E24" i="28" s="1"/>
  <c r="E25" i="28" s="1"/>
  <c r="E26" i="28" s="1"/>
  <c r="E27" i="28" s="1"/>
  <c r="E28" i="28" s="1"/>
  <c r="E29" i="28" s="1"/>
  <c r="E30" i="28" s="1"/>
  <c r="E31" i="28" s="1"/>
  <c r="E32" i="28" s="1"/>
  <c r="E33" i="28" s="1"/>
  <c r="E34" i="28" s="1"/>
  <c r="E35" i="28" s="1"/>
  <c r="E36" i="28" s="1"/>
  <c r="E37" i="28" s="1"/>
  <c r="E38" i="28" s="1"/>
  <c r="E39" i="28" s="1"/>
  <c r="E40" i="28" s="1"/>
  <c r="E41" i="28" s="1"/>
  <c r="E42" i="28" s="1"/>
  <c r="D8" i="28"/>
  <c r="D9" i="28"/>
  <c r="D10" i="28"/>
  <c r="D11" i="28"/>
  <c r="D12" i="28"/>
  <c r="D13" i="28"/>
  <c r="D14" i="28"/>
  <c r="D15" i="28"/>
  <c r="D16" i="28"/>
  <c r="D7" i="28"/>
  <c r="O4" i="28" l="1"/>
  <c r="J16" i="28" l="1"/>
  <c r="I16" i="28"/>
  <c r="G16" i="28"/>
  <c r="J15" i="28"/>
  <c r="I15" i="28"/>
  <c r="G15" i="28"/>
  <c r="J14" i="28"/>
  <c r="I14" i="28"/>
  <c r="G14" i="28"/>
  <c r="J13" i="28"/>
  <c r="I13" i="28"/>
  <c r="G13" i="28"/>
  <c r="J12" i="28"/>
  <c r="I12" i="28"/>
  <c r="G12" i="28"/>
  <c r="J11" i="28"/>
  <c r="I11" i="28"/>
  <c r="G11" i="28"/>
  <c r="J10" i="28"/>
  <c r="I10" i="28"/>
  <c r="G10" i="28"/>
  <c r="J9" i="28"/>
  <c r="I9" i="28"/>
  <c r="G9" i="28"/>
  <c r="J8" i="28"/>
  <c r="I8" i="28"/>
  <c r="G8" i="28"/>
  <c r="J7" i="28"/>
  <c r="I7" i="28"/>
  <c r="G7" i="28"/>
  <c r="I4" i="28"/>
  <c r="J34" i="25"/>
  <c r="I34" i="25"/>
  <c r="J33" i="25"/>
  <c r="I33" i="25"/>
  <c r="J32" i="25"/>
  <c r="I32" i="25"/>
  <c r="J31" i="25"/>
  <c r="I31" i="25"/>
  <c r="J30" i="25"/>
  <c r="I30" i="25"/>
  <c r="J29" i="25"/>
  <c r="I29" i="25"/>
  <c r="J28" i="25"/>
  <c r="I28" i="25"/>
  <c r="J27" i="25"/>
  <c r="I27" i="25"/>
  <c r="J26" i="25"/>
  <c r="I26" i="25"/>
  <c r="J25" i="25"/>
  <c r="I25" i="25"/>
  <c r="J24" i="25"/>
  <c r="I24" i="25"/>
  <c r="J23" i="25"/>
  <c r="I23" i="25"/>
  <c r="J22" i="25"/>
  <c r="I22" i="25"/>
  <c r="J21" i="25"/>
  <c r="I21" i="25"/>
  <c r="J20" i="25"/>
  <c r="I20" i="25"/>
  <c r="J19" i="25"/>
  <c r="I19" i="25"/>
  <c r="J18" i="25"/>
  <c r="I18" i="25"/>
  <c r="J17" i="25"/>
  <c r="I17" i="25"/>
  <c r="J16" i="25"/>
  <c r="I16" i="25"/>
  <c r="J15" i="25"/>
  <c r="I15" i="25"/>
  <c r="J14" i="25"/>
  <c r="I14" i="25"/>
  <c r="J13" i="25"/>
  <c r="I13" i="25"/>
  <c r="J12" i="25"/>
  <c r="I12" i="25"/>
  <c r="J11" i="25"/>
  <c r="I11" i="25"/>
  <c r="J10" i="25"/>
  <c r="I10" i="25"/>
  <c r="J9" i="25"/>
  <c r="I9" i="25"/>
  <c r="J8" i="25"/>
  <c r="I8" i="25"/>
  <c r="J7" i="25"/>
  <c r="I7" i="25"/>
  <c r="J6" i="25"/>
  <c r="I6" i="25"/>
  <c r="J5" i="25"/>
  <c r="I5" i="25"/>
  <c r="J4" i="25"/>
  <c r="I4" i="25"/>
  <c r="J3" i="25"/>
  <c r="I3" i="25"/>
  <c r="J2" i="25"/>
  <c r="I2" i="25"/>
  <c r="L8" i="28" l="1"/>
  <c r="L12" i="28"/>
  <c r="L16" i="28"/>
  <c r="L20" i="28"/>
  <c r="N20" i="28" s="1"/>
  <c r="L24" i="28"/>
  <c r="N24" i="28" s="1"/>
  <c r="L28" i="28"/>
  <c r="N28" i="28" s="1"/>
  <c r="L32" i="28"/>
  <c r="N32" i="28" s="1"/>
  <c r="L36" i="28"/>
  <c r="N36" i="28" s="1"/>
  <c r="L40" i="28"/>
  <c r="N40" i="28" s="1"/>
  <c r="L9" i="28"/>
  <c r="L13" i="28"/>
  <c r="L17" i="28"/>
  <c r="N17" i="28" s="1"/>
  <c r="L21" i="28"/>
  <c r="N21" i="28" s="1"/>
  <c r="L25" i="28"/>
  <c r="N25" i="28" s="1"/>
  <c r="L29" i="28"/>
  <c r="N29" i="28" s="1"/>
  <c r="L33" i="28"/>
  <c r="N33" i="28" s="1"/>
  <c r="L37" i="28"/>
  <c r="N37" i="28" s="1"/>
  <c r="L41" i="28"/>
  <c r="N41" i="28" s="1"/>
  <c r="L10" i="28"/>
  <c r="L14" i="28"/>
  <c r="L18" i="28"/>
  <c r="N18" i="28" s="1"/>
  <c r="L22" i="28"/>
  <c r="N22" i="28" s="1"/>
  <c r="L26" i="28"/>
  <c r="N26" i="28" s="1"/>
  <c r="L30" i="28"/>
  <c r="N30" i="28" s="1"/>
  <c r="L34" i="28"/>
  <c r="N34" i="28" s="1"/>
  <c r="L38" i="28"/>
  <c r="N38" i="28" s="1"/>
  <c r="L42" i="28"/>
  <c r="N42" i="28" s="1"/>
  <c r="L7" i="28"/>
  <c r="N7" i="28" s="1"/>
  <c r="L15" i="28"/>
  <c r="L27" i="28"/>
  <c r="N27" i="28" s="1"/>
  <c r="L35" i="28"/>
  <c r="N35" i="28" s="1"/>
  <c r="L39" i="28"/>
  <c r="N39" i="28" s="1"/>
  <c r="L11" i="28"/>
  <c r="L19" i="28"/>
  <c r="N19" i="28" s="1"/>
  <c r="L23" i="28"/>
  <c r="N23" i="28" s="1"/>
  <c r="L31" i="28"/>
  <c r="N31" i="28" s="1"/>
  <c r="A21" i="28"/>
  <c r="B21" i="28" s="1"/>
  <c r="A25" i="28"/>
  <c r="B25" i="28" s="1"/>
  <c r="A29" i="28"/>
  <c r="B29" i="28" s="1"/>
  <c r="A33" i="28"/>
  <c r="B33" i="28" s="1"/>
  <c r="A37" i="28"/>
  <c r="B37" i="28" s="1"/>
  <c r="A41" i="28"/>
  <c r="B41" i="28" s="1"/>
  <c r="A24" i="28"/>
  <c r="B24" i="28" s="1"/>
  <c r="A28" i="28"/>
  <c r="B28" i="28" s="1"/>
  <c r="A32" i="28"/>
  <c r="B32" i="28" s="1"/>
  <c r="A36" i="28"/>
  <c r="B36" i="28" s="1"/>
  <c r="A40" i="28"/>
  <c r="B40" i="28" s="1"/>
  <c r="A23" i="28"/>
  <c r="B23" i="28" s="1"/>
  <c r="A27" i="28"/>
  <c r="B27" i="28" s="1"/>
  <c r="A31" i="28"/>
  <c r="B31" i="28" s="1"/>
  <c r="A35" i="28"/>
  <c r="B35" i="28" s="1"/>
  <c r="A39" i="28"/>
  <c r="B39" i="28" s="1"/>
  <c r="A22" i="28"/>
  <c r="B22" i="28" s="1"/>
  <c r="A26" i="28"/>
  <c r="B26" i="28" s="1"/>
  <c r="A30" i="28"/>
  <c r="B30" i="28" s="1"/>
  <c r="A34" i="28"/>
  <c r="B34" i="28" s="1"/>
  <c r="A38" i="28"/>
  <c r="B38" i="28" s="1"/>
  <c r="A42" i="28"/>
  <c r="B42" i="28" s="1"/>
  <c r="A17" i="28"/>
  <c r="B17" i="28" s="1"/>
  <c r="A20" i="28"/>
  <c r="B20" i="28" s="1"/>
  <c r="A19" i="28"/>
  <c r="B19" i="28" s="1"/>
  <c r="A18" i="28"/>
  <c r="B18" i="28" s="1"/>
  <c r="A7" i="28"/>
  <c r="B7" i="28" s="1"/>
  <c r="A8" i="28"/>
  <c r="B8" i="28" s="1"/>
  <c r="A9" i="28"/>
  <c r="B9" i="28" s="1"/>
  <c r="A10" i="28"/>
  <c r="B10" i="28" s="1"/>
  <c r="A11" i="28"/>
  <c r="B11" i="28" s="1"/>
  <c r="A12" i="28"/>
  <c r="B12" i="28" s="1"/>
  <c r="A13" i="28"/>
  <c r="B13" i="28" s="1"/>
  <c r="A14" i="28"/>
  <c r="B14" i="28" s="1"/>
  <c r="A15" i="28"/>
  <c r="B15" i="28" s="1"/>
  <c r="A16" i="28"/>
  <c r="B16" i="28" s="1"/>
  <c r="C39" i="28" l="1"/>
  <c r="O39" i="28"/>
  <c r="P39" i="28"/>
  <c r="O23" i="28"/>
  <c r="C23" i="28"/>
  <c r="P23" i="28"/>
  <c r="C38" i="28"/>
  <c r="P38" i="28"/>
  <c r="O38" i="28"/>
  <c r="C22" i="28"/>
  <c r="O22" i="28"/>
  <c r="P22" i="28"/>
  <c r="O28" i="28"/>
  <c r="C28" i="28"/>
  <c r="P28" i="28"/>
  <c r="C27" i="28"/>
  <c r="O27" i="28"/>
  <c r="P27" i="28"/>
  <c r="O36" i="28"/>
  <c r="C36" i="28"/>
  <c r="P36" i="28"/>
  <c r="C35" i="28"/>
  <c r="O35" i="28"/>
  <c r="P35" i="28"/>
  <c r="C37" i="28"/>
  <c r="O37" i="28"/>
  <c r="P37" i="28"/>
  <c r="P25" i="28"/>
  <c r="C25" i="28"/>
  <c r="O25" i="28"/>
  <c r="O40" i="28"/>
  <c r="C40" i="28"/>
  <c r="P40" i="28"/>
  <c r="P21" i="28"/>
  <c r="C21" i="28"/>
  <c r="O21" i="28"/>
  <c r="C29" i="28"/>
  <c r="O29" i="28"/>
  <c r="P29" i="28"/>
  <c r="O32" i="28"/>
  <c r="C32" i="28"/>
  <c r="P32" i="28"/>
  <c r="C34" i="28"/>
  <c r="O34" i="28"/>
  <c r="P34" i="28"/>
  <c r="C33" i="28"/>
  <c r="O33" i="28"/>
  <c r="P33" i="28"/>
  <c r="C42" i="28"/>
  <c r="P42" i="28"/>
  <c r="O42" i="28"/>
  <c r="C26" i="28"/>
  <c r="O26" i="28"/>
  <c r="P26" i="28"/>
  <c r="C41" i="28"/>
  <c r="O41" i="28"/>
  <c r="P41" i="28"/>
  <c r="P24" i="28"/>
  <c r="C24" i="28"/>
  <c r="O24" i="28"/>
  <c r="C31" i="28"/>
  <c r="O31" i="28"/>
  <c r="P31" i="28"/>
  <c r="C30" i="28"/>
  <c r="O30" i="28"/>
  <c r="P30" i="28"/>
  <c r="O20" i="28"/>
  <c r="C20" i="28"/>
  <c r="P20" i="28"/>
  <c r="C17" i="28"/>
  <c r="O17" i="28"/>
  <c r="P17" i="28"/>
  <c r="C19" i="28"/>
  <c r="O19" i="28"/>
  <c r="P19" i="28"/>
  <c r="C18" i="28"/>
  <c r="O18" i="28"/>
  <c r="P18" i="28"/>
  <c r="C7" i="28"/>
  <c r="P7" i="28"/>
  <c r="O7" i="28"/>
  <c r="N16" i="28"/>
  <c r="N15" i="28"/>
  <c r="N14" i="28"/>
  <c r="N13" i="28"/>
  <c r="N12" i="28"/>
  <c r="N11" i="28"/>
  <c r="N10" i="28"/>
  <c r="N9" i="28"/>
  <c r="N8" i="28"/>
  <c r="C8" i="28" l="1"/>
  <c r="P8" i="28"/>
  <c r="O8" i="28"/>
  <c r="C9" i="28"/>
  <c r="P9" i="28"/>
  <c r="O9" i="28"/>
  <c r="C10" i="28"/>
  <c r="P10" i="28"/>
  <c r="O10" i="28"/>
  <c r="C11" i="28"/>
  <c r="P11" i="28"/>
  <c r="O11" i="28"/>
  <c r="C12" i="28"/>
  <c r="P12" i="28"/>
  <c r="O12" i="28"/>
  <c r="C13" i="28"/>
  <c r="P13" i="28"/>
  <c r="O13" i="28"/>
  <c r="C14" i="28"/>
  <c r="P14" i="28"/>
  <c r="O14" i="28"/>
  <c r="C15" i="28"/>
  <c r="P15" i="28"/>
  <c r="O15" i="28"/>
  <c r="C16" i="28"/>
  <c r="P16" i="28"/>
  <c r="O16" i="28"/>
</calcChain>
</file>

<file path=xl/sharedStrings.xml><?xml version="1.0" encoding="utf-8"?>
<sst xmlns="http://schemas.openxmlformats.org/spreadsheetml/2006/main" count="631" uniqueCount="282">
  <si>
    <t>ELETRODO</t>
  </si>
  <si>
    <t>ADAPTADOR</t>
  </si>
  <si>
    <t>ALICATE PARA CRIMPAGEM DE CONECTORES</t>
  </si>
  <si>
    <t>BATERIA</t>
  </si>
  <si>
    <t>BOCAL LÂMPADA</t>
  </si>
  <si>
    <t>FIO ELÉTRICO COBRE</t>
  </si>
  <si>
    <t>CABO PAR TRANÇADO</t>
  </si>
  <si>
    <t>CABO UTP</t>
  </si>
  <si>
    <t>CABO ELÉTRICO COBRE</t>
  </si>
  <si>
    <t>CABO PARA TELEFONE</t>
  </si>
  <si>
    <t>CALHA LÂMPADA FLUORESCENTE</t>
  </si>
  <si>
    <t>CANALETA PASSAGEM FIO</t>
  </si>
  <si>
    <t>CONECTOR</t>
  </si>
  <si>
    <t>CONJUNTO PLUG TOMADA</t>
  </si>
  <si>
    <t>DISJUNTOR TERMOMAGNÉTICO</t>
  </si>
  <si>
    <t>DISJUNTOR MONOFÁSICO</t>
  </si>
  <si>
    <t>DISJUNTOR TRIPOLAR</t>
  </si>
  <si>
    <t>DISJUNTOR UNIPOLAR</t>
  </si>
  <si>
    <t>ESPELHO PARA INTERRUPTOR</t>
  </si>
  <si>
    <t>EXTENSÃO EM FIO PARALELO</t>
  </si>
  <si>
    <t>FILTRO DE LINHA</t>
  </si>
  <si>
    <t>FIO DE COBRE RÍGIDO</t>
  </si>
  <si>
    <t>FITA ISOLAMENTO ELÉTRICO</t>
  </si>
  <si>
    <t>FITA GUIA</t>
  </si>
  <si>
    <t>INTERRUPTOR DE EMBUTIR</t>
  </si>
  <si>
    <t>LÂMPADA VAPOR SÓDIO</t>
  </si>
  <si>
    <t>LÂMPADA FLUORESCENTE</t>
  </si>
  <si>
    <t>LÂMPADA ELETRÔNICA FLUORESCENTE</t>
  </si>
  <si>
    <t>LÂMPADA HALÓGENA</t>
  </si>
  <si>
    <t>LÂMPADA MISTA PARA BOCAL</t>
  </si>
  <si>
    <t>LÂMPADA VAPOR MERCÚRIO</t>
  </si>
  <si>
    <t>LUMINÁRIA PARA LÂMPADA FLUORESCENTE</t>
  </si>
  <si>
    <t>LUVA ELETRODUTO</t>
  </si>
  <si>
    <t>PILHA</t>
  </si>
  <si>
    <t>PILHA RECARREGÁVEL</t>
  </si>
  <si>
    <t>PLACA CEGA</t>
  </si>
  <si>
    <t>PLUG PARA TOMADA</t>
  </si>
  <si>
    <t>REATOR PARTIDA RÁPIDA</t>
  </si>
  <si>
    <t>RECEPTÁCULO PARA LÂMPADA</t>
  </si>
  <si>
    <t>RELÊ FOTO ELÉTRICO</t>
  </si>
  <si>
    <t>SOQUETE</t>
  </si>
  <si>
    <t>TOMADA CONECTOR FÊMEA</t>
  </si>
  <si>
    <t>TOMADA DE EMBUTIR</t>
  </si>
  <si>
    <t>TOMADA TELEFONE</t>
  </si>
  <si>
    <t>TOMADA EXTERNA,</t>
  </si>
  <si>
    <t>Total Geral</t>
  </si>
  <si>
    <t>LÂMPADA ELETRÔNICA</t>
  </si>
  <si>
    <t>LUMINÁRIA DE EMERGÊNCIA</t>
  </si>
  <si>
    <t>CARREGADOR DE PILHA</t>
  </si>
  <si>
    <t>Cod. SICOP</t>
  </si>
  <si>
    <t>Descr. Órgão SICOP</t>
  </si>
  <si>
    <t>Código e-Compras</t>
  </si>
  <si>
    <t>Tipo</t>
  </si>
  <si>
    <t>Descrição e-Compras</t>
  </si>
  <si>
    <t>Rótulos de Linha</t>
  </si>
  <si>
    <t>Soma de Consumo Médio do Período</t>
  </si>
  <si>
    <t>Quantitativo por Item para Registo de Preços</t>
  </si>
  <si>
    <t>GRUPO: Elétrico e Eletrônico</t>
  </si>
  <si>
    <t>Grupo Materiais</t>
  </si>
  <si>
    <t>Cód. Item</t>
  </si>
  <si>
    <t>Soma</t>
  </si>
  <si>
    <t>Qtd Itens</t>
  </si>
  <si>
    <t>Itens-Órgãos</t>
  </si>
  <si>
    <t>UO</t>
  </si>
  <si>
    <t>Descrição Órgão</t>
  </si>
  <si>
    <t>TCB - Sociedade de Transportes Coletivos de Brasília Ltda</t>
  </si>
  <si>
    <t>Itens-Órgãos-Descrição</t>
  </si>
  <si>
    <t>Descrição</t>
  </si>
  <si>
    <t>Selecione sua U.O.:</t>
  </si>
  <si>
    <t>Média Consumo (A)</t>
  </si>
  <si>
    <t>Diferença (B) - (A)</t>
  </si>
  <si>
    <t>Variação Qtd. Estimada x Média Consumo</t>
  </si>
  <si>
    <t>U.O.</t>
  </si>
  <si>
    <t>Qtd solicitada</t>
  </si>
  <si>
    <t>Código_Item</t>
  </si>
  <si>
    <t>Qtd. Estimada</t>
  </si>
  <si>
    <t>Estimativa Final (B)</t>
  </si>
  <si>
    <t>Item nº</t>
  </si>
  <si>
    <t>Unid. Fonec.</t>
  </si>
  <si>
    <t>Unid. Fornec.</t>
  </si>
  <si>
    <t>Informe no campo ao lado os possíveis locais de entrega:</t>
  </si>
  <si>
    <t>PLANILHA DE DIMENSIONAMENTO</t>
  </si>
  <si>
    <t>Administração Regional da Candangolândia - RA XIX</t>
  </si>
  <si>
    <t>Administração Regional da Fercal - RA XXXI</t>
  </si>
  <si>
    <t>Administração Regional do Sudoeste/Octogonal - RA XXII</t>
  </si>
  <si>
    <t>Administração Regional de Águas Claras - RA XX</t>
  </si>
  <si>
    <t>Administração Regional de Brazlândia - RA IV</t>
  </si>
  <si>
    <t>Administração Regional de Ceilândia - RA IX</t>
  </si>
  <si>
    <t>Administração Regional de Itapoã - RA XXVIII</t>
  </si>
  <si>
    <t>Administração Regional de Planaltina - RA VI</t>
  </si>
  <si>
    <t>Administração Regional de Samambaia - RA XII</t>
  </si>
  <si>
    <t>Administração Regional de Santa Maria - RA XIII</t>
  </si>
  <si>
    <t>Administração Regional de São Sebastião - RA XIV</t>
  </si>
  <si>
    <t>Administração Regional de Sobradinho - RA V</t>
  </si>
  <si>
    <t>Administração Regional de Sobradinho II - RA XXVI</t>
  </si>
  <si>
    <t>Administração Regional de Taguatinga - RA III</t>
  </si>
  <si>
    <t>Administração Regional de Vicente Pires - RA XXX</t>
  </si>
  <si>
    <t>Administração Regional do Cruzeiro - RA XI</t>
  </si>
  <si>
    <t>Administração Regional do Gama - RA II</t>
  </si>
  <si>
    <t>Administração Regional do Guará - RA X</t>
  </si>
  <si>
    <t>Administração Regional do Jardim Botânico - RA XXVII</t>
  </si>
  <si>
    <t>Administração Regional do Lago Norte - RA XVIII</t>
  </si>
  <si>
    <t>Administração Regional do Lago Sul - RA XVI</t>
  </si>
  <si>
    <t>Administração Regional do Núcleo Bandeirante - RA VIII</t>
  </si>
  <si>
    <t>Administração Regional do Paranoá - RA VII</t>
  </si>
  <si>
    <t>Administração Regional do Park Way - RA XXIV</t>
  </si>
  <si>
    <t>Administração Regional do Plano Piloto - RA I</t>
  </si>
  <si>
    <t>Administração Regional do Recanto das Emas - RA XV</t>
  </si>
  <si>
    <t>Administração Regional do Riacho Fundo I - RA XVII</t>
  </si>
  <si>
    <t>Administração Regional do Riacho Fundo II - RA XXI</t>
  </si>
  <si>
    <t>Administração Regional do SCIA/Estrutural - RA XXV</t>
  </si>
  <si>
    <t>Administração Regional do SAI - RA XXIX</t>
  </si>
  <si>
    <t>Administração Regional do Varjão - RA XXIII</t>
  </si>
  <si>
    <t>AGEFIS - Agência de Fiscalização do Distrito Federal</t>
  </si>
  <si>
    <t>ADASA - Agência Reguladora de Águas e Saneamento do DF</t>
  </si>
  <si>
    <t>ArPDF - Arquivo Público do Distrito Federal</t>
  </si>
  <si>
    <t>CODEPLAN - Cia de Desenvolvimento do Planalto Central</t>
  </si>
  <si>
    <t>CODHAB - Companhia de Desenvolvimento Habitacional do Distrito Federal</t>
  </si>
  <si>
    <t>CAESB - Companhia de Saneamento Ambiental do Distrito Federal</t>
  </si>
  <si>
    <t>METRÔ - Companhia do Metropolitano de Brasília</t>
  </si>
  <si>
    <t>CEB - Companhia Energética de Brasília</t>
  </si>
  <si>
    <t>TERRACAP - Companhia Imobiliária de Brasília</t>
  </si>
  <si>
    <t>NOVACAP - Companhia Urbanizadora da Nova Capital do Brasil</t>
  </si>
  <si>
    <t>CGDF - Controladoria Geral do Distrito Federal</t>
  </si>
  <si>
    <t>CBMDF - Corpo de Bombeiros Militar do Distrito Federal</t>
  </si>
  <si>
    <t>DPDF - Defensoria Pública do Distrito Federal</t>
  </si>
  <si>
    <t>DER - Departamento de Estradas e Rodagens do DF</t>
  </si>
  <si>
    <t>DETRAN - Departamento de Trânsito do Distrito Federal</t>
  </si>
  <si>
    <t>EMATER - Empresa de Assistência Técnica e Extensão Rural do DF</t>
  </si>
  <si>
    <t>FUNAP - Fundação de Amparo ao Trabalhador Preso</t>
  </si>
  <si>
    <t>FAP - Fundação de Apoio à Pesquisa</t>
  </si>
  <si>
    <t>FEPECS - Fundação de Ensino e Pesquisa em Ciências de Saúde</t>
  </si>
  <si>
    <t>FHB - Fundação Hemocentro de Brasília</t>
  </si>
  <si>
    <t>FJZB - Fundação Jardim Zoológico de Brasília</t>
  </si>
  <si>
    <t>FUNAB - Fundação Universidade Aberta do Distrito Federal</t>
  </si>
  <si>
    <t>GVG - Gabinete do Vice-Governador</t>
  </si>
  <si>
    <t>PROCON - Instituto de Defesa do Consumidor</t>
  </si>
  <si>
    <t>IPREV - Instituto de Previdencia dos Servidores do Distrito Federal</t>
  </si>
  <si>
    <t>IBRAM - Instituto do Meio Ambiente e dos Recursos Hídricos do Distrito Federal</t>
  </si>
  <si>
    <t>JBB - Jardim Botânico de Brasília</t>
  </si>
  <si>
    <t>PCDF - Polícia Civil do Distrito Federal</t>
  </si>
  <si>
    <t>PMDF - Polícia Militar do Distrito Federal</t>
  </si>
  <si>
    <t>PGDF - Procuradoria Geral do Distrito Federal</t>
  </si>
  <si>
    <t>CACI - Secretaria de Estado da Casa Civil, Relações Institucionais e Sociais do Distrito Federal</t>
  </si>
  <si>
    <t>SEGETH - Secretaria de Estado da Gestão do Território e Habitação</t>
  </si>
  <si>
    <t>SECID - Secretaria de Estado das Cidades</t>
  </si>
  <si>
    <t>SEAGRI - Secretaria de Estado de Agricultura, Abastecimento e Desenvolvimento Rural</t>
  </si>
  <si>
    <t>SECOM - Secretaria de Estado de Comunicação</t>
  </si>
  <si>
    <t>SECULT - Secretaria de Estado de Cultura</t>
  </si>
  <si>
    <t>SEDICT - Secretaria de Estado de Economia, Desenvolvimento Sustentável, Inovação, Ciência e Tecnologia</t>
  </si>
  <si>
    <t>SEE - Secretaria de Estado de Educação</t>
  </si>
  <si>
    <t>SETUL - Secretaria de Estado de Esporte, Turismo e Lazer</t>
  </si>
  <si>
    <t>SEF - Secretaria de Estado de Fazenda</t>
  </si>
  <si>
    <t>SINESP - Secretaria de Estado de Infraestrutura e Serviços Públicos</t>
  </si>
  <si>
    <t>SEJUS - Secretaria de Estado de Justiça e Cidadania</t>
  </si>
  <si>
    <t>SEMA - Secretaria de Estado de Meio-Ambiente</t>
  </si>
  <si>
    <t>SEMOB - Secretaria de Estado de Mobilidade</t>
  </si>
  <si>
    <t>SEPLAG - Secretaria de Estado de Planejamento, Orçamento e Gestão</t>
  </si>
  <si>
    <t>SECRIA - Secretaria de Estado de Políticas para Crianças, Adolescentes e Juventude</t>
  </si>
  <si>
    <t>SES - Secretaria de Estado de Saúde</t>
  </si>
  <si>
    <t>SSP - Secretaria de Estado de Segurança Pública e Paz Social</t>
  </si>
  <si>
    <t>SEDESTMIDH - Secretaria de Estado de Trabalho, Desenvolvimento Social, Mulheres, Igualdade Racial e Direitos Humanos</t>
  </si>
  <si>
    <t>SLU - Serviço de Limpeza Urbana</t>
  </si>
  <si>
    <t>DFTRANS - Transporte Urbano do DF</t>
  </si>
  <si>
    <t>CEASA - Central de Abastecimento do DF</t>
  </si>
  <si>
    <t>CLDF - Câmara Legislativa do Distrito Federal</t>
  </si>
  <si>
    <t>ADM. REGIONAL</t>
  </si>
  <si>
    <t>SECRETARIA</t>
  </si>
  <si>
    <t>ENTIDADE</t>
  </si>
  <si>
    <t>TIPO</t>
  </si>
  <si>
    <t>UO 2</t>
  </si>
  <si>
    <t>3.3.90.30.23.04.0015.000046-01</t>
  </si>
  <si>
    <t>3.3.90.30.23.04.0015.000041-01</t>
  </si>
  <si>
    <t>3.3.90.30.23.04.0030.000032-01</t>
  </si>
  <si>
    <t>3.3.90.30.23.04.0202.000003-01</t>
  </si>
  <si>
    <t>3.3.90.30.23.04.0023.000009-01</t>
  </si>
  <si>
    <t>3.3.90.30.23.04.0023.000010-01</t>
  </si>
  <si>
    <t>3.3.90.30.23.04.0029.000056-01</t>
  </si>
  <si>
    <t>3.3.90.30.23.04.0246.000001-01</t>
  </si>
  <si>
    <t>3.3.90.30.23.04.0229.000007-01</t>
  </si>
  <si>
    <t>3.3.90.30.23.04.0229.000008-01</t>
  </si>
  <si>
    <t>3.3.90.30.23.04.0042.000068-01</t>
  </si>
  <si>
    <t>3.3.90.30.23.04.0042.000066-01</t>
  </si>
  <si>
    <t>3.3.90.30.23.04.0042.000069-01</t>
  </si>
  <si>
    <t>3.3.90.30.23.01.0018.000003-01</t>
  </si>
  <si>
    <t>3.3.90.30.23.04.0097.000014-01</t>
  </si>
  <si>
    <t>3.3.90.30.23.04.0019.000010-01</t>
  </si>
  <si>
    <t>3.3.90.30.23.04.0045.000039-01</t>
  </si>
  <si>
    <t>3.3.90.30.23.04.0039.000040-01</t>
  </si>
  <si>
    <t>3.3.90.30.23.04.0039.000039-01</t>
  </si>
  <si>
    <t>3.3.90.30.23.04.0252.000001-01</t>
  </si>
  <si>
    <t>3.3.90.30.23.04.0047.000031-01</t>
  </si>
  <si>
    <t>3.3.90.30.23.04.0203.000001-01</t>
  </si>
  <si>
    <t>3.3.90.30.23.04.0051.000115-01</t>
  </si>
  <si>
    <t>3.3.90.30.23.04.0250.000001-01</t>
  </si>
  <si>
    <t>3.3.90.30.23.04.0251.000001-01</t>
  </si>
  <si>
    <t>3.3.90.30.23.04.0012.000007-01</t>
  </si>
  <si>
    <t>3.3.90.30.23.01.0007.000082-01</t>
  </si>
  <si>
    <t>3.3.90.30.23.01.0007.000083-01</t>
  </si>
  <si>
    <t>3.3.90.30.23.01.0004.000006-01</t>
  </si>
  <si>
    <t>3.3.90.30.23.01.0017.000002-01</t>
  </si>
  <si>
    <t>3.3.90.30.23.04.0247.000001-01</t>
  </si>
  <si>
    <t>3.3.90.30.23.04.0237.000018-01</t>
  </si>
  <si>
    <t>3.3.90.30.23.01.0013.000034-01</t>
  </si>
  <si>
    <t>3.3.90.30.23.04.0248.000001-01</t>
  </si>
  <si>
    <t>3.3.90.30.23.04.0025.000004-01</t>
  </si>
  <si>
    <t>3.3.90.30.23.04.0073.000003-01</t>
  </si>
  <si>
    <t>PLS Nº 165/2017</t>
  </si>
  <si>
    <t>Consumo da Ata 42/2016</t>
  </si>
  <si>
    <t>SCIA RA XXV</t>
  </si>
  <si>
    <t>SECRIANCA</t>
  </si>
  <si>
    <t>SEDESTMIDH</t>
  </si>
  <si>
    <t>CONJUNTO DE PAGÃO</t>
  </si>
  <si>
    <t>MACACÃO BEBÊ</t>
  </si>
  <si>
    <t>BODY BEBÊ</t>
  </si>
  <si>
    <t>CAMISETA BEBÊ</t>
  </si>
  <si>
    <t>CHINELO</t>
  </si>
  <si>
    <t>BERMUDA FEMININA</t>
  </si>
  <si>
    <t>CALÇA INFANTIL</t>
  </si>
  <si>
    <t>BERMUDA INFANTIL</t>
  </si>
  <si>
    <t>CAMISETA INFANTIL</t>
  </si>
  <si>
    <t>MAIÔ INFANTIL</t>
  </si>
  <si>
    <t>CONJUNTO DE MOLETOM</t>
  </si>
  <si>
    <t>CAMISETA FEMININA</t>
  </si>
  <si>
    <t>SUNGA</t>
  </si>
  <si>
    <t>TÊNIS</t>
  </si>
  <si>
    <t>CALCINHA</t>
  </si>
  <si>
    <t>SAIA INFANTIL</t>
  </si>
  <si>
    <t>PIJAMA LONGO INFANTIL</t>
  </si>
  <si>
    <t>SAPATILHA</t>
  </si>
  <si>
    <t>SANDÁLIA</t>
  </si>
  <si>
    <t>VESTIDO INFANTIL</t>
  </si>
  <si>
    <t>CAMISOLA INFANTIL</t>
  </si>
  <si>
    <t>PIJAMA CURTO INFANTIL</t>
  </si>
  <si>
    <t>VESTIDO BEBÊ</t>
  </si>
  <si>
    <t>MEIA BEBÊ</t>
  </si>
  <si>
    <t>MACAQUINHO BEBÊ</t>
  </si>
  <si>
    <t>SHORT BEBÊ</t>
  </si>
  <si>
    <t>MEIA INFANTIL</t>
  </si>
  <si>
    <t>SAPATO</t>
  </si>
  <si>
    <t>CUECA</t>
  </si>
  <si>
    <t>CONJUNTO</t>
  </si>
  <si>
    <t>UNIDADE</t>
  </si>
  <si>
    <t>PAR</t>
  </si>
  <si>
    <t>Vestuário, Tecidos e Aviamentos</t>
  </si>
  <si>
    <t>PROC. SEI Nº 00410-00019881/2017-76</t>
  </si>
  <si>
    <t>MACACÃO BEBÊ,Material: Tecido atoalhado, Apresentação: Longo, com pé , com botão de pressão, aviamentos na cor do tecido, barras com costuras duplas, Cor: A escolher, Tamanho: A escolher, Estampa: A escolher, Estampa: A escolher. Código SigmaNet: 200113112.</t>
  </si>
  <si>
    <t>BODY BEBÊ,Características Adicionais: Tecido de algodão, antiácaro e antialérgico, Tamanho: A escolher, Cor: A escolher, manga curta, fecho com botões, gola com acabamento reforçado do próprio tecido, barras com costura dupla. Código SigmaNet: 200112546.</t>
  </si>
  <si>
    <t>CAMISETA BEBÊ,Material: Malha 100% algodão, Apresentação: Mangas curtas, overloque nas partes de desfiamento do tecido, aviamentos na cor do tecido, barras com costuras dupla, gola careca em malha canelada, Cor: A escolher, Tamanho: A escolher. Código SigmaNet: 200112550.</t>
  </si>
  <si>
    <t>CHINELO,Material: Borracha, Modelo: Infantil, tiras ``de dedo``, Tipo: Unissex, Cor: A escolher, Tamanho: A escolher. Código SigmaNet: 200112557.</t>
  </si>
  <si>
    <t>CALÇA INFANTIL,Material: Tecido sarja, Apresentação: Feminina, bolsos frontais e traseiros, fecho em botão e zíper, ajuste elástico na cintura, aviamentos na cor do tecido, barras com costuras dupla, Cor: A escolher, Tamanho: A escolher. Código SigmaNet: 200112547.</t>
  </si>
  <si>
    <t>CALÇA INFANTIL,Material: Tecido sarja, Apresentação: Masculino, bolsos frontais e traseiros, fecho em botão e zíper, ajuste elástico na cintura, aviamentos na cor do tecido, barras com costuras dupla, Cor: A escolher, Tamanho: A escolher. Código SigmaNet: 200112548.</t>
  </si>
  <si>
    <t>CAMISETA INFANTIL,Material: Poliviscose - Malha Fria (67% poliester, 33% viscose), Apresentação: Mangas curtas, overloque nas partes de desfiamento do tecido, aviamentos na cor do tecido, barras com costuras dupla, gola careca em malha canelada, com estampa digital infantil, Cor: A escolher, Tamanho: A escollher. Código SigmaNet: 200112554.</t>
  </si>
  <si>
    <t>CAMISETA INFANTIL,Material: Poliviscose - Malha Fria (67% poliester, 33% viscose), Apresentação: Mangas longas, overloque nas partes de desfiamento do tecido, aviamentos na cor do tecido, barras com costuras dupla, gola careca em malha canelada, com estampa digital infantil, Cor: A escolher, Tamanho: A escollher. Código SigmaNet: 200112555.</t>
  </si>
  <si>
    <t>SUNGA,Material: Poliéster com stretch, Tipo: Infantil, Modelo: Boxer, forro em nylon e elastano, overloque nas partes de desfiamento do tecido, aviamentos na cor do tecido, barras com costuras duplas. Estampa: A escolher, Cores: A escolher, Tamanho: A escolher. Código SigmaNet: 200112569.</t>
  </si>
  <si>
    <t>TÊNIS,Cor: À escolher, Modelo: Infantil, Características Adicionais: Cabedal (Parte Superior Externa) em mesh, com sobreposição em material têxtil, fechamento por amarração, solado emborrachado, palmilha removível, composto de gáspea e lingueta, solado reforçado com costura e colado, Tamanho: A escolher. Código SigmaNet: 200112570.</t>
  </si>
  <si>
    <t>SANDÁLIA,Material: Solado emborrachado e cabedal sintético com tiras prendendo o peito do pé e o calcanhar, palmilha fixa acolchoada, Apresentação: Feminina infantil rasteira, cor e tamanho a escolher, Acabamento colado e costurado. Código SigmaNet: 200112833.</t>
  </si>
  <si>
    <t>CAMISOLA INFANTIL,Aplicação: Tecido algodão, meia manga, overloque nas partes de desfiamento do tecido, aviamentos na cor do tecido, barras com costuras dupla, gola careca reforçada, Cor: A escolher, Tamanho: A escolher. Código SigmaNet: 200112556.</t>
  </si>
  <si>
    <t>PIJAMA CURTO INFANTIL,Material: Tecido algodão, Apresentação: Unissex - camiseta manga curta e short com cós elástico, gola com acabamento reforçado do próprio tecido, barras com costura dupla, Cor: A escolher, Tamanho: A escolher, Estampa: A escolher. Código SigmaNet: 200112562.</t>
  </si>
  <si>
    <t>VESTIDO BEBÊ,Material: Malha 100% algodão, Apresentação: Mangas curtas, overloque nas partes de desfiamento do tecido, aviamentos na cor do tecido, barras com costuras dupla, gola careca em malha canelada, com estampa digital infantil, Cor: A escolher, Tamanho: A escolher. Código SigmaNet: 200112571.</t>
  </si>
  <si>
    <t>MACACÃO BEBÊ,Material: Tecido atoalhado grosso, Apresentação: Longo, sem pé, com botão e capuz, aviamentos na cor do tecido, barras com costuras duplas, Cor: Unissex, Tamanho: A escolher, Estampa: A escolher. Código SigmaNet: 200112828.</t>
  </si>
  <si>
    <t>SANDÁLIA,Material: Solado emborrachado e cabedal em couro com tiras prendendo o peito do pé e o calcanhar, em velcro, palmilha fixa acolchoada, Apresentação: Unissex infantil, cor e tamanho a escolher, Acabamento colado e costurado. Tipo: papete. Código SigmaNet: 200112832.</t>
  </si>
  <si>
    <t>CONJUNTO DE PAGÃO,Material: Algodão, Cor: Unissex, Tamanho: A escolher, Unidade De Fornecimento: Conjunto com 3 peças, Camiseta cavada, casaco com babador decorado, com fechamento frontal, e calça com pé e elástico fino no cós, aviamentos na cor do tecido, barras com costuras duplas. Código SigmaNet: 200112827.</t>
  </si>
  <si>
    <t>BERMUDA FEMININA,Material: Tecido sarja, Tipo Cós: Com elástico, aviamentos na cor do tecido, barras com costuras dupla, Padronagem: Estampa floral, Tipo Uso: Infantil, Tamanho: A escolher. Código SigmaNet: 200112544.</t>
  </si>
  <si>
    <t>BERMUDA FEMININA,Material: Helanca 100% poliéster, Apresentação: Lisa sem bolsos laterais, com elástico de 4 cm na largura da cintura e comprimento na altura do joelho, overloque nas partes de desfiamento do tecido, aviamentos na cor do tecido, barras com costuras dupla, Cor: Básica a escolher, Tipo Uso: Infantil, Tamanho: A escolher. Código SigmaNet: 200112543.</t>
  </si>
  <si>
    <t>BERMUDA INFANTIL,Material: Tecido de brim 100% algodão, Apresentação: Com dois bolsos laterais e dois bolsos traseiros, zíper e botão, com ajuste interno de elástico, aviamentos na cor do tecido, barras com costuras dupla, Padronagem: Lisa, Cor: A escolher, Tamanho: A escolher, Tipo Uso: Masculino. Código SigmaNet: 200112545.</t>
  </si>
  <si>
    <t>CAMISETA INFANTIL,Material: Malha fria, Apresentação: Regata básica masculina, overloque nas partes de desfiamento do tecido, aviamentos na cor do tecido, barras com costuras dupla, gola careca em malha canelada, com estampa digital infantil, Cor: A escolher, Tamanho: A escolher. Código SigmaNet: 200112553.</t>
  </si>
  <si>
    <t>MAIÔ INFANTIL,Material: Poliamida com elastano, forro em nylon e elastano, overloque nas partes de desfiamento do tecido, aviamentos na cor do tecido, barras com costuras duplas, Cor: A escolher, Estampa: A escolher, Tamanho: A escolher. Código SigmaNet: 200112560.</t>
  </si>
  <si>
    <t>CONJUNTO DE MOLETOM,Características Técnicas Mínimas: Infantil, casaco com tecido grosso flanelado, manga longa com punho, gola redonda em malha canelada, calça com tecido grosso flanelado, elástico resistente na cintura, overloque nas partes de desfiamento do tecido, aviamentos na cor do tecido, barras com costuras duplas, cor e tamanho a escolher, unissex. Código SigmaNet: 200112558.</t>
  </si>
  <si>
    <t>CAMISETA FEMININA,Tipo: Infantil, Material: Algodão, Cor: A escolher, Características Adicionais: Mangas curtas, overloque nas partes de desfiamento do tecido, aviamentos na cor do tecido, barras com costuras dupla, gola careca em malha canelada, com estampa digital infantil, Tamanho: A escolher. Código SigmaNet: 200112551.</t>
  </si>
  <si>
    <t>CAMISETA FEMININA,Tipo: Infantil, Material: Algodão, Cor: A escolher, Características Adicionais: Mangas longas, overloque nas partes de desfiamento do tecido, aviamentos na cor do tecido, barras com costuras dupla, gola careca em malha canelada, com estampa digital infantil, Tamanho: A escolher. Código SigmaNet: 200112552.</t>
  </si>
  <si>
    <t>VESTIDO INFANTIL,Material: Tecido malha 100% algodão, Apresentação: Mangas curtas, decote redondo em malha canelada, overloque nas partes de desfiamento do tecido, aviamentos na cor do tecido, barras com costuras dupla, gola careca em malha canelada, com estampa digital infantil, Cor: A escolher, Tamanho: A escolher. Código SigmaNet: 200112572.</t>
  </si>
  <si>
    <t>CALCINHA,Material: Malha 100% algodão, Tipo Uso: Infantil, Cor: A escolher, Tamanho: A escolher, Apresentação: Fundo forrado e elástico resistente nas extremidades, aviamentos na cor do tecido, barras com costuras dupla. Código SigmaNet: 200112549.</t>
  </si>
  <si>
    <t>SAIA INFANTIL,Material: Viscose (externa), algodão/elastano (interna), Cor: A escolher, Tamanho: A escolher, cós de elástico, com babado na barra, overloque nas partes de desfiamento do tecido, aviamentos na cor do tecido, barras com costuras duplas. Código SigmaNet: 200112565.</t>
  </si>
  <si>
    <t>PIJAMA LONGO INFANTIL,Material: Tecido algodão, Apresentação: Unissex - camiseta manga longa e calça com cós elástico, gola com acabamento reforçado do próprio tecido, barras com costura dupla, Cor: A escolher, Tamanho: A escolher, Estampa: A escolher. Código SigmaNet: 200112563.</t>
  </si>
  <si>
    <t>SAPATILHA,Material: Cabedal de tecido sintético e sola emborrachada, forro têxtil, palmilha fixa acolchoada, Cor: A escolher, Modelo: Infantil, Tamanho: A escolher. Código SigmaNet: 200112566.</t>
  </si>
  <si>
    <t>MEIA BEBÊ,Material: Algodão/Poliamida/Elastano e/ou outras fibras, Cor: A escolher, Tamanho: A escolher. Código SigmaNet: 200112561.</t>
  </si>
  <si>
    <t>MACAQUINHO BEBÊ - Material: Tecido atoalhado, Apresentação: Curto, com botão de pressão, aviamentos na cor do tecido, barras com costuras duplas, Cor: A escolher, Tamanho: A escolher, Estampa: A escolher. Código SigmaNet: 200112830.</t>
  </si>
  <si>
    <t>SHORT BEBÊ,Material: Malha canelada 100% algodão, Cor: A escolher, Tamanho: A escolher, Overloque nas partes de desfiamento do tecido, aviamentos na cor do tecido, barras com costuras duplas. Estampa: A escolher. Código SigmaNet: 200112568.</t>
  </si>
  <si>
    <t>MEIA INFANTIL,Material: Tecido em algodão, poliamida e elastano, Apresentação: Punho de elástico, cor e tamanho a escolher. Código SigmaNet: 200112831.</t>
  </si>
  <si>
    <t>SAPATO - Tipo: Bebê, Características Mínimas: Camurça, acolchoado, com fechamento em velcro, solado em tecido com bolinhas antiderrapantes, cor e tamanho a escolher. Código SigmaNet: 200112567.</t>
  </si>
  <si>
    <t>CUECA,Material: 100% Algodão, Tipo Uso: Infantil, Modelo: Slip, Cor: A escolher, Tamanho: A escolher, Características Adicionais: Elástico resistente nas extremidades. Fundo forrado, aviamentos na cor do tecido. Código SigmaNet: 200112559.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</si>
</sst>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quot; Itens Respondidos&quot;"/>
    <numFmt numFmtId="166" formatCode="0&quot; Itens Sem Respostas&quot;"/>
  </numFmts>
  <fonts count="14" x14ac:knownFonts="1">
    <font>
      <sz val="11"/>
      <color theme="1"/>
      <name val="Calibri"/>
      <family val="2"/>
      <scheme val="minor"/>
    </font>
    <font>
      <b/>
      <sz val="11"/>
      <color theme="1"/>
      <name val="Calibri"/>
      <family val="2"/>
      <scheme val="minor"/>
    </font>
    <font>
      <sz val="11"/>
      <color indexed="8"/>
      <name val="Calibri"/>
      <family val="2"/>
      <scheme val="minor"/>
    </font>
    <font>
      <b/>
      <sz val="11"/>
      <color theme="0"/>
      <name val="Calibri"/>
      <family val="2"/>
      <scheme val="minor"/>
    </font>
    <font>
      <sz val="11"/>
      <color theme="1"/>
      <name val="Calibri"/>
      <family val="2"/>
      <scheme val="minor"/>
    </font>
    <font>
      <b/>
      <sz val="8"/>
      <color theme="0"/>
      <name val="Tahoma"/>
      <family val="2"/>
    </font>
    <font>
      <sz val="8"/>
      <color indexed="8"/>
      <name val="Tahoma"/>
      <family val="2"/>
    </font>
    <font>
      <b/>
      <sz val="12"/>
      <color theme="1"/>
      <name val="Calibri"/>
      <family val="2"/>
      <scheme val="minor"/>
    </font>
    <font>
      <b/>
      <sz val="8"/>
      <name val="Tahoma"/>
      <family val="2"/>
    </font>
    <font>
      <sz val="11"/>
      <color theme="0"/>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0"/>
      <color theme="1"/>
      <name val="Calibri"/>
      <family val="2"/>
      <scheme val="minor"/>
    </font>
  </fonts>
  <fills count="11">
    <fill>
      <patternFill patternType="none"/>
    </fill>
    <fill>
      <patternFill patternType="gray125"/>
    </fill>
    <fill>
      <patternFill patternType="none">
        <fgColor rgb="FF000000"/>
        <bgColor rgb="FFFFFFFF"/>
      </patternFill>
    </fill>
    <fill>
      <patternFill patternType="solid">
        <fgColor theme="3" tint="0.39997558519241921"/>
        <bgColor theme="6"/>
      </patternFill>
    </fill>
    <fill>
      <patternFill patternType="solid">
        <fgColor rgb="FFFFFF00"/>
        <bgColor theme="6"/>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2" borderId="0"/>
    <xf numFmtId="0" fontId="4" fillId="2" borderId="0"/>
    <xf numFmtId="43" fontId="4" fillId="0" borderId="0" applyFont="0" applyFill="0" applyBorder="0" applyAlignment="0" applyProtection="0"/>
    <xf numFmtId="9" fontId="4" fillId="0" borderId="0" applyFont="0" applyFill="0" applyBorder="0" applyAlignment="0" applyProtection="0"/>
  </cellStyleXfs>
  <cellXfs count="75">
    <xf numFmtId="0" fontId="0" fillId="0" borderId="0" xfId="0"/>
    <xf numFmtId="0" fontId="6" fillId="2" borderId="0" xfId="1" applyFont="1" applyAlignment="1">
      <alignment vertical="center"/>
    </xf>
    <xf numFmtId="0" fontId="6" fillId="2" borderId="1" xfId="1" applyFont="1" applyBorder="1" applyAlignment="1">
      <alignment vertical="center"/>
    </xf>
    <xf numFmtId="0" fontId="6" fillId="2" borderId="1" xfId="1" applyFont="1" applyBorder="1" applyAlignment="1">
      <alignment vertical="center" wrapText="1"/>
    </xf>
    <xf numFmtId="0" fontId="6" fillId="2" borderId="1" xfId="1" applyFont="1" applyBorder="1" applyAlignment="1">
      <alignment horizontal="center" vertical="center"/>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6" fillId="2" borderId="2" xfId="1" applyFont="1" applyBorder="1" applyAlignment="1">
      <alignment vertical="center"/>
    </xf>
    <xf numFmtId="0" fontId="0" fillId="0" borderId="0" xfId="0" applyAlignment="1">
      <alignment horizontal="left"/>
    </xf>
    <xf numFmtId="0" fontId="0" fillId="0" borderId="0" xfId="0" applyNumberFormat="1"/>
    <xf numFmtId="0" fontId="7" fillId="0" borderId="0" xfId="0" applyFont="1" applyAlignment="1">
      <alignment vertical="center" wrapText="1"/>
    </xf>
    <xf numFmtId="0" fontId="1" fillId="0" borderId="0" xfId="0" applyFont="1" applyAlignment="1">
      <alignment vertical="center" wrapText="1"/>
    </xf>
    <xf numFmtId="0" fontId="1" fillId="0" borderId="0" xfId="0" pivotButton="1" applyFont="1"/>
    <xf numFmtId="0" fontId="1" fillId="0" borderId="0" xfId="0" applyFont="1"/>
    <xf numFmtId="0" fontId="1" fillId="0" borderId="0" xfId="0" applyFont="1" applyAlignment="1">
      <alignment horizontal="left"/>
    </xf>
    <xf numFmtId="0" fontId="1" fillId="0" borderId="0" xfId="0" applyNumberFormat="1" applyFont="1"/>
    <xf numFmtId="0" fontId="6" fillId="2" borderId="0" xfId="1" applyFont="1" applyBorder="1" applyAlignment="1">
      <alignment horizontal="center" vertical="center"/>
    </xf>
    <xf numFmtId="0" fontId="8" fillId="4" borderId="0" xfId="1" applyFont="1" applyFill="1" applyBorder="1" applyAlignment="1">
      <alignment horizontal="center" vertical="center" wrapText="1"/>
    </xf>
    <xf numFmtId="0" fontId="4" fillId="2" borderId="0" xfId="2"/>
    <xf numFmtId="3" fontId="0" fillId="0" borderId="1" xfId="3" applyNumberFormat="1" applyFont="1" applyBorder="1" applyAlignment="1">
      <alignment horizontal="center" vertical="center" wrapText="1"/>
    </xf>
    <xf numFmtId="3" fontId="0" fillId="0" borderId="1" xfId="0" applyNumberFormat="1" applyBorder="1" applyAlignment="1" applyProtection="1">
      <alignment horizontal="center" vertical="center"/>
      <protection locked="0"/>
    </xf>
    <xf numFmtId="0" fontId="0" fillId="0" borderId="0" xfId="0" applyProtection="1"/>
    <xf numFmtId="3" fontId="0" fillId="0" borderId="0" xfId="0" applyNumberFormat="1"/>
    <xf numFmtId="0" fontId="0" fillId="5" borderId="0" xfId="0" applyFill="1"/>
    <xf numFmtId="0" fontId="0" fillId="7" borderId="6" xfId="0" applyFill="1" applyBorder="1" applyAlignment="1">
      <alignment horizontal="center" vertical="center" wrapText="1"/>
    </xf>
    <xf numFmtId="165" fontId="0" fillId="0" borderId="0" xfId="0" applyNumberFormat="1" applyBorder="1" applyAlignment="1"/>
    <xf numFmtId="0" fontId="9" fillId="8" borderId="6" xfId="0" applyFont="1" applyFill="1" applyBorder="1" applyAlignment="1">
      <alignment horizontal="center" vertical="center" wrapText="1"/>
    </xf>
    <xf numFmtId="0" fontId="0" fillId="7" borderId="6" xfId="0" applyFill="1" applyBorder="1" applyAlignment="1" applyProtection="1">
      <alignment horizontal="center" vertical="center" wrapText="1"/>
    </xf>
    <xf numFmtId="0" fontId="0" fillId="7" borderId="7" xfId="0" applyFill="1" applyBorder="1" applyAlignment="1">
      <alignment horizontal="center" vertical="center" wrapText="1"/>
    </xf>
    <xf numFmtId="0" fontId="0" fillId="7" borderId="11" xfId="0" applyFill="1" applyBorder="1" applyAlignment="1">
      <alignment horizontal="center" vertical="center" wrapText="1"/>
    </xf>
    <xf numFmtId="0" fontId="10" fillId="6" borderId="8" xfId="0" applyFont="1" applyFill="1" applyBorder="1"/>
    <xf numFmtId="0" fontId="0" fillId="0" borderId="10" xfId="0" applyFill="1" applyBorder="1"/>
    <xf numFmtId="0" fontId="10" fillId="6" borderId="0" xfId="0" applyFont="1" applyFill="1" applyBorder="1"/>
    <xf numFmtId="0" fontId="0" fillId="0" borderId="0" xfId="0" applyFill="1" applyBorder="1"/>
    <xf numFmtId="0" fontId="0" fillId="2" borderId="0" xfId="2" applyFont="1"/>
    <xf numFmtId="3" fontId="5" fillId="3" borderId="5" xfId="1" applyNumberFormat="1" applyFont="1" applyFill="1" applyBorder="1" applyAlignment="1">
      <alignment horizontal="center" vertical="center" wrapText="1"/>
    </xf>
    <xf numFmtId="3" fontId="6" fillId="2" borderId="3" xfId="1" applyNumberFormat="1" applyFont="1" applyBorder="1" applyAlignment="1">
      <alignment horizontal="center" vertical="center"/>
    </xf>
    <xf numFmtId="0" fontId="0" fillId="0" borderId="0" xfId="0" applyAlignment="1"/>
    <xf numFmtId="0" fontId="0" fillId="9" borderId="2"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left" vertical="center" wrapText="1"/>
    </xf>
    <xf numFmtId="164" fontId="0" fillId="9" borderId="1" xfId="3" applyNumberFormat="1" applyFont="1" applyFill="1" applyBorder="1" applyAlignment="1">
      <alignment horizontal="left" vertical="center" wrapText="1"/>
    </xf>
    <xf numFmtId="0" fontId="0" fillId="9" borderId="1" xfId="0" applyFill="1" applyBorder="1" applyAlignment="1">
      <alignment horizontal="center" vertical="center" wrapText="1"/>
    </xf>
    <xf numFmtId="3" fontId="0" fillId="9" borderId="1" xfId="0" applyNumberFormat="1" applyFill="1" applyBorder="1" applyAlignment="1" applyProtection="1">
      <alignment horizontal="center" vertical="center"/>
    </xf>
    <xf numFmtId="3" fontId="0" fillId="9" borderId="1" xfId="0" applyNumberFormat="1" applyFill="1" applyBorder="1" applyAlignment="1">
      <alignment horizontal="center" vertical="center"/>
    </xf>
    <xf numFmtId="9" fontId="0" fillId="9" borderId="3" xfId="4" applyFont="1" applyFill="1" applyBorder="1" applyAlignment="1">
      <alignment horizontal="center" vertical="center"/>
    </xf>
    <xf numFmtId="3" fontId="6" fillId="2" borderId="0" xfId="1" applyNumberFormat="1" applyFont="1" applyAlignment="1">
      <alignment vertical="center"/>
    </xf>
    <xf numFmtId="0" fontId="4" fillId="2" borderId="0" xfId="2" applyFill="1"/>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7" fillId="0" borderId="15" xfId="0" applyFont="1" applyBorder="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165" fontId="1" fillId="5" borderId="12" xfId="0" applyNumberFormat="1" applyFont="1" applyFill="1" applyBorder="1" applyAlignment="1">
      <alignment horizontal="center" vertical="center"/>
    </xf>
    <xf numFmtId="165" fontId="1" fillId="5" borderId="13" xfId="0" applyNumberFormat="1" applyFont="1" applyFill="1" applyBorder="1" applyAlignment="1">
      <alignment horizontal="center" vertical="center"/>
    </xf>
    <xf numFmtId="165" fontId="1" fillId="5" borderId="14" xfId="0" applyNumberFormat="1" applyFont="1" applyFill="1" applyBorder="1" applyAlignment="1">
      <alignment horizontal="center" vertical="center"/>
    </xf>
    <xf numFmtId="165" fontId="1" fillId="5" borderId="17" xfId="0" applyNumberFormat="1" applyFont="1" applyFill="1" applyBorder="1" applyAlignment="1">
      <alignment horizontal="center" vertical="center"/>
    </xf>
    <xf numFmtId="165" fontId="1" fillId="5" borderId="18" xfId="0" applyNumberFormat="1" applyFont="1" applyFill="1" applyBorder="1" applyAlignment="1">
      <alignment horizontal="center" vertical="center"/>
    </xf>
    <xf numFmtId="165" fontId="1" fillId="5" borderId="19" xfId="0" applyNumberFormat="1" applyFont="1" applyFill="1" applyBorder="1" applyAlignment="1">
      <alignment horizontal="center" vertical="center"/>
    </xf>
    <xf numFmtId="166" fontId="3" fillId="8" borderId="12" xfId="0" applyNumberFormat="1" applyFont="1" applyFill="1" applyBorder="1" applyAlignment="1">
      <alignment horizontal="center" vertical="center"/>
    </xf>
    <xf numFmtId="166" fontId="3" fillId="8" borderId="14" xfId="0" applyNumberFormat="1" applyFont="1" applyFill="1" applyBorder="1" applyAlignment="1">
      <alignment horizontal="center" vertical="center"/>
    </xf>
    <xf numFmtId="166" fontId="3" fillId="8" borderId="17" xfId="0" applyNumberFormat="1" applyFont="1" applyFill="1" applyBorder="1" applyAlignment="1">
      <alignment horizontal="center" vertical="center"/>
    </xf>
    <xf numFmtId="166" fontId="3" fillId="8" borderId="19" xfId="0" applyNumberFormat="1" applyFont="1" applyFill="1" applyBorder="1" applyAlignment="1">
      <alignment horizontal="center" vertical="center"/>
    </xf>
    <xf numFmtId="0" fontId="11" fillId="10" borderId="9" xfId="0" applyFont="1" applyFill="1" applyBorder="1" applyAlignment="1">
      <alignment horizontal="right" vertical="center"/>
    </xf>
    <xf numFmtId="0" fontId="11" fillId="10" borderId="8" xfId="0" applyFont="1" applyFill="1" applyBorder="1" applyAlignment="1">
      <alignment horizontal="right" vertical="center"/>
    </xf>
    <xf numFmtId="0" fontId="13" fillId="0" borderId="9" xfId="0" applyFont="1" applyFill="1" applyBorder="1" applyAlignment="1" applyProtection="1">
      <alignment horizontal="left" vertical="top" wrapText="1"/>
      <protection locked="0"/>
    </xf>
    <xf numFmtId="0" fontId="13" fillId="0" borderId="8"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1" fillId="10" borderId="9" xfId="0" applyFont="1" applyFill="1" applyBorder="1" applyAlignment="1">
      <alignment horizontal="right" vertical="top" wrapText="1"/>
    </xf>
    <xf numFmtId="0" fontId="11" fillId="10" borderId="8" xfId="0" applyFont="1" applyFill="1" applyBorder="1" applyAlignment="1">
      <alignment horizontal="right" vertical="top" wrapText="1"/>
    </xf>
  </cellXfs>
  <cellStyles count="5">
    <cellStyle name="Normal" xfId="0" builtinId="0"/>
    <cellStyle name="Normal 2" xfId="1"/>
    <cellStyle name="Normal 3" xfId="2"/>
    <cellStyle name="Porcentagem" xfId="4" builtinId="5"/>
    <cellStyle name="Vírgula" xfId="3" builtinId="3"/>
  </cellStyles>
  <dxfs count="57">
    <dxf>
      <font>
        <b/>
        <i val="0"/>
        <color rgb="FFFF0000"/>
      </font>
    </dxf>
    <dxf>
      <font>
        <b/>
        <i val="0"/>
        <color rgb="FFFF0000"/>
      </font>
    </dxf>
    <dxf>
      <fill>
        <patternFill>
          <bgColor rgb="FF92D050"/>
        </patternFill>
      </fill>
    </dxf>
    <dxf>
      <font>
        <b/>
        <i val="0"/>
        <color rgb="FFFF0000"/>
      </font>
      <fill>
        <patternFill>
          <bgColor theme="0" tint="-4.9989318521683403E-2"/>
        </patternFill>
      </fill>
    </dxf>
    <dxf>
      <fill>
        <patternFill>
          <bgColor rgb="FF92D050"/>
        </patternFill>
      </fill>
    </dxf>
    <dxf>
      <font>
        <b/>
        <i val="0"/>
        <color rgb="FFFF000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vinicius.faria\AppData\Local\Microsoft\Windows\Temporary%20Internet%20Files\Content.IE5\IKFML3N8\Minutas_3282%5b1%5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Fabricio de Alcantara" refreshedDate="42118.732759027778" createdVersion="4" refreshedVersion="4" minRefreshableVersion="3" recordCount="940">
  <cacheSource type="worksheet">
    <worksheetSource ref="A1:G927" sheet="Base de Dados 39.01" r:id="rId2"/>
  </cacheSource>
  <cacheFields count="6">
    <cacheField name="Código e-Compras" numFmtId="0">
      <sharedItems count="132">
        <s v="3.3.90.30.26.01.0001.000037-01"/>
        <s v="3.3.90.30.26.01.0001.000038-01"/>
        <s v="3.3.90.30.26.01.0002.000010-01"/>
        <s v="3.3.90.30.26.01.0002.000011-01"/>
        <s v="3.3.90.30.26.01.0005.000018-01"/>
        <s v="3.3.90.30.26.01.0005.000020-01"/>
        <s v="3.3.90.30.26.01.0007.000024-01"/>
        <s v="3.3.90.30.26.01.0007.000044-01"/>
        <s v="3.3.90.30.26.01.0007.000065-01"/>
        <s v="3.3.90.30.26.01.0007.000066-01"/>
        <s v="3.3.90.30.26.01.0007.000070-01"/>
        <s v="3.3.90.30.26.01.0007.000082-01"/>
        <s v="3.3.90.30.26.01.0007.000123-01"/>
        <s v="3.3.90.30.26.01.0007.000124-01"/>
        <s v="3.3.90.30.26.01.0007.000125-01"/>
        <s v="3.3.90.30.26.01.0007.000126-01"/>
        <s v="3.3.90.30.26.01.0008.000001-01"/>
        <s v="3.3.90.30.26.01.0008.000002-01"/>
        <s v="3.3.90.30.26.01.0008.000004-01"/>
        <s v="3.3.90.30.26.01.0008.000005-01"/>
        <s v="3.3.90.30.26.01.0008.000008-01"/>
        <s v="3.3.90.30.26.01.0008.000013-01"/>
        <s v="3.3.90.30.26.01.0008.000014-01"/>
        <s v="3.3.90.30.26.01.0009.000001-01"/>
        <s v="3.3.90.30.26.01.0009.000002-01"/>
        <s v="3.3.90.30.26.01.0009.000003-01"/>
        <s v="3.3.90.30.26.01.0009.000004-01"/>
        <s v="3.3.90.30.26.01.0009.000008-01"/>
        <s v="3.3.90.30.26.01.0009.000009-01"/>
        <s v="3.3.90.30.26.01.0009.000012-01"/>
        <s v="3.3.90.30.26.01.0009.000015-01"/>
        <s v="3.3.90.30.26.01.0009.000016-01"/>
        <s v="3.3.90.30.26.01.0010.000001-01"/>
        <s v="3.3.90.30.26.01.0010.000002-01"/>
        <s v="3.3.90.30.26.01.0010.000003-01"/>
        <s v="3.3.90.30.26.01.0010.000008-01"/>
        <s v="3.3.90.30.26.01.0011.000006-01"/>
        <s v="3.3.90.30.26.01.0011.000007-01"/>
        <s v="3.3.90.30.26.01.0015.000002-01"/>
        <s v="3.3.90.30.26.01.0015.000003-01"/>
        <s v="3.3.90.30.26.01.0015.000006-01"/>
        <s v="3.3.90.30.26.01.0015.000007-01"/>
        <s v="3.3.90.30.26.01.0015.000011-01"/>
        <s v="3.3.90.30.26.01.0016.000001-01"/>
        <s v="3.3.90.30.26.01.0017.000057-01"/>
        <s v="3.3.90.30.26.01.0020.000004-01"/>
        <s v="3.3.90.30.26.01.0020.000006-01"/>
        <s v="3.3.90.30.26.01.0020.000007-01"/>
        <s v="3.3.90.30.26.01.0020.000008-01"/>
        <s v="3.3.90.30.26.01.0020.000009-01"/>
        <s v="3.3.90.30.26.01.0022.000006-01"/>
        <s v="3.3.90.30.26.01.0022.000012-01"/>
        <s v="3.3.90.30.26.01.0022.000015-01"/>
        <s v="3.3.90.30.26.01.0022.000030-01"/>
        <s v="3.3.90.30.26.01.0022.000039-01"/>
        <s v="3.3.90.30.26.01.0022.000040-01"/>
        <s v="3.3.90.30.26.01.0023.000008-01"/>
        <s v="3.3.90.30.26.01.0023.000009-01"/>
        <s v="3.3.90.30.26.01.0024.000001-01"/>
        <s v="3.3.90.30.26.01.0024.000003-01"/>
        <s v="3.3.90.30.26.01.0027.000002-01"/>
        <s v="3.3.90.30.26.01.0028.000001-01"/>
        <s v="3.3.90.30.26.01.0028.000002-01"/>
        <s v="3.3.90.30.26.01.0029.000003-01"/>
        <s v="3.3.90.30.26.01.0029.000004-01"/>
        <s v="3.3.90.30.26.01.0029.000005-01"/>
        <s v="3.3.90.30.26.01.0029.000014-01"/>
        <s v="3.3.90.30.26.01.0029.000015-01"/>
        <s v="3.3.90.30.26.01.0031.000001-02"/>
        <s v="3.3.90.30.26.01.0032.000001-01"/>
        <s v="3.3.90.30.26.01.0032.000005-01"/>
        <s v="3.3.90.30.26.01.0036.000004-01"/>
        <s v="3.3.90.30.26.01.0036.000012-01"/>
        <s v="3.3.90.30.26.01.0036.000013-01"/>
        <s v="3.3.90.30.26.01.0036.000014-01"/>
        <s v="3.3.90.30.26.01.0036.000015-01"/>
        <s v="3.3.90.30.26.01.0041.000001-01"/>
        <s v="3.3.90.30.26.01.0041.000003-01"/>
        <s v="3.3.90.30.26.01.0041.000011-01"/>
        <s v="3.3.90.30.26.01.0042.000001-01"/>
        <s v="3.3.90.30.26.01.0043.000001-01"/>
        <s v="3.3.90.30.26.01.0043.000003-01"/>
        <s v="3.3.90.30.26.01.0050.000002-02"/>
        <s v="3.3.90.30.26.01.0050.000003-02"/>
        <s v="3.3.90.30.26.01.0050.000005-02"/>
        <s v="3.3.90.30.26.01.0054.000001-01"/>
        <s v="3.3.90.30.26.01.0054.000005-01"/>
        <s v="3.3.90.30.26.01.0054.000013-01"/>
        <s v="3.3.90.30.26.01.0054.000014-01"/>
        <s v="3.3.90.30.26.01.0054.000015-01"/>
        <s v="3.3.90.30.26.01.0054.000016-01"/>
        <s v="3.3.90.30.26.01.0054.000017-01"/>
        <s v="3.3.90.30.26.01.0059.000003-01"/>
        <s v="3.3.90.30.26.01.0064.000001-01"/>
        <s v="3.3.90.30.26.01.0066.000026-01"/>
        <s v="3.3.90.30.26.01.0066.000029-01"/>
        <s v="3.3.90.30.26.01.0083.000002-01"/>
        <s v="3.3.90.30.26.01.0093.000007-01"/>
        <s v="3.3.90.30.26.01.0094.000001-01"/>
        <s v="3.3.90.30.26.01.0094.000013-01"/>
        <s v="3.3.90.30.26.01.0102.000009-01"/>
        <s v="3.3.90.30.26.01.0102.000010-01"/>
        <s v="3.3.90.30.26.01.0102.000011-01"/>
        <s v="3.3.90.30.26.01.0102.000012-01"/>
        <s v="3.3.90.30.26.01.0102.000013-01"/>
        <s v="3.3.90.30.26.01.0119.000003-01"/>
        <s v="3.3.90.30.26.01.0119.000004-01"/>
        <s v="3.3.90.30.26.01.0122.000001-01"/>
        <s v="3.3.90.30.26.01.0127.000001-01"/>
        <s v="3.3.90.30.26.01.0130.000003-01"/>
        <s v="3.3.90.30.26.01.0134.000007-01"/>
        <s v="3.3.90.30.26.01.0134.000008-01"/>
        <s v="3.3.90.30.26.01.0134.000009-01"/>
        <s v="3.3.90.30.26.01.0154.000007-01"/>
        <s v="3.3.90.30.26.01.0154.000008-01"/>
        <s v="3.3.90.30.26.01.0161.000016-01"/>
        <s v="3.3.90.30.26.01.0161.000017-01"/>
        <s v="3.3.90.30.26.01.0172.000005-01"/>
        <s v="3.3.90.30.26.01.0172.000006-01"/>
        <s v="3.3.90.30.26.01.0172.000007-01"/>
        <s v="3.3.90.30.26.01.0244.000004-01"/>
        <s v="3.3.90.30.26.01.0249.000002-01"/>
        <s v="3.3.90.30.26.01.0249.000003-01"/>
        <s v="3.3.90.30.26.01.0249.000005-01"/>
        <s v="3.3.90.30.26.01.0262.000002-01"/>
        <s v="3.3.90.30.26.01.0287.000038-01"/>
        <s v="3.3.90.30.26.02.0008.000001-01"/>
        <s v="3.3.90.30.26.02.0019.000009-01"/>
        <s v="3.3.90.30.26.02.0025.000001-02"/>
        <s v="3.3.90.30.26.02.0025.000006-01"/>
        <s v="3.3.90.30.26.02.0053.000001-01"/>
        <s v="3.3.90.30.26.02.0053.000003-01"/>
      </sharedItems>
    </cacheField>
    <cacheField name="Tipo" numFmtId="0">
      <sharedItems count="48">
        <s v="BATERIA"/>
        <s v="PILHA"/>
        <s v="CABO PARA TELEFONE"/>
        <s v="CABO ELÉTRICO COBRE"/>
        <s v="DISJUNTOR TRIPOLAR"/>
        <s v="DISJUNTOR UNIPOLAR"/>
        <s v="DISJUNTOR TERMOMAGNÉTICO"/>
        <s v="FITA ISOLAMENTO ELÉTRICO"/>
        <s v="INTERRUPTOR DE EMBUTIR"/>
        <s v="ADAPTADOR"/>
        <s v="FIO ELÉTRICO COBRE"/>
        <s v="LÂMPADA HALÓGENA"/>
        <s v="LÂMPADA FLUORESCENTE"/>
        <s v="RECEPTÁCULO PARA LÂMPADA"/>
        <s v="LÂMPADA VAPOR SÓDIO"/>
        <s v="LÂMPADA VAPOR MERCÚRIO"/>
        <s v="LÂMPADA MISTA PARA BOCAL"/>
        <s v="PLUG PARA TOMADA"/>
        <s v="CONJUNTO PLUG TOMADA"/>
        <s v="TOMADA TELEFONE"/>
        <s v="LUMINÁRIA PARA LÂMPADA FLUORESCENTE"/>
        <s v="TOMADA DE EMBUTIR"/>
        <s v="TOMADA EXTERNA,"/>
        <s v="LUVA ELETRODUTO"/>
        <s v="CANALETA PASSAGEM FIO"/>
        <s v="REATOR PARTIDA RÁPIDA"/>
        <s v="RELÊ FOTO ELÉTRICO"/>
        <s v="PLACA CEGA"/>
        <s v="CONECTOR"/>
        <s v="ESPELHO PARA INTERRUPTOR"/>
        <s v="LUMINÁRIA DE EMERGÊNCIA"/>
        <s v="BOCAL LÂMPADA"/>
        <s v="EXTENSÃO EM FIO PARALELO"/>
        <s v="TOMADA CONECTOR FÊMEA"/>
        <s v="FILTRO DE LINHA"/>
        <s v="CALHA LÂMPADA FLUORESCENTE"/>
        <s v="SOQUETE"/>
        <s v="DISJUNTOR MONOFÁSICO"/>
        <s v="PILHA RECARREGÁVEL"/>
        <s v="LÂMPADA ELETRÔNICA"/>
        <s v="FITA GUIA"/>
        <s v="FIO DE COBRE RÍGIDO"/>
        <s v="LÂMPADA ELETRÔNICA FLUORESCENTE"/>
        <s v="ELETRODO"/>
        <s v="CABO PAR TRANÇADO"/>
        <s v="CARREGADOR DE PILHA"/>
        <s v="CABO UTP"/>
        <s v="ALICATE PARA CRIMPAGEM DE CONECTORES"/>
      </sharedItems>
    </cacheField>
    <cacheField name="Descrição e-Compras" numFmtId="0">
      <sharedItems count="132">
        <s v="BATERIA,Aplicação: Aparelhos/equipamentos eletrônicos, Tipo: Alcalina, Tensão: 12 V"/>
        <s v="BATERIA,Aplicação: Aparelhos/equipamentos eletrônicos, Tipo: Alcalina, Tensão: 9 V."/>
        <s v="PILHA,Tipo Carga: alcalina, Tamanho: pequeno AA, Aplicação: uso geral, Unidade De Fornecimento: pacote com 2 unidades"/>
        <s v="PILHA,Tipo Carga: alcalina, Tamanho: pequeno AAA, Aplicação: uso geral, Unidade De Fornecimento: pacote com 2 unidades"/>
        <s v="CABO PARA TELEFONE,Material Condutor: cobre, Referência: cabo CCI - 50, Padrão: telebrás, Quantidade Pares: 2"/>
        <s v="CABO PARA TELEFONE,Material Condutor: cobre, Referência: cabo CCI - 50, Padrão: telebrás, Quantidade Pares: 4"/>
        <s v="CABO ELÉTRICO COBRE,Material Condutor: cobre, Tipo: P P, Revestimento: capa plástica anti-chama, Quantidade Condutores: 2, Seção Nominal Condutor: 1,50 mm²"/>
        <s v="CABO ELÉTRICO COBRE,Material Condutor: cobre, Tipo: sintenax, Seção Nominal Condutor: 35 mm², Cor: preta"/>
        <s v="CABO ELÉTRICO COBRE,Material Condutor: cobre, Tipo: flexível, Revestimento: capa plástica anti-chama, Quantidade Condutores: 2, Seção Nominal Condutor: 4 mm², Cor: variadas, Características Adicionais: paralelo"/>
        <s v="CABO ELÉTRICO COBRE,Material Condutor: cobre, Tipo: flexível, Revestimento: capa plástica anti-chama, Quantidade Condutores: 2, Seção Nominal Condutor: 6 mm², Cor: variadas, Características Adicionais: paralelo"/>
        <s v="CABO ELÉTRICO COBRE,Material Condutor: cobre, Tipo: cabinho, Revestimento: capa plástica anti-chama, Seção Nominal Condutor: 2,50 mm², Cor: variadas"/>
        <s v="CABO ELÉTRICO COBRE,Material Condutor: cobre, Tipo: flexível, Revestimento: capa plástica anti-chama, Quantidade Condutores: 2, Seção Nominal Condutor: 2,50 mm², Cor: variadas, Características Adicionais: paralelo"/>
        <s v="CABO ELÉTRICO COBRE,Material Condutor: Cobre, Tipo: Flexível, Revestimento: Capa plástica anti-chama, Seção Nominal Condutor: 4 mm², Cor: À escolher."/>
        <s v="CABO ELÉTRICO COBRE,Material Condutor: Cobre, Tipo: Flexível, Revestimento: Capa plástica anti-chama, Seção Nominal Condutor: 2,5 mm², Cor: À escolher, Unidade De Fornecimento: Rolo com 100 metros."/>
        <s v="CABO ELÉTRICO COBRE,Material Condutor: Cobre, Tipo: Flexível, Revestimento: Capa plástica anti-chama, Seção Nominal Condutor: 4 mm², Cor: À escolher., Unidade De Fornecimento: Rolo com 100 metros."/>
        <s v="CABO ELÉTRICO COBRE,Material Condutor: Cobre, Tipo: Flexível, Revestimento: Capa plástica anti-chama, Seção Nominal Condutor: 6 mm², Cor: À escolher., Unidade De Fornecimento: Rolo com 100 metros"/>
        <s v="DISJUNTOR TRIPOLAR,Amperagem: 20 A, Capacidade Interrupção Simétrica: 10 kA, Tensão: Até 415 VAC -60 Hz, Características Adicionais: disjuntor em caixa moldada"/>
        <s v="DISJUNTOR TRIPOLAR,Amperagem: 30 A, Capacidade Interrupção Simétrica: 10 kA, Tensão: Até 415 VAC -60 Hz, Características Adicionais: disjuntor em caixa moldada"/>
        <s v="DISJUNTOR TRIPOLAR,Amperagem: 50 A, Capacidade Interrupção Simétrica: 10 kA, Tensão: Até 415 VAC -60 Hz, Características Adicionais: disjuntor em caixa moldada"/>
        <s v="DISJUNTOR TRIPOLAR,Amperagem: 100 A, Capacidade Interrupção Simétrica: 10 kA, Tensão: Até 415 VAC -60 Hz, Características Adicionais: disjuntor em caixa moldada"/>
        <s v="DISJUNTOR TRIPOLAR,Amperagem: 125 A, Capacidade Interrupção Simétrica: 25kA, Tensão: Até 415 VAC -60 HZ, Características Adicionais: disjuntor em caixa moldada"/>
        <s v="DISJUNTOR TRIPOLAR,Amperagem: 100 A, Capacidade Interrupção Simétrica: 40 kA, Tensão: Até 415 VAC -60 Hz, Características Adicionais: disjuntor em caixa moldada"/>
        <s v="DISJUNTOR TRIPOLAR,Amperagem: 32 A, Capacidade Interrupção Simétrica: 25 kA, Tensão: Até 415 VAC -60 Hz, Características Adicionais: disjuntor em caixa moldada"/>
        <s v="DISJUNTOR UNIPOLAR,Amperagem: 15 A, Capacidade Interrupção Simétrica: 5 kA, Tensão: Até 240 VAC - 60 Hz, Características Adicionais: disjuntor em caixa moldada."/>
        <s v="DISJUNTOR UNIPOLAR,Amperagem: 20 A, Capacidade Interrupção Simétrica: 5 kA, Tensão: Até 240 VAC - 60 Hz, Características Adicionais: disjuntor em caixa moldada."/>
        <s v="DISJUNTOR UNIPOLAR,Amperagem: 30 A, Capacidade Interrupção Simétrica: 5 kA, Tensão: Até 240 VAC - 60 Hz, Características Adicionais: disjuntor em caixa moldada."/>
        <s v="DISJUNTOR UNIPOLAR,Amperagem: 35 A, Capacidade Interrupção Simétrica: 5 kA, Tensão: Até 240 VAC - 60 Hz, Características Adicionais: disjuntor em caixa moldada."/>
        <s v="DISJUNTOR UNIPOLAR,Amperagem: 40 A, Capacidade Interrupção Simétrica: 5 kA, Tensão: Até 240 VAC - 60 Hz, Características Adicionais: disjuntor em caixa moldada."/>
        <s v="DISJUNTOR UNIPOLAR,Amperagem: 25 A, Capacidade Interrupção Simétrica: 5 kA, Tensão: Até 240 VAC - 60 Hz, Características Adicionais: disjuntor em caixa moldada."/>
        <s v="DISJUNTOR UNIPOLAR,Amperagem: 16 A, Capacidade Interrupção Simétrica: 5 kA, Tensão: Até 240 VAC - 60 Hz, Características Adicionais: disjuntor em caixa moldada, para barramento DIN"/>
        <s v="DISJUNTOR UNIPOLAR,Amperagem: 32 A, Capacidade Interrupção Simétrica: 5 kA, Tensão: Até 240 VAC - 60 Hz, Características Adicionais: disjuntor em caixa moldada, para barramento DIN"/>
        <s v="DISJUNTOR UNIPOLAR,Amperagem: 10 A, Capacidade Interrupção Simétrica: 5 kA, Tensão: Até 240 VAC - 60 Hz, Características Adicionais: disjuntor em caixa moldada"/>
        <s v="DISJUNTOR TERMOMAGNÉTICO,Amperagem: 20 A, Capacidade Interrupção Simétrica: 5 kA, Tensão: 240 VAC - 60Hz, Características Adicionais: disjuntor unipolar em caixa moldada."/>
        <s v="DISJUNTOR TERMOMAGNÉTICO,Amperagem: 30 A, Capacidade Interrupção Simétrica: 5 kA, Tensão: 240 VAC - 60Hz, Características Adicionais: disjuntor unipolar em caixa moldada."/>
        <s v="DISJUNTOR TERMOMAGNÉTICO,Amperagem: 15 A, Capacidade Interrupção Simétrica: 5 kA, Tensão: 240 VAC - 60Hz, Características Adicionais: disjuntor unipolar em caixa moldada."/>
        <s v="DISJUNTOR TERMOMAGNÉTICO,Amperagem: 50 A, Capacidade Interrupção Simétrica: 5 kA, Tensão: 240 VAC - 60Hz, Características Adicionais: Disjuntor unipolar em caixa moldada"/>
        <s v="FITA ISOLAMENTO ELÉTRICO,Material: PVC, Cor: preta, Comprimento: 20 m, Largura: 19 mm, Características Adicionais: adesiva, antichama, alta fusão, Unidade De Fornecimento: rolo com 20 metros"/>
        <s v="FITA ISOLAMENTO ELÉTRICO,Material: PVC, Cor: preta, Comprimento: 10 m, Largura: 19 mm, Características Adicionais: adesiva, antichama, alta fusão, Unidade De Fornecimento: rolo com 10 metros"/>
        <s v="INTERRUPTOR DE EMBUTIR,Material: PVC, Dimensões: 4 x 2 pol, Quantidade Seção: 1, Características Adicionais: interruptor de embutir conjugado com tomada universal, com placa"/>
        <s v="INTERRUPTOR DE EMBUTIR,Material: PVC, Dimensões: 4 x 2 pol, Quantidade Seção: 2, Características Adicionais: interruptor de embutir conjugado com tomada universal, com placa"/>
        <s v="INTERRUPTOR DE EMBUTIR,Material: PVC, Dimensões: 4 x 2 pol, Quantidade Seção: 3, Características Adicionais: interruptor de embutir conjugado com tomada universal, com placa"/>
        <s v="INTERRUPTOR DE EMBUTIR,Material: PVC, Dimensões: 4 x 4 pol, Quantidade Seção: 1, Características Adicionais: com placa"/>
        <s v="INTERRUPTOR DE EMBUTIR,Material: PVC, Quantidade Seção: 01, Amperagem: 10A, Voltagem: 250V"/>
        <s v="ADAPTADOR,Aplicação: Tomada, Material: Termoplástico, Tipo: Universal com 3 saídas, Amperagem: 10A, Tensão: 250V."/>
        <s v="FIO ELÉTRICO COBRE,Material Condutor: cobre, Tipo: flexível, Bitola: 1,5 mm², Cor: variadas"/>
        <s v="LÂMPADA HALÓGENA,Tensão: 220 V, Potência: 1000 W"/>
        <s v="LÂMPADA HALÓGENA,Tensão: 220 V, Potência: 100 W"/>
        <s v="LÂMPADA HALÓGENA,Tensão: 220 V, Potência: 150 W"/>
        <s v="LÂMPADA HALÓGENA,Tensão: 220 V, Potência: 300 W"/>
        <s v="LÂMPADA HALÓGENA,Tensão: 220 V, Potência: 500 W"/>
        <s v="LÂMPADA FLUORESCENTE,Cor: luz do dia, Tipo Base: E-27, Potência: 20 W, Tipo: compacta eletrônica, Voltagem: 220 V, Características Adicionais: com reator embutido"/>
        <s v="LÂMPADA FLUORESCENTE,Cor: luz do dia, Tipo Base: E-27, Potência: 32 W, Tipo: universal, Voltagem: 220 V"/>
        <s v="LÂMPADA FLUORESCENTE,Cor: luz do dia, Potência: 16 W, Tipo: universal, Voltagem: 220 V"/>
        <s v="LÂMPADA FLUORESCENTE,Cor: luz do dia, Tipo Base: universal, Potência: 40 W, Voltagem: 220V"/>
        <s v="LÂMPADA FLUORESCENTE,Cor: Luz do dia, Tipo Base: E-27, Potência: 15 W, Tipo: Compacta eletrônica"/>
        <s v="LÂMPADA FLUORESCENTE,Cor: Luz do dia, Tipo Base: E-27, Potência: 11 W, Tipo: Compacta eletrônica."/>
        <s v="RECEPTÁCULO PARA LÂMPADA,Material: Porcelana, Tipo Base: E-27, Tensão: 250V, Características Adicionais: com rabicho."/>
        <s v="RECEPTÁCULO PARA LÂMPADA,Material: Louça, Tipo Base: E-27, Aplicação: Lâmpadas incandescentes"/>
        <s v="LÂMPADA VAPOR SÓDIO,Tensão: 220 V, Potência: 400 W"/>
        <s v="LÂMPADA VAPOR SÓDIO,Tensão: 220 V, Potência: 250 W, Tipo Base: E - 40 ovóide"/>
        <s v="LÂMPADA VAPOR MERCÚRIO,Potência: 400 W, Tipo Base: E-40"/>
        <s v="LÂMPADA MISTA PARA BOCAL,Tensão: 220 V, Potência: 160 W, Tipo Base: E-27"/>
        <s v="LÂMPADA MISTA PARA BOCAL,Tensão: 220 V, Potência: 250 W, Tipo Base: E-27"/>
        <s v="PLUG PARA TOMADA,Material: termoplástico, Tensão: 250 V, Amperagem: 25 A, Quantidade Pino: 3, Quantidade Saída: 2"/>
        <s v="PLUG PARA TOMADA,Material: PVC, Tensão: 250 V, Amperagem: 10 A, Quantidade Pino: 2, Tipo: macho, Características Adicionais: universal, com parafuso central"/>
        <s v="PLUG PARA TOMADA,Material: PVC, Tensão: 250 V, Amperagem: 10 A, Quantidade Pino: 3, Tipo: macho, Características Adicionais: para extensão"/>
        <s v="PLUG PARA TOMADA,Material: Baquelite, Tensão: 250V, Amperagem: 10A, Tipo: Fêmea monofásico"/>
        <s v="PLUG PARA TOMADA,Material: Baquelite, Tensão: 250V, Amperagem: 10A, Tipo: Macho monofásico"/>
        <s v="CONJUNTO PLUG TOMADA,Material: termoplástico, Amperagem: 10 A, Voltagem: 250 V, Características Adicionais: composto de um plug e uma tomada para extensão"/>
        <s v="TOMADA TELEFONE,Material Placa: termoplástico, Dimensões: 4 x 2 pol, Padrão: telebrás"/>
        <s v="TOMADA TELEFONE,Material Placa: termoplástico, Características Adicionais: Com pino para plug, RJ-11, Tipo: americano"/>
        <s v="LUMINÁRIA PARA LÂMPADA FLUORESCENTE,Material: metal, Tipo: calha, Quantidade Lâmpadas: 2, Potência: 40 W, Cor: branca"/>
        <s v="LUMINÁRIA PARA LÂMPADA FLUORESCENTE,Material: metal, Tipo: calhar, Quantidade Lâmpadas: 1, Potência: 40 W, Cor: branca, Características Adicionais: com suporte pé-de-galinha; parafuso e porca"/>
        <s v="LUMINÁRIA PARA LÂMPADA FLUORESCENTE,Material: metal, Tipo: calhar, Quantidade Lâmpadas: 2, Potência: 40 W, Cor: branca, Características Adicionais: com suporte pé-de-galinha; parafuso e porca"/>
        <s v="LUMINÁRIA PARA LÂMPADA FLUORESCENTE,Material: metal, Tipo: calhar, Quantidade Lâmpadas: 2, Potência: 20 W, Cor: branca, Características Adicionais: com suporte pé-de-galinha; parafuso e porca"/>
        <s v="LUMINÁRIA PARA LÂMPADA FLUORESCENTE,Material: metal, Tipo: calhar, Quantidade Lâmpadas: 1, Potência: 20 W, Cor: branca, Características Adicionais: com suporte pé-de-galinha; parafuso e porca"/>
        <s v="TOMADA DE EMBUTIR,Material Placa: termoplástico, Dimensões: 4 x 2 pol, Amperagem: 10 A, Tensão: 250 V, Quantidade Seção: 01, Tipo: universal"/>
        <s v="TOMADA DE EMBUTIR,Material Placa: termoplástico, Dimensões: 4 x 2 pol, Amperagem: 10 A, Tensão: 250 V, Quantidade Seção: 02, Tipo: universal"/>
        <s v="TOMADA DE EMBUTIR,Material Placa: termoplástico, Dimensões: 4 x 2 pol, Amperagem: 10 A, Tensão: 220 V, Apresentação: 2P + T, Tipo: universal"/>
        <s v="TOMADA EXTERNA,Material: termoplástico, Tipo: universal, Amperagem: 10 A, Voltagem: 250 V, Aplicação: canaleta"/>
        <s v="LUVA ELETRODUTO,Material: PVC rígido, Tipo: roscável, Bitola: 1/2 pol"/>
        <s v="LUVA ELETRODUTO,Material: PVC rígido, Tipo: roscável, Bitola: 1 pol"/>
        <s v="CANALETA PASSAGEM FIO,Material: PVC, Dimensões: 22 x 22 mm, Unidade De Fornecimento: barra de 2,20 metros"/>
        <s v="CANALETA PASSAGEM FIO,Material: PVC, Dimensões: 50 x 35 mm, Unidade De Fornecimento: barra de 2,20 metros"/>
        <s v="CANALETA PASSAGEM FIO,Material: PVC, Dimensões: 50 x20 mm, Tipo: X, Unidade De Fornecimento: barra de 2,20 metros"/>
        <s v="REATOR PARTIDA RÁPIDA,Quantidade Lâmpadas: 1, Potência: 20 W, Tensão: 220 V, Aplicação: Lâmpadas fluorescentes, Características Adicionais: fator de potência normal, Frequência: 50/60 Hz "/>
        <s v="REATOR PARTIDA RÁPIDA,Quantidade Lâmpadas: 2, Potência: 20 W, Tensão: 220 V, Aplicação: Lâmpadas fluorescentes, Características Adicionais: alto fator de potência, Frequência: 50/60 Hz"/>
        <s v="REATOR PARTIDA RÁPIDA,Quantidade Lâmpadas: 2, Potência: 32 W, Tensão: 220 V, Aplicação: Lâmpadas fluorescentes, Características Adicionais: alto fator de potência, Frequência: 50/60 Hz"/>
        <s v="REATOR PARTIDA RÁPIDA,Quantidade Lâmpadas: ***, Potência: 2x20W, Características Adicionais: alto fator de potência"/>
        <s v="REATOR PARTIDA RÁPIDA,Quantidade Lâmpadas: ***, Potência: 1x40W, Características Adicionais: alto fator de potência"/>
        <s v="REATOR PARTIDA RÁPIDA,Quantidade Lâmpadas: ***, Potência: 2x40W, Características Adicionais: alto fator de potência"/>
        <s v="REATOR PARTIDA RÁPIDA,Quantidade Lâmpadas: ***, Potência: 1x20W, Características Adicionais: alto fator de potência"/>
        <s v="RELÊ FOTO ELÉTRICO,Voltagem: 220 v, Potência Comandada: 1000 W"/>
        <s v="PLACA CEGA,Material: termoplástico, Dimensões: 4 x 4 pol, Formato: retangular, Cor: branca"/>
        <s v="CONECTOR,Aplicação: Conexão de cabos de rede UTP, Bitola: RJ-45 Macho."/>
        <s v="CONECTOR,Aplicação: Conexão de cabos de rede UTP, Bitola: RJ-45 Fêmea"/>
        <s v="ESPELHO PARA INTERRUPTOR,Material: termoplástico, Dimensões: 4 x 2 pol, Quantidade Seção: uma"/>
        <s v="LUMINÁRIA DE EMERGÊNCIA,Acendimento: Automático, Autonomia mínima: 4 hs, Tipo Bateria: Selada recarregável, Voltagem: 110/220v, Tipo Lâmpada: LED"/>
        <s v="BOCAL LÂMPADA,Material: louça, Aplicação: lâmpada incandescente de 60 a 160 W, Tipo Base: E-27"/>
        <s v="BOCAL LÂMPADA,Material: Termoplástico com rabicho, Tipo Base: E-27"/>
        <s v="ADAPTADOR,Aplicação: Adaptador tripolar padrão novo para tomada de padrão antigo, Corrente Nominal: 15 A, Consumo máximo de tensão de entrada: 127v~1905w e 220v~3300w"/>
        <s v="ADAPTADOR,Aplicação: Adaptador tripolar padrão antigo para tomada de padrão novo, Corrente Nominal: 10 A, Consumo máximo de tensão de entrada: 127v~1905w e 220v~3300w"/>
        <s v="ADAPTADOR,Aplicação: Adaptador tripolar padrão antigo para tomada de padrão novo, Corrente Nominal: 15 A, Consumo máximo de tensão de entrada: 127v~1905w e 220v~3300w"/>
        <s v="ADAPTADOR,Aplicação: Adaptador tripolar padrão novo para tomada de padrão antigo, Corrente Nominal: 10 A, Consumo máximo de tensão de entrada: 127v~1905w e 220v~3300w"/>
        <s v="ADAPTADOR,Aplicação: Adaptador para tomada, Material: Termoplástico, Tipo Entrada: 2P+T, Tipo Saída: 2P, Tensão: 250V, Amperagem: 25A"/>
        <s v="EXTENSÃO EM FIO PARALELO,Quantidade Condutores: 2, Bitola: 2,50 mm², Comprimento: 10 m, Características Adicionais: 1 pino de ligação e com 3 tomadas"/>
        <s v="EXTENSÃO EM FIO PARALELO,Quantidade Condutores: 2, Bitola: 2,50 mm², Comprimento: 5 m, Características Adicionais: 1 pino de ligação e com 3 tomadas"/>
        <s v="TOMADA CONECTOR FÊMEA,Referência: RJ-45, Categoria: nível 5"/>
        <s v="FILTRO DE LINHA,Quantidade Tomada: 5, Voltagem: bivolt"/>
        <s v="CALHA LÂMPADA FLUORESCENTE,Material: metal, Tipo: chanfrada simples, Quantidade Lâmpadas: 2, Potência: 40 W, Cor: branca"/>
        <s v="SOQUETE,Material: Termoplástico, Aplicação: Lâmpada fluorescente tubular, Tipo: Tomada com rabicho"/>
        <s v="SOQUETE,Material: Termoplástico, Aplicação: Lâmpada fluorescente tubular, Tipo: Fixo"/>
        <s v="SOQUETE,Material: Termoplástico, Aplicação: Lâmpada fluorescente tubular, Tipo: Antivibratório"/>
        <s v="DISJUNTOR MONOFÁSICO,Amperagem: 35 A"/>
        <s v="DISJUNTOR MONOFÁSICO,Amperagem: 40 A"/>
        <s v="PILHA RECARREGÁVEL,Tipo: NiMH, Tamanho: AA, Voltagem: 1,2 Volts, Unidade De Fornecimento: Pacote com 02 unidades"/>
        <s v="PILHA RECARREGÁVEL,Tipo: NiMH, Tamanho: AAA, Voltagem: 1,2 Volts, Unidade De Fornecimento: Pacote com 02 unidades"/>
        <s v="LÂMPADA ELETRÔNICA,Aplicação: Iluminação de ambiente, Potência: 20W, Base: E27."/>
        <s v="LÂMPADA ELETRÔNICA,Aplicação: Iluminação de ambiente, Potência: 25W, Base: E27"/>
        <s v="LÂMPADA ELETRÔNICA,Aplicação: Iluminação de ambiente, Potência: 30W, Base: E27"/>
        <s v="FITA GUIA,Características Mínimas: confeccionada em nylon, Unidade De Fornecimento: rolo com 20 metros"/>
        <s v="FIO DE COBRE RÍGIDO,Características Técnicas Mínimas: revestido em capa plástica antichama, 2,5 MM2 rolo com 100 metros, cores variadas"/>
        <s v="FIO DE COBRE RÍGIDO,Características Técnicas Mínimas: revestido em capa plástica antichama, 6,0 MM2 rolo com 100 metros, cores variadas"/>
        <s v="FIO DE COBRE RÍGIDO,Características Técnicas Mínimas: revestido em capa plástica antichama, 4 MM2 rolo com 100 metros, cores variadas"/>
        <s v="LÂMPADA ELETRÔNICA FLUORESCENTE,Aplicação: Iluminação, Tipo Base: E27, Potência: 50 watts."/>
        <s v="ELETRODO,Aplicação: Soldagem elétrica de aço com baixo e médio teor de carbono, Diâmetro: 2,50mm, Unidade de Fornecimento: Caixa com 5 kg"/>
        <s v="CABO PAR TRANÇADO,Categoria: 5e, Cor: azul (cabo de rede), Quantidade Pares: 4 pares"/>
        <s v="CARREGADOR DE PILHA,Tipo: Pilhas AA/AAA de 1,2 V, Capacidade: Até 04 pilhas, Características Adicionais: Indicador de carregamento, tempo de carga de aproximadamente 2 horas, Voltagem: Bivolt"/>
        <s v="CABO UTP,Apresentação: 4P x 24 Cat. 5E - azul, Unidade De Fornecimento: caixa com 305 metros"/>
        <s v="CABO UTP,Apresentação: 4P x 24 Cat. 6 azul, Unidade De Fornecimento: caixa com 305 metros"/>
        <s v="ALICATE PARA CRIMPAGEM DE CONECTORES,Características Mínimas: para conectores do tipo RJ-11 e RJ-45, mola de abertura permanente, 1 cava para conectores RJ-45 de até 8 pinos, 1lâmina de corte de fio, 02 lâminas de decapagem."/>
        <s v="ALICATE PARA CRIMPAGEM DE CONECTORES,Características Mínimas: Crimpagem de conectores do tipo RJ-11, RJ-12 e RJ-45, 2 cavas para conectores de 6 e 8 pinos, climpadores móveis, 1 lâmina de corte de fio, 2 Lâminas de decapagem"/>
      </sharedItems>
    </cacheField>
    <cacheField name="Cod. SICOP" numFmtId="0">
      <sharedItems containsSemiMixedTypes="0" containsString="0" containsNumber="1" containsInteger="1" minValue="2" maxValue="510"/>
    </cacheField>
    <cacheField name="Descr. Órgão SICOP" numFmtId="0">
      <sharedItems count="70">
        <s v="CASA CIVIL"/>
        <s v="VICENTE PIRES RA XXX"/>
        <s v="AGEFIS"/>
        <s v="CGDF"/>
        <s v="DPDF"/>
        <s v="FHB"/>
        <s v="IBRAM"/>
        <s v="PGDF"/>
        <s v="PMDF"/>
        <s v="SECRIANCA"/>
        <s v="SEDS"/>
        <s v="SEGAD"/>
        <s v="SEGETH"/>
        <s v="SEJUS"/>
        <s v="SEPLAG"/>
        <s v="SERIS"/>
        <s v="SETUR"/>
        <s v="SSP"/>
        <s v="TAGUA RA III"/>
        <s v="CBMDF"/>
        <s v="CODHAB/DF"/>
        <s v="JBB"/>
        <s v="SCIA RA XXV"/>
        <s v="SEAGRI"/>
        <s v="SEMIDH"/>
        <s v="SINESP"/>
        <s v="CEILANDIA RA IX"/>
        <s v="GUARA RA X"/>
        <s v="REC EMAS RA XV"/>
        <s v="SE"/>
        <s v="SEC"/>
        <s v="SEDHS"/>
        <s v="SLU"/>
        <s v="JB RA XXVII"/>
        <s v="SOBRADINHO 2 RA XXVI"/>
        <s v="PARANOA RA VII"/>
        <s v="BRAZLAND RA IV"/>
        <s v="CODEPLAN"/>
        <s v="PLANO PILOTO RA I"/>
        <s v="GAMA RA II"/>
        <s v="CRUZEIRO RA XI"/>
        <s v="RIACHO F 1 RA XVII"/>
        <s v="SEMOB"/>
        <s v="NOVACAP"/>
        <s v="SEL"/>
        <s v="SOBRADINHO RA V"/>
        <s v="EMATER"/>
        <s v="FERCAL RA XXXI"/>
        <s v="STA MA RA XIII"/>
        <s v="PLANALT RA VI"/>
        <s v="BANDEIR RA VIII"/>
        <s v="SAMAMB RA XII"/>
        <s v="LAGO SUL RA XVI"/>
        <s v="SAO SEBT RA XIV"/>
        <s v="GVG"/>
        <s v="LAGO N RA XVIII"/>
        <s v="RIACHO F 2 RA XXI"/>
        <s v="SUDOEST/OCT RA XXII"/>
        <s v="ADASA"/>
        <s v="PARK WAY RA XXIV"/>
        <s v="AGUAS CLARAS RA XX"/>
        <s v="FAP"/>
        <s v="FJZB"/>
        <s v="IPREV-DF"/>
        <s v="FUNAP"/>
        <s v="ARQUIVO PUBLICO"/>
        <s v="SECTI"/>
        <s v="CANDANGO RA XIX"/>
        <s v="VARJAO RA XXIII"/>
        <s v="SEF"/>
      </sharedItems>
    </cacheField>
    <cacheField name="Consumo Médio do Período" numFmtId="0">
      <sharedItems containsSemiMixedTypes="0" containsString="0" containsNumber="1" containsInteger="1" minValue="0" maxValue="100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0">
  <r>
    <x v="0"/>
    <x v="0"/>
    <x v="0"/>
    <n v="2"/>
    <x v="0"/>
    <n v="4"/>
  </r>
  <r>
    <x v="0"/>
    <x v="0"/>
    <x v="0"/>
    <n v="366"/>
    <x v="1"/>
    <n v="4"/>
  </r>
  <r>
    <x v="1"/>
    <x v="0"/>
    <x v="1"/>
    <n v="361"/>
    <x v="2"/>
    <n v="4"/>
  </r>
  <r>
    <x v="1"/>
    <x v="0"/>
    <x v="1"/>
    <n v="2"/>
    <x v="0"/>
    <n v="11"/>
  </r>
  <r>
    <x v="1"/>
    <x v="0"/>
    <x v="1"/>
    <n v="480"/>
    <x v="3"/>
    <n v="25"/>
  </r>
  <r>
    <x v="1"/>
    <x v="0"/>
    <x v="1"/>
    <n v="401"/>
    <x v="4"/>
    <n v="1"/>
  </r>
  <r>
    <x v="1"/>
    <x v="0"/>
    <x v="1"/>
    <n v="63"/>
    <x v="5"/>
    <n v="13"/>
  </r>
  <r>
    <x v="1"/>
    <x v="0"/>
    <x v="1"/>
    <n v="391"/>
    <x v="6"/>
    <n v="5"/>
  </r>
  <r>
    <x v="1"/>
    <x v="0"/>
    <x v="1"/>
    <n v="20"/>
    <x v="7"/>
    <n v="23"/>
  </r>
  <r>
    <x v="1"/>
    <x v="0"/>
    <x v="1"/>
    <n v="54"/>
    <x v="8"/>
    <n v="188"/>
  </r>
  <r>
    <x v="1"/>
    <x v="0"/>
    <x v="1"/>
    <n v="417"/>
    <x v="9"/>
    <n v="1"/>
  </r>
  <r>
    <x v="1"/>
    <x v="0"/>
    <x v="1"/>
    <n v="370"/>
    <x v="10"/>
    <n v="5"/>
  </r>
  <r>
    <x v="1"/>
    <x v="0"/>
    <x v="1"/>
    <n v="414"/>
    <x v="11"/>
    <n v="44"/>
  </r>
  <r>
    <x v="1"/>
    <x v="0"/>
    <x v="1"/>
    <n v="390"/>
    <x v="12"/>
    <n v="3"/>
  </r>
  <r>
    <x v="1"/>
    <x v="0"/>
    <x v="1"/>
    <n v="400"/>
    <x v="13"/>
    <n v="8"/>
  </r>
  <r>
    <x v="1"/>
    <x v="0"/>
    <x v="1"/>
    <n v="410"/>
    <x v="14"/>
    <n v="18"/>
  </r>
  <r>
    <x v="1"/>
    <x v="0"/>
    <x v="1"/>
    <n v="360"/>
    <x v="15"/>
    <n v="11"/>
  </r>
  <r>
    <x v="1"/>
    <x v="0"/>
    <x v="1"/>
    <n v="510"/>
    <x v="16"/>
    <n v="1"/>
  </r>
  <r>
    <x v="1"/>
    <x v="0"/>
    <x v="1"/>
    <n v="50"/>
    <x v="17"/>
    <n v="175"/>
  </r>
  <r>
    <x v="1"/>
    <x v="0"/>
    <x v="1"/>
    <n v="132"/>
    <x v="18"/>
    <n v="10"/>
  </r>
  <r>
    <x v="1"/>
    <x v="0"/>
    <x v="1"/>
    <n v="366"/>
    <x v="1"/>
    <n v="2"/>
  </r>
  <r>
    <x v="2"/>
    <x v="1"/>
    <x v="2"/>
    <n v="2"/>
    <x v="0"/>
    <n v="59"/>
  </r>
  <r>
    <x v="2"/>
    <x v="1"/>
    <x v="2"/>
    <n v="53"/>
    <x v="19"/>
    <n v="3"/>
  </r>
  <r>
    <x v="2"/>
    <x v="1"/>
    <x v="2"/>
    <n v="53"/>
    <x v="19"/>
    <n v="343"/>
  </r>
  <r>
    <x v="2"/>
    <x v="1"/>
    <x v="2"/>
    <n v="480"/>
    <x v="3"/>
    <n v="26"/>
  </r>
  <r>
    <x v="2"/>
    <x v="1"/>
    <x v="2"/>
    <n v="392"/>
    <x v="20"/>
    <n v="29"/>
  </r>
  <r>
    <x v="2"/>
    <x v="1"/>
    <x v="2"/>
    <n v="401"/>
    <x v="4"/>
    <n v="11"/>
  </r>
  <r>
    <x v="2"/>
    <x v="1"/>
    <x v="2"/>
    <n v="63"/>
    <x v="5"/>
    <n v="88"/>
  </r>
  <r>
    <x v="2"/>
    <x v="1"/>
    <x v="2"/>
    <n v="391"/>
    <x v="6"/>
    <n v="8"/>
  </r>
  <r>
    <x v="2"/>
    <x v="1"/>
    <x v="2"/>
    <n v="391"/>
    <x v="6"/>
    <n v="20"/>
  </r>
  <r>
    <x v="2"/>
    <x v="1"/>
    <x v="2"/>
    <n v="195"/>
    <x v="21"/>
    <n v="7"/>
  </r>
  <r>
    <x v="2"/>
    <x v="1"/>
    <x v="2"/>
    <n v="20"/>
    <x v="7"/>
    <n v="24"/>
  </r>
  <r>
    <x v="2"/>
    <x v="1"/>
    <x v="2"/>
    <n v="306"/>
    <x v="22"/>
    <n v="5"/>
  </r>
  <r>
    <x v="2"/>
    <x v="1"/>
    <x v="2"/>
    <n v="70"/>
    <x v="23"/>
    <n v="30"/>
  </r>
  <r>
    <x v="2"/>
    <x v="1"/>
    <x v="2"/>
    <n v="414"/>
    <x v="11"/>
    <n v="17"/>
  </r>
  <r>
    <x v="2"/>
    <x v="1"/>
    <x v="2"/>
    <n v="390"/>
    <x v="12"/>
    <n v="5"/>
  </r>
  <r>
    <x v="2"/>
    <x v="1"/>
    <x v="2"/>
    <n v="419"/>
    <x v="24"/>
    <n v="10"/>
  </r>
  <r>
    <x v="2"/>
    <x v="1"/>
    <x v="2"/>
    <n v="410"/>
    <x v="14"/>
    <n v="13"/>
  </r>
  <r>
    <x v="2"/>
    <x v="1"/>
    <x v="2"/>
    <n v="410"/>
    <x v="14"/>
    <n v="3"/>
  </r>
  <r>
    <x v="2"/>
    <x v="1"/>
    <x v="2"/>
    <n v="110"/>
    <x v="25"/>
    <n v="17"/>
  </r>
  <r>
    <x v="2"/>
    <x v="1"/>
    <x v="2"/>
    <n v="50"/>
    <x v="17"/>
    <n v="1175"/>
  </r>
  <r>
    <x v="3"/>
    <x v="1"/>
    <x v="3"/>
    <n v="480"/>
    <x v="3"/>
    <n v="3"/>
  </r>
  <r>
    <x v="3"/>
    <x v="1"/>
    <x v="3"/>
    <n v="392"/>
    <x v="20"/>
    <n v="67"/>
  </r>
  <r>
    <x v="3"/>
    <x v="1"/>
    <x v="3"/>
    <n v="63"/>
    <x v="5"/>
    <n v="210"/>
  </r>
  <r>
    <x v="3"/>
    <x v="1"/>
    <x v="3"/>
    <n v="391"/>
    <x v="6"/>
    <n v="34"/>
  </r>
  <r>
    <x v="3"/>
    <x v="1"/>
    <x v="3"/>
    <n v="391"/>
    <x v="6"/>
    <n v="10"/>
  </r>
  <r>
    <x v="3"/>
    <x v="1"/>
    <x v="3"/>
    <n v="370"/>
    <x v="10"/>
    <n v="16"/>
  </r>
  <r>
    <x v="3"/>
    <x v="1"/>
    <x v="3"/>
    <n v="410"/>
    <x v="14"/>
    <n v="15"/>
  </r>
  <r>
    <x v="3"/>
    <x v="1"/>
    <x v="3"/>
    <n v="110"/>
    <x v="25"/>
    <n v="15"/>
  </r>
  <r>
    <x v="3"/>
    <x v="1"/>
    <x v="3"/>
    <n v="50"/>
    <x v="17"/>
    <n v="399"/>
  </r>
  <r>
    <x v="4"/>
    <x v="2"/>
    <x v="4"/>
    <n v="138"/>
    <x v="26"/>
    <n v="100"/>
  </r>
  <r>
    <x v="4"/>
    <x v="2"/>
    <x v="4"/>
    <n v="137"/>
    <x v="27"/>
    <n v="150"/>
  </r>
  <r>
    <x v="4"/>
    <x v="2"/>
    <x v="4"/>
    <n v="145"/>
    <x v="28"/>
    <n v="52"/>
  </r>
  <r>
    <x v="4"/>
    <x v="2"/>
    <x v="4"/>
    <n v="80"/>
    <x v="29"/>
    <n v="800"/>
  </r>
  <r>
    <x v="4"/>
    <x v="2"/>
    <x v="4"/>
    <n v="150"/>
    <x v="30"/>
    <n v="400"/>
  </r>
  <r>
    <x v="4"/>
    <x v="2"/>
    <x v="4"/>
    <n v="417"/>
    <x v="9"/>
    <n v="30"/>
  </r>
  <r>
    <x v="4"/>
    <x v="2"/>
    <x v="4"/>
    <n v="380"/>
    <x v="31"/>
    <n v="252"/>
  </r>
  <r>
    <x v="4"/>
    <x v="2"/>
    <x v="4"/>
    <n v="94"/>
    <x v="32"/>
    <n v="100"/>
  </r>
  <r>
    <x v="4"/>
    <x v="2"/>
    <x v="4"/>
    <n v="50"/>
    <x v="17"/>
    <n v="500"/>
  </r>
  <r>
    <x v="4"/>
    <x v="2"/>
    <x v="4"/>
    <n v="132"/>
    <x v="18"/>
    <n v="300"/>
  </r>
  <r>
    <x v="5"/>
    <x v="2"/>
    <x v="5"/>
    <n v="307"/>
    <x v="33"/>
    <n v="13"/>
  </r>
  <r>
    <x v="5"/>
    <x v="2"/>
    <x v="5"/>
    <n v="80"/>
    <x v="29"/>
    <n v="500"/>
  </r>
  <r>
    <x v="5"/>
    <x v="2"/>
    <x v="5"/>
    <n v="150"/>
    <x v="30"/>
    <n v="200"/>
  </r>
  <r>
    <x v="5"/>
    <x v="2"/>
    <x v="5"/>
    <n v="417"/>
    <x v="9"/>
    <n v="30"/>
  </r>
  <r>
    <x v="5"/>
    <x v="2"/>
    <x v="5"/>
    <n v="390"/>
    <x v="12"/>
    <n v="200"/>
  </r>
  <r>
    <x v="5"/>
    <x v="2"/>
    <x v="5"/>
    <n v="304"/>
    <x v="34"/>
    <n v="100"/>
  </r>
  <r>
    <x v="6"/>
    <x v="3"/>
    <x v="6"/>
    <n v="195"/>
    <x v="21"/>
    <n v="150"/>
  </r>
  <r>
    <x v="6"/>
    <x v="3"/>
    <x v="6"/>
    <n v="140"/>
    <x v="35"/>
    <n v="8"/>
  </r>
  <r>
    <x v="6"/>
    <x v="3"/>
    <x v="6"/>
    <n v="306"/>
    <x v="22"/>
    <n v="200"/>
  </r>
  <r>
    <x v="6"/>
    <x v="3"/>
    <x v="6"/>
    <n v="150"/>
    <x v="30"/>
    <n v="50"/>
  </r>
  <r>
    <x v="6"/>
    <x v="3"/>
    <x v="6"/>
    <n v="50"/>
    <x v="17"/>
    <n v="250"/>
  </r>
  <r>
    <x v="7"/>
    <x v="3"/>
    <x v="7"/>
    <n v="138"/>
    <x v="26"/>
    <n v="25"/>
  </r>
  <r>
    <x v="7"/>
    <x v="3"/>
    <x v="7"/>
    <n v="20"/>
    <x v="7"/>
    <n v="200"/>
  </r>
  <r>
    <x v="7"/>
    <x v="3"/>
    <x v="7"/>
    <n v="306"/>
    <x v="22"/>
    <n v="100"/>
  </r>
  <r>
    <x v="7"/>
    <x v="3"/>
    <x v="7"/>
    <n v="380"/>
    <x v="31"/>
    <n v="1500"/>
  </r>
  <r>
    <x v="7"/>
    <x v="3"/>
    <x v="7"/>
    <n v="50"/>
    <x v="17"/>
    <n v="700"/>
  </r>
  <r>
    <x v="8"/>
    <x v="3"/>
    <x v="8"/>
    <n v="133"/>
    <x v="36"/>
    <n v="50"/>
  </r>
  <r>
    <x v="8"/>
    <x v="3"/>
    <x v="8"/>
    <n v="50"/>
    <x v="17"/>
    <n v="1000"/>
  </r>
  <r>
    <x v="9"/>
    <x v="3"/>
    <x v="9"/>
    <n v="121"/>
    <x v="37"/>
    <n v="2"/>
  </r>
  <r>
    <x v="9"/>
    <x v="3"/>
    <x v="9"/>
    <n v="141"/>
    <x v="38"/>
    <n v="1"/>
  </r>
  <r>
    <x v="9"/>
    <x v="3"/>
    <x v="9"/>
    <n v="50"/>
    <x v="17"/>
    <n v="0"/>
  </r>
  <r>
    <x v="10"/>
    <x v="3"/>
    <x v="10"/>
    <n v="2"/>
    <x v="0"/>
    <n v="150"/>
  </r>
  <r>
    <x v="10"/>
    <x v="3"/>
    <x v="10"/>
    <n v="121"/>
    <x v="37"/>
    <n v="15"/>
  </r>
  <r>
    <x v="10"/>
    <x v="3"/>
    <x v="10"/>
    <n v="131"/>
    <x v="39"/>
    <n v="150"/>
  </r>
  <r>
    <x v="10"/>
    <x v="3"/>
    <x v="10"/>
    <n v="391"/>
    <x v="6"/>
    <n v="100"/>
  </r>
  <r>
    <x v="10"/>
    <x v="3"/>
    <x v="10"/>
    <n v="20"/>
    <x v="7"/>
    <n v="150"/>
  </r>
  <r>
    <x v="10"/>
    <x v="3"/>
    <x v="10"/>
    <n v="306"/>
    <x v="22"/>
    <n v="100"/>
  </r>
  <r>
    <x v="10"/>
    <x v="3"/>
    <x v="10"/>
    <n v="50"/>
    <x v="17"/>
    <n v="3000"/>
  </r>
  <r>
    <x v="10"/>
    <x v="3"/>
    <x v="10"/>
    <n v="366"/>
    <x v="1"/>
    <n v="2"/>
  </r>
  <r>
    <x v="11"/>
    <x v="3"/>
    <x v="11"/>
    <n v="133"/>
    <x v="36"/>
    <n v="250"/>
  </r>
  <r>
    <x v="11"/>
    <x v="3"/>
    <x v="11"/>
    <n v="2"/>
    <x v="0"/>
    <n v="50"/>
  </r>
  <r>
    <x v="11"/>
    <x v="3"/>
    <x v="11"/>
    <n v="138"/>
    <x v="26"/>
    <n v="100"/>
  </r>
  <r>
    <x v="11"/>
    <x v="3"/>
    <x v="11"/>
    <n v="480"/>
    <x v="3"/>
    <n v="1"/>
  </r>
  <r>
    <x v="11"/>
    <x v="3"/>
    <x v="11"/>
    <n v="139"/>
    <x v="40"/>
    <n v="2"/>
  </r>
  <r>
    <x v="11"/>
    <x v="3"/>
    <x v="11"/>
    <n v="401"/>
    <x v="4"/>
    <n v="1"/>
  </r>
  <r>
    <x v="11"/>
    <x v="3"/>
    <x v="11"/>
    <n v="137"/>
    <x v="27"/>
    <n v="468"/>
  </r>
  <r>
    <x v="11"/>
    <x v="3"/>
    <x v="11"/>
    <n v="195"/>
    <x v="21"/>
    <n v="265"/>
  </r>
  <r>
    <x v="11"/>
    <x v="3"/>
    <x v="11"/>
    <n v="148"/>
    <x v="41"/>
    <n v="200"/>
  </r>
  <r>
    <x v="11"/>
    <x v="3"/>
    <x v="11"/>
    <n v="306"/>
    <x v="22"/>
    <n v="100"/>
  </r>
  <r>
    <x v="11"/>
    <x v="3"/>
    <x v="11"/>
    <n v="70"/>
    <x v="23"/>
    <n v="7"/>
  </r>
  <r>
    <x v="11"/>
    <x v="3"/>
    <x v="11"/>
    <n v="380"/>
    <x v="31"/>
    <n v="600"/>
  </r>
  <r>
    <x v="11"/>
    <x v="3"/>
    <x v="11"/>
    <n v="414"/>
    <x v="11"/>
    <n v="1"/>
  </r>
  <r>
    <x v="11"/>
    <x v="3"/>
    <x v="11"/>
    <n v="414"/>
    <x v="11"/>
    <n v="50"/>
  </r>
  <r>
    <x v="11"/>
    <x v="3"/>
    <x v="11"/>
    <n v="90"/>
    <x v="42"/>
    <n v="10"/>
  </r>
  <r>
    <x v="11"/>
    <x v="3"/>
    <x v="11"/>
    <n v="410"/>
    <x v="14"/>
    <n v="10"/>
  </r>
  <r>
    <x v="11"/>
    <x v="3"/>
    <x v="11"/>
    <n v="110"/>
    <x v="25"/>
    <n v="4"/>
  </r>
  <r>
    <x v="11"/>
    <x v="3"/>
    <x v="11"/>
    <n v="50"/>
    <x v="17"/>
    <n v="28"/>
  </r>
  <r>
    <x v="12"/>
    <x v="3"/>
    <x v="12"/>
    <n v="53"/>
    <x v="19"/>
    <n v="1"/>
  </r>
  <r>
    <x v="12"/>
    <x v="3"/>
    <x v="12"/>
    <n v="137"/>
    <x v="27"/>
    <n v="100"/>
  </r>
  <r>
    <x v="12"/>
    <x v="3"/>
    <x v="12"/>
    <n v="112"/>
    <x v="43"/>
    <n v="100"/>
  </r>
  <r>
    <x v="12"/>
    <x v="3"/>
    <x v="12"/>
    <n v="141"/>
    <x v="38"/>
    <n v="1"/>
  </r>
  <r>
    <x v="12"/>
    <x v="3"/>
    <x v="12"/>
    <n v="220"/>
    <x v="44"/>
    <n v="4500"/>
  </r>
  <r>
    <x v="12"/>
    <x v="3"/>
    <x v="12"/>
    <n v="134"/>
    <x v="45"/>
    <n v="100"/>
  </r>
  <r>
    <x v="12"/>
    <x v="3"/>
    <x v="12"/>
    <n v="50"/>
    <x v="17"/>
    <n v="1500"/>
  </r>
  <r>
    <x v="13"/>
    <x v="3"/>
    <x v="13"/>
    <n v="2"/>
    <x v="0"/>
    <n v="1"/>
  </r>
  <r>
    <x v="13"/>
    <x v="3"/>
    <x v="13"/>
    <n v="53"/>
    <x v="19"/>
    <n v="1"/>
  </r>
  <r>
    <x v="13"/>
    <x v="3"/>
    <x v="13"/>
    <n v="138"/>
    <x v="26"/>
    <n v="20"/>
  </r>
  <r>
    <x v="13"/>
    <x v="3"/>
    <x v="13"/>
    <n v="139"/>
    <x v="40"/>
    <n v="2"/>
  </r>
  <r>
    <x v="13"/>
    <x v="3"/>
    <x v="13"/>
    <n v="72"/>
    <x v="46"/>
    <n v="1"/>
  </r>
  <r>
    <x v="13"/>
    <x v="3"/>
    <x v="13"/>
    <n v="367"/>
    <x v="47"/>
    <n v="15"/>
  </r>
  <r>
    <x v="13"/>
    <x v="3"/>
    <x v="13"/>
    <n v="137"/>
    <x v="27"/>
    <n v="7"/>
  </r>
  <r>
    <x v="13"/>
    <x v="3"/>
    <x v="13"/>
    <n v="307"/>
    <x v="33"/>
    <n v="2"/>
  </r>
  <r>
    <x v="13"/>
    <x v="3"/>
    <x v="13"/>
    <n v="112"/>
    <x v="43"/>
    <n v="10"/>
  </r>
  <r>
    <x v="13"/>
    <x v="3"/>
    <x v="13"/>
    <n v="54"/>
    <x v="8"/>
    <n v="25"/>
  </r>
  <r>
    <x v="13"/>
    <x v="3"/>
    <x v="13"/>
    <n v="150"/>
    <x v="30"/>
    <n v="12"/>
  </r>
  <r>
    <x v="13"/>
    <x v="3"/>
    <x v="13"/>
    <n v="414"/>
    <x v="11"/>
    <n v="1"/>
  </r>
  <r>
    <x v="13"/>
    <x v="3"/>
    <x v="13"/>
    <n v="410"/>
    <x v="14"/>
    <n v="1"/>
  </r>
  <r>
    <x v="13"/>
    <x v="3"/>
    <x v="13"/>
    <n v="50"/>
    <x v="17"/>
    <n v="118"/>
  </r>
  <r>
    <x v="13"/>
    <x v="3"/>
    <x v="13"/>
    <n v="50"/>
    <x v="17"/>
    <n v="36"/>
  </r>
  <r>
    <x v="13"/>
    <x v="3"/>
    <x v="13"/>
    <n v="50"/>
    <x v="17"/>
    <n v="6"/>
  </r>
  <r>
    <x v="13"/>
    <x v="3"/>
    <x v="13"/>
    <n v="143"/>
    <x v="48"/>
    <n v="5"/>
  </r>
  <r>
    <x v="14"/>
    <x v="3"/>
    <x v="14"/>
    <n v="138"/>
    <x v="26"/>
    <n v="10"/>
  </r>
  <r>
    <x v="14"/>
    <x v="3"/>
    <x v="14"/>
    <n v="72"/>
    <x v="46"/>
    <n v="300"/>
  </r>
  <r>
    <x v="14"/>
    <x v="3"/>
    <x v="14"/>
    <n v="70"/>
    <x v="23"/>
    <n v="8"/>
  </r>
  <r>
    <x v="14"/>
    <x v="3"/>
    <x v="14"/>
    <n v="90"/>
    <x v="42"/>
    <n v="1"/>
  </r>
  <r>
    <x v="15"/>
    <x v="3"/>
    <x v="15"/>
    <n v="138"/>
    <x v="26"/>
    <n v="8"/>
  </r>
  <r>
    <x v="15"/>
    <x v="3"/>
    <x v="15"/>
    <n v="148"/>
    <x v="41"/>
    <n v="7"/>
  </r>
  <r>
    <x v="15"/>
    <x v="3"/>
    <x v="15"/>
    <n v="50"/>
    <x v="17"/>
    <n v="480"/>
  </r>
  <r>
    <x v="16"/>
    <x v="4"/>
    <x v="16"/>
    <n v="361"/>
    <x v="2"/>
    <n v="1"/>
  </r>
  <r>
    <x v="16"/>
    <x v="4"/>
    <x v="16"/>
    <n v="53"/>
    <x v="19"/>
    <n v="40"/>
  </r>
  <r>
    <x v="16"/>
    <x v="4"/>
    <x v="16"/>
    <n v="135"/>
    <x v="49"/>
    <n v="4"/>
  </r>
  <r>
    <x v="16"/>
    <x v="4"/>
    <x v="16"/>
    <n v="145"/>
    <x v="28"/>
    <n v="2"/>
  </r>
  <r>
    <x v="16"/>
    <x v="4"/>
    <x v="16"/>
    <n v="90"/>
    <x v="42"/>
    <n v="24"/>
  </r>
  <r>
    <x v="16"/>
    <x v="4"/>
    <x v="16"/>
    <n v="410"/>
    <x v="14"/>
    <n v="45"/>
  </r>
  <r>
    <x v="16"/>
    <x v="4"/>
    <x v="16"/>
    <n v="50"/>
    <x v="17"/>
    <n v="60"/>
  </r>
  <r>
    <x v="16"/>
    <x v="4"/>
    <x v="16"/>
    <n v="143"/>
    <x v="48"/>
    <n v="1"/>
  </r>
  <r>
    <x v="16"/>
    <x v="4"/>
    <x v="16"/>
    <n v="132"/>
    <x v="18"/>
    <n v="2"/>
  </r>
  <r>
    <x v="17"/>
    <x v="4"/>
    <x v="17"/>
    <n v="133"/>
    <x v="36"/>
    <n v="6"/>
  </r>
  <r>
    <x v="17"/>
    <x v="4"/>
    <x v="17"/>
    <n v="53"/>
    <x v="19"/>
    <n v="3"/>
  </r>
  <r>
    <x v="17"/>
    <x v="4"/>
    <x v="17"/>
    <n v="72"/>
    <x v="46"/>
    <n v="5"/>
  </r>
  <r>
    <x v="17"/>
    <x v="4"/>
    <x v="17"/>
    <n v="70"/>
    <x v="23"/>
    <n v="2"/>
  </r>
  <r>
    <x v="17"/>
    <x v="4"/>
    <x v="17"/>
    <n v="417"/>
    <x v="9"/>
    <n v="5"/>
  </r>
  <r>
    <x v="17"/>
    <x v="4"/>
    <x v="17"/>
    <n v="50"/>
    <x v="17"/>
    <n v="60"/>
  </r>
  <r>
    <x v="17"/>
    <x v="4"/>
    <x v="17"/>
    <n v="132"/>
    <x v="18"/>
    <n v="3"/>
  </r>
  <r>
    <x v="18"/>
    <x v="4"/>
    <x v="18"/>
    <n v="133"/>
    <x v="36"/>
    <n v="5"/>
  </r>
  <r>
    <x v="18"/>
    <x v="4"/>
    <x v="18"/>
    <n v="72"/>
    <x v="46"/>
    <n v="6"/>
  </r>
  <r>
    <x v="18"/>
    <x v="4"/>
    <x v="18"/>
    <n v="131"/>
    <x v="39"/>
    <n v="2"/>
  </r>
  <r>
    <x v="18"/>
    <x v="4"/>
    <x v="18"/>
    <n v="112"/>
    <x v="43"/>
    <n v="2"/>
  </r>
  <r>
    <x v="18"/>
    <x v="4"/>
    <x v="18"/>
    <n v="141"/>
    <x v="38"/>
    <n v="1"/>
  </r>
  <r>
    <x v="18"/>
    <x v="4"/>
    <x v="18"/>
    <n v="70"/>
    <x v="23"/>
    <n v="2"/>
  </r>
  <r>
    <x v="18"/>
    <x v="4"/>
    <x v="18"/>
    <n v="150"/>
    <x v="30"/>
    <n v="4"/>
  </r>
  <r>
    <x v="18"/>
    <x v="4"/>
    <x v="18"/>
    <n v="390"/>
    <x v="12"/>
    <n v="4"/>
  </r>
  <r>
    <x v="18"/>
    <x v="4"/>
    <x v="18"/>
    <n v="410"/>
    <x v="14"/>
    <n v="20"/>
  </r>
  <r>
    <x v="18"/>
    <x v="4"/>
    <x v="18"/>
    <n v="134"/>
    <x v="45"/>
    <n v="1"/>
  </r>
  <r>
    <x v="19"/>
    <x v="4"/>
    <x v="19"/>
    <n v="138"/>
    <x v="26"/>
    <n v="3"/>
  </r>
  <r>
    <x v="19"/>
    <x v="4"/>
    <x v="19"/>
    <n v="139"/>
    <x v="40"/>
    <n v="1"/>
  </r>
  <r>
    <x v="19"/>
    <x v="4"/>
    <x v="19"/>
    <n v="131"/>
    <x v="39"/>
    <n v="3"/>
  </r>
  <r>
    <x v="19"/>
    <x v="4"/>
    <x v="19"/>
    <n v="141"/>
    <x v="38"/>
    <n v="4"/>
  </r>
  <r>
    <x v="19"/>
    <x v="4"/>
    <x v="19"/>
    <n v="380"/>
    <x v="31"/>
    <n v="15"/>
  </r>
  <r>
    <x v="19"/>
    <x v="4"/>
    <x v="19"/>
    <n v="134"/>
    <x v="45"/>
    <n v="2"/>
  </r>
  <r>
    <x v="19"/>
    <x v="4"/>
    <x v="19"/>
    <n v="143"/>
    <x v="48"/>
    <n v="1"/>
  </r>
  <r>
    <x v="20"/>
    <x v="4"/>
    <x v="20"/>
    <n v="138"/>
    <x v="26"/>
    <n v="3"/>
  </r>
  <r>
    <x v="21"/>
    <x v="4"/>
    <x v="21"/>
    <n v="136"/>
    <x v="50"/>
    <n v="2"/>
  </r>
  <r>
    <x v="21"/>
    <x v="4"/>
    <x v="21"/>
    <n v="53"/>
    <x v="19"/>
    <n v="4"/>
  </r>
  <r>
    <x v="21"/>
    <x v="4"/>
    <x v="21"/>
    <n v="132"/>
    <x v="18"/>
    <n v="3"/>
  </r>
  <r>
    <x v="22"/>
    <x v="4"/>
    <x v="22"/>
    <n v="132"/>
    <x v="18"/>
    <n v="5"/>
  </r>
  <r>
    <x v="23"/>
    <x v="5"/>
    <x v="23"/>
    <n v="2"/>
    <x v="0"/>
    <n v="3"/>
  </r>
  <r>
    <x v="23"/>
    <x v="5"/>
    <x v="23"/>
    <n v="72"/>
    <x v="46"/>
    <n v="3"/>
  </r>
  <r>
    <x v="23"/>
    <x v="5"/>
    <x v="23"/>
    <n v="131"/>
    <x v="39"/>
    <n v="24"/>
  </r>
  <r>
    <x v="23"/>
    <x v="5"/>
    <x v="23"/>
    <n v="137"/>
    <x v="27"/>
    <n v="1"/>
  </r>
  <r>
    <x v="23"/>
    <x v="5"/>
    <x v="23"/>
    <n v="135"/>
    <x v="49"/>
    <n v="3"/>
  </r>
  <r>
    <x v="23"/>
    <x v="5"/>
    <x v="23"/>
    <n v="70"/>
    <x v="23"/>
    <n v="3"/>
  </r>
  <r>
    <x v="23"/>
    <x v="5"/>
    <x v="23"/>
    <n v="410"/>
    <x v="14"/>
    <n v="16"/>
  </r>
  <r>
    <x v="23"/>
    <x v="5"/>
    <x v="23"/>
    <n v="132"/>
    <x v="18"/>
    <n v="7"/>
  </r>
  <r>
    <x v="24"/>
    <x v="5"/>
    <x v="24"/>
    <n v="361"/>
    <x v="2"/>
    <n v="1"/>
  </r>
  <r>
    <x v="24"/>
    <x v="5"/>
    <x v="24"/>
    <n v="2"/>
    <x v="0"/>
    <n v="3"/>
  </r>
  <r>
    <x v="24"/>
    <x v="5"/>
    <x v="24"/>
    <n v="53"/>
    <x v="19"/>
    <n v="31"/>
  </r>
  <r>
    <x v="24"/>
    <x v="5"/>
    <x v="24"/>
    <n v="121"/>
    <x v="37"/>
    <n v="10"/>
  </r>
  <r>
    <x v="24"/>
    <x v="5"/>
    <x v="24"/>
    <n v="72"/>
    <x v="46"/>
    <n v="12"/>
  </r>
  <r>
    <x v="24"/>
    <x v="5"/>
    <x v="24"/>
    <n v="131"/>
    <x v="39"/>
    <n v="32"/>
  </r>
  <r>
    <x v="24"/>
    <x v="5"/>
    <x v="24"/>
    <n v="137"/>
    <x v="27"/>
    <n v="2"/>
  </r>
  <r>
    <x v="24"/>
    <x v="5"/>
    <x v="24"/>
    <n v="70"/>
    <x v="23"/>
    <n v="31"/>
  </r>
  <r>
    <x v="24"/>
    <x v="5"/>
    <x v="24"/>
    <n v="150"/>
    <x v="30"/>
    <n v="6"/>
  </r>
  <r>
    <x v="24"/>
    <x v="5"/>
    <x v="24"/>
    <n v="390"/>
    <x v="12"/>
    <n v="1"/>
  </r>
  <r>
    <x v="24"/>
    <x v="5"/>
    <x v="24"/>
    <n v="132"/>
    <x v="18"/>
    <n v="4"/>
  </r>
  <r>
    <x v="25"/>
    <x v="5"/>
    <x v="25"/>
    <n v="2"/>
    <x v="0"/>
    <n v="3"/>
  </r>
  <r>
    <x v="25"/>
    <x v="5"/>
    <x v="25"/>
    <n v="138"/>
    <x v="26"/>
    <n v="3"/>
  </r>
  <r>
    <x v="25"/>
    <x v="5"/>
    <x v="25"/>
    <n v="72"/>
    <x v="46"/>
    <n v="7"/>
  </r>
  <r>
    <x v="25"/>
    <x v="5"/>
    <x v="25"/>
    <n v="131"/>
    <x v="39"/>
    <n v="5"/>
  </r>
  <r>
    <x v="25"/>
    <x v="5"/>
    <x v="25"/>
    <n v="137"/>
    <x v="27"/>
    <n v="5"/>
  </r>
  <r>
    <x v="25"/>
    <x v="5"/>
    <x v="25"/>
    <n v="195"/>
    <x v="21"/>
    <n v="3"/>
  </r>
  <r>
    <x v="25"/>
    <x v="5"/>
    <x v="25"/>
    <n v="141"/>
    <x v="38"/>
    <n v="3"/>
  </r>
  <r>
    <x v="25"/>
    <x v="5"/>
    <x v="25"/>
    <n v="70"/>
    <x v="23"/>
    <n v="4"/>
  </r>
  <r>
    <x v="25"/>
    <x v="5"/>
    <x v="25"/>
    <n v="380"/>
    <x v="31"/>
    <n v="5"/>
  </r>
  <r>
    <x v="25"/>
    <x v="5"/>
    <x v="25"/>
    <n v="390"/>
    <x v="12"/>
    <n v="5"/>
  </r>
  <r>
    <x v="25"/>
    <x v="5"/>
    <x v="25"/>
    <n v="134"/>
    <x v="45"/>
    <n v="7"/>
  </r>
  <r>
    <x v="25"/>
    <x v="5"/>
    <x v="25"/>
    <n v="50"/>
    <x v="17"/>
    <n v="120"/>
  </r>
  <r>
    <x v="25"/>
    <x v="5"/>
    <x v="25"/>
    <n v="132"/>
    <x v="18"/>
    <n v="2"/>
  </r>
  <r>
    <x v="26"/>
    <x v="5"/>
    <x v="26"/>
    <n v="2"/>
    <x v="0"/>
    <n v="3"/>
  </r>
  <r>
    <x v="26"/>
    <x v="5"/>
    <x v="26"/>
    <n v="138"/>
    <x v="26"/>
    <n v="16"/>
  </r>
  <r>
    <x v="26"/>
    <x v="5"/>
    <x v="26"/>
    <n v="139"/>
    <x v="40"/>
    <n v="3"/>
  </r>
  <r>
    <x v="26"/>
    <x v="5"/>
    <x v="26"/>
    <n v="367"/>
    <x v="47"/>
    <n v="1"/>
  </r>
  <r>
    <x v="26"/>
    <x v="5"/>
    <x v="26"/>
    <n v="131"/>
    <x v="39"/>
    <n v="3"/>
  </r>
  <r>
    <x v="26"/>
    <x v="5"/>
    <x v="26"/>
    <n v="54"/>
    <x v="8"/>
    <n v="25"/>
  </r>
  <r>
    <x v="26"/>
    <x v="5"/>
    <x v="26"/>
    <n v="145"/>
    <x v="28"/>
    <n v="3"/>
  </r>
  <r>
    <x v="26"/>
    <x v="5"/>
    <x v="26"/>
    <n v="142"/>
    <x v="51"/>
    <n v="5"/>
  </r>
  <r>
    <x v="26"/>
    <x v="5"/>
    <x v="26"/>
    <n v="90"/>
    <x v="42"/>
    <n v="32"/>
  </r>
  <r>
    <x v="26"/>
    <x v="5"/>
    <x v="26"/>
    <n v="134"/>
    <x v="45"/>
    <n v="2"/>
  </r>
  <r>
    <x v="26"/>
    <x v="5"/>
    <x v="26"/>
    <n v="50"/>
    <x v="17"/>
    <n v="120"/>
  </r>
  <r>
    <x v="27"/>
    <x v="5"/>
    <x v="27"/>
    <n v="139"/>
    <x v="40"/>
    <n v="1"/>
  </r>
  <r>
    <x v="27"/>
    <x v="5"/>
    <x v="27"/>
    <n v="137"/>
    <x v="27"/>
    <n v="1"/>
  </r>
  <r>
    <x v="27"/>
    <x v="5"/>
    <x v="27"/>
    <n v="150"/>
    <x v="30"/>
    <n v="2"/>
  </r>
  <r>
    <x v="28"/>
    <x v="5"/>
    <x v="28"/>
    <n v="53"/>
    <x v="19"/>
    <n v="4"/>
  </r>
  <r>
    <x v="28"/>
    <x v="5"/>
    <x v="28"/>
    <n v="138"/>
    <x v="26"/>
    <n v="10"/>
  </r>
  <r>
    <x v="28"/>
    <x v="5"/>
    <x v="28"/>
    <n v="121"/>
    <x v="37"/>
    <n v="10"/>
  </r>
  <r>
    <x v="28"/>
    <x v="5"/>
    <x v="28"/>
    <n v="137"/>
    <x v="27"/>
    <n v="1"/>
  </r>
  <r>
    <x v="28"/>
    <x v="5"/>
    <x v="28"/>
    <n v="195"/>
    <x v="21"/>
    <n v="2"/>
  </r>
  <r>
    <x v="28"/>
    <x v="5"/>
    <x v="28"/>
    <n v="70"/>
    <x v="23"/>
    <n v="7"/>
  </r>
  <r>
    <x v="28"/>
    <x v="5"/>
    <x v="28"/>
    <n v="150"/>
    <x v="30"/>
    <n v="7"/>
  </r>
  <r>
    <x v="28"/>
    <x v="5"/>
    <x v="28"/>
    <n v="134"/>
    <x v="45"/>
    <n v="16"/>
  </r>
  <r>
    <x v="28"/>
    <x v="5"/>
    <x v="28"/>
    <n v="132"/>
    <x v="18"/>
    <n v="4"/>
  </r>
  <r>
    <x v="29"/>
    <x v="5"/>
    <x v="29"/>
    <n v="72"/>
    <x v="46"/>
    <n v="25"/>
  </r>
  <r>
    <x v="29"/>
    <x v="5"/>
    <x v="29"/>
    <n v="150"/>
    <x v="30"/>
    <n v="4"/>
  </r>
  <r>
    <x v="30"/>
    <x v="5"/>
    <x v="30"/>
    <n v="195"/>
    <x v="21"/>
    <n v="1"/>
  </r>
  <r>
    <x v="30"/>
    <x v="5"/>
    <x v="30"/>
    <n v="146"/>
    <x v="52"/>
    <n v="1"/>
  </r>
  <r>
    <x v="30"/>
    <x v="5"/>
    <x v="30"/>
    <n v="50"/>
    <x v="17"/>
    <n v="4"/>
  </r>
  <r>
    <x v="31"/>
    <x v="5"/>
    <x v="31"/>
    <n v="50"/>
    <x v="17"/>
    <n v="150"/>
  </r>
  <r>
    <x v="32"/>
    <x v="6"/>
    <x v="32"/>
    <n v="133"/>
    <x v="36"/>
    <n v="2"/>
  </r>
  <r>
    <x v="32"/>
    <x v="6"/>
    <x v="32"/>
    <n v="135"/>
    <x v="49"/>
    <n v="2"/>
  </r>
  <r>
    <x v="32"/>
    <x v="6"/>
    <x v="32"/>
    <n v="145"/>
    <x v="28"/>
    <n v="2"/>
  </r>
  <r>
    <x v="32"/>
    <x v="6"/>
    <x v="32"/>
    <n v="50"/>
    <x v="17"/>
    <n v="129"/>
  </r>
  <r>
    <x v="33"/>
    <x v="6"/>
    <x v="33"/>
    <n v="137"/>
    <x v="27"/>
    <n v="14"/>
  </r>
  <r>
    <x v="33"/>
    <x v="6"/>
    <x v="33"/>
    <n v="112"/>
    <x v="43"/>
    <n v="3"/>
  </r>
  <r>
    <x v="33"/>
    <x v="6"/>
    <x v="33"/>
    <n v="145"/>
    <x v="28"/>
    <n v="7"/>
  </r>
  <r>
    <x v="33"/>
    <x v="6"/>
    <x v="33"/>
    <n v="70"/>
    <x v="23"/>
    <n v="4"/>
  </r>
  <r>
    <x v="33"/>
    <x v="6"/>
    <x v="33"/>
    <n v="50"/>
    <x v="17"/>
    <n v="120"/>
  </r>
  <r>
    <x v="34"/>
    <x v="6"/>
    <x v="34"/>
    <n v="401"/>
    <x v="4"/>
    <n v="4"/>
  </r>
  <r>
    <x v="34"/>
    <x v="6"/>
    <x v="34"/>
    <n v="135"/>
    <x v="49"/>
    <n v="2"/>
  </r>
  <r>
    <x v="34"/>
    <x v="6"/>
    <x v="34"/>
    <n v="50"/>
    <x v="17"/>
    <n v="150"/>
  </r>
  <r>
    <x v="35"/>
    <x v="6"/>
    <x v="35"/>
    <n v="138"/>
    <x v="26"/>
    <n v="3"/>
  </r>
  <r>
    <x v="35"/>
    <x v="6"/>
    <x v="35"/>
    <n v="137"/>
    <x v="27"/>
    <n v="1"/>
  </r>
  <r>
    <x v="36"/>
    <x v="7"/>
    <x v="36"/>
    <n v="138"/>
    <x v="26"/>
    <n v="38"/>
  </r>
  <r>
    <x v="36"/>
    <x v="7"/>
    <x v="36"/>
    <n v="54"/>
    <x v="8"/>
    <n v="200"/>
  </r>
  <r>
    <x v="36"/>
    <x v="7"/>
    <x v="36"/>
    <n v="410"/>
    <x v="14"/>
    <n v="120"/>
  </r>
  <r>
    <x v="36"/>
    <x v="7"/>
    <x v="36"/>
    <n v="50"/>
    <x v="17"/>
    <n v="280"/>
  </r>
  <r>
    <x v="37"/>
    <x v="7"/>
    <x v="37"/>
    <n v="20"/>
    <x v="7"/>
    <n v="8"/>
  </r>
  <r>
    <x v="37"/>
    <x v="7"/>
    <x v="37"/>
    <n v="70"/>
    <x v="23"/>
    <n v="12"/>
  </r>
  <r>
    <x v="37"/>
    <x v="7"/>
    <x v="37"/>
    <n v="410"/>
    <x v="14"/>
    <n v="25"/>
  </r>
  <r>
    <x v="38"/>
    <x v="8"/>
    <x v="38"/>
    <n v="361"/>
    <x v="2"/>
    <n v="6"/>
  </r>
  <r>
    <x v="38"/>
    <x v="8"/>
    <x v="38"/>
    <n v="133"/>
    <x v="36"/>
    <n v="4"/>
  </r>
  <r>
    <x v="38"/>
    <x v="8"/>
    <x v="38"/>
    <n v="53"/>
    <x v="19"/>
    <n v="5"/>
  </r>
  <r>
    <x v="38"/>
    <x v="8"/>
    <x v="38"/>
    <n v="138"/>
    <x v="26"/>
    <n v="40"/>
  </r>
  <r>
    <x v="38"/>
    <x v="8"/>
    <x v="38"/>
    <n v="480"/>
    <x v="3"/>
    <n v="4"/>
  </r>
  <r>
    <x v="38"/>
    <x v="8"/>
    <x v="38"/>
    <n v="139"/>
    <x v="40"/>
    <n v="8"/>
  </r>
  <r>
    <x v="38"/>
    <x v="8"/>
    <x v="38"/>
    <n v="131"/>
    <x v="39"/>
    <n v="5"/>
  </r>
  <r>
    <x v="38"/>
    <x v="8"/>
    <x v="38"/>
    <n v="391"/>
    <x v="6"/>
    <n v="10"/>
  </r>
  <r>
    <x v="38"/>
    <x v="8"/>
    <x v="38"/>
    <n v="195"/>
    <x v="21"/>
    <n v="11"/>
  </r>
  <r>
    <x v="38"/>
    <x v="8"/>
    <x v="38"/>
    <n v="112"/>
    <x v="43"/>
    <n v="25"/>
  </r>
  <r>
    <x v="38"/>
    <x v="8"/>
    <x v="38"/>
    <n v="141"/>
    <x v="38"/>
    <n v="4"/>
  </r>
  <r>
    <x v="38"/>
    <x v="8"/>
    <x v="38"/>
    <n v="54"/>
    <x v="8"/>
    <n v="37"/>
  </r>
  <r>
    <x v="38"/>
    <x v="8"/>
    <x v="38"/>
    <n v="145"/>
    <x v="28"/>
    <n v="2"/>
  </r>
  <r>
    <x v="38"/>
    <x v="8"/>
    <x v="38"/>
    <n v="70"/>
    <x v="23"/>
    <n v="7"/>
  </r>
  <r>
    <x v="38"/>
    <x v="8"/>
    <x v="38"/>
    <n v="417"/>
    <x v="9"/>
    <n v="38"/>
  </r>
  <r>
    <x v="38"/>
    <x v="8"/>
    <x v="38"/>
    <n v="414"/>
    <x v="11"/>
    <n v="5"/>
  </r>
  <r>
    <x v="38"/>
    <x v="8"/>
    <x v="38"/>
    <n v="390"/>
    <x v="12"/>
    <n v="52"/>
  </r>
  <r>
    <x v="38"/>
    <x v="8"/>
    <x v="38"/>
    <n v="90"/>
    <x v="42"/>
    <n v="18"/>
  </r>
  <r>
    <x v="38"/>
    <x v="8"/>
    <x v="38"/>
    <n v="410"/>
    <x v="14"/>
    <n v="70"/>
  </r>
  <r>
    <x v="38"/>
    <x v="8"/>
    <x v="38"/>
    <n v="50"/>
    <x v="17"/>
    <n v="68"/>
  </r>
  <r>
    <x v="38"/>
    <x v="8"/>
    <x v="38"/>
    <n v="132"/>
    <x v="18"/>
    <n v="2"/>
  </r>
  <r>
    <x v="39"/>
    <x v="8"/>
    <x v="39"/>
    <n v="361"/>
    <x v="2"/>
    <n v="5"/>
  </r>
  <r>
    <x v="39"/>
    <x v="8"/>
    <x v="39"/>
    <n v="133"/>
    <x v="36"/>
    <n v="3"/>
  </r>
  <r>
    <x v="39"/>
    <x v="8"/>
    <x v="39"/>
    <n v="138"/>
    <x v="26"/>
    <n v="42"/>
  </r>
  <r>
    <x v="39"/>
    <x v="8"/>
    <x v="39"/>
    <n v="139"/>
    <x v="40"/>
    <n v="2"/>
  </r>
  <r>
    <x v="39"/>
    <x v="8"/>
    <x v="39"/>
    <n v="131"/>
    <x v="39"/>
    <n v="2"/>
  </r>
  <r>
    <x v="39"/>
    <x v="8"/>
    <x v="39"/>
    <n v="137"/>
    <x v="27"/>
    <n v="2"/>
  </r>
  <r>
    <x v="39"/>
    <x v="8"/>
    <x v="39"/>
    <n v="391"/>
    <x v="6"/>
    <n v="10"/>
  </r>
  <r>
    <x v="39"/>
    <x v="8"/>
    <x v="39"/>
    <n v="195"/>
    <x v="21"/>
    <n v="1"/>
  </r>
  <r>
    <x v="39"/>
    <x v="8"/>
    <x v="39"/>
    <n v="112"/>
    <x v="43"/>
    <n v="25"/>
  </r>
  <r>
    <x v="39"/>
    <x v="8"/>
    <x v="39"/>
    <n v="54"/>
    <x v="8"/>
    <n v="23"/>
  </r>
  <r>
    <x v="39"/>
    <x v="8"/>
    <x v="39"/>
    <n v="145"/>
    <x v="28"/>
    <n v="3"/>
  </r>
  <r>
    <x v="39"/>
    <x v="8"/>
    <x v="39"/>
    <n v="70"/>
    <x v="23"/>
    <n v="4"/>
  </r>
  <r>
    <x v="39"/>
    <x v="8"/>
    <x v="39"/>
    <n v="150"/>
    <x v="30"/>
    <n v="3"/>
  </r>
  <r>
    <x v="39"/>
    <x v="8"/>
    <x v="39"/>
    <n v="380"/>
    <x v="31"/>
    <n v="26"/>
  </r>
  <r>
    <x v="39"/>
    <x v="8"/>
    <x v="39"/>
    <n v="414"/>
    <x v="11"/>
    <n v="5"/>
  </r>
  <r>
    <x v="39"/>
    <x v="8"/>
    <x v="39"/>
    <n v="90"/>
    <x v="42"/>
    <n v="16"/>
  </r>
  <r>
    <x v="39"/>
    <x v="8"/>
    <x v="39"/>
    <n v="410"/>
    <x v="14"/>
    <n v="95"/>
  </r>
  <r>
    <x v="39"/>
    <x v="8"/>
    <x v="39"/>
    <n v="50"/>
    <x v="17"/>
    <n v="98"/>
  </r>
  <r>
    <x v="39"/>
    <x v="8"/>
    <x v="39"/>
    <n v="132"/>
    <x v="18"/>
    <n v="8"/>
  </r>
  <r>
    <x v="40"/>
    <x v="8"/>
    <x v="40"/>
    <n v="138"/>
    <x v="26"/>
    <n v="25"/>
  </r>
  <r>
    <x v="40"/>
    <x v="8"/>
    <x v="40"/>
    <n v="131"/>
    <x v="39"/>
    <n v="3"/>
  </r>
  <r>
    <x v="40"/>
    <x v="8"/>
    <x v="40"/>
    <n v="391"/>
    <x v="6"/>
    <n v="10"/>
  </r>
  <r>
    <x v="40"/>
    <x v="8"/>
    <x v="40"/>
    <n v="50"/>
    <x v="17"/>
    <n v="60"/>
  </r>
  <r>
    <x v="41"/>
    <x v="8"/>
    <x v="41"/>
    <n v="220"/>
    <x v="44"/>
    <n v="15"/>
  </r>
  <r>
    <x v="41"/>
    <x v="8"/>
    <x v="41"/>
    <n v="90"/>
    <x v="42"/>
    <n v="26"/>
  </r>
  <r>
    <x v="42"/>
    <x v="8"/>
    <x v="42"/>
    <n v="53"/>
    <x v="19"/>
    <n v="10"/>
  </r>
  <r>
    <x v="42"/>
    <x v="8"/>
    <x v="42"/>
    <n v="391"/>
    <x v="6"/>
    <n v="1"/>
  </r>
  <r>
    <x v="42"/>
    <x v="8"/>
    <x v="42"/>
    <n v="112"/>
    <x v="43"/>
    <n v="4"/>
  </r>
  <r>
    <x v="43"/>
    <x v="9"/>
    <x v="43"/>
    <n v="138"/>
    <x v="26"/>
    <n v="3"/>
  </r>
  <r>
    <x v="43"/>
    <x v="9"/>
    <x v="43"/>
    <n v="137"/>
    <x v="27"/>
    <n v="8"/>
  </r>
  <r>
    <x v="43"/>
    <x v="9"/>
    <x v="43"/>
    <n v="391"/>
    <x v="6"/>
    <n v="10"/>
  </r>
  <r>
    <x v="43"/>
    <x v="9"/>
    <x v="43"/>
    <n v="20"/>
    <x v="7"/>
    <n v="50"/>
  </r>
  <r>
    <x v="43"/>
    <x v="9"/>
    <x v="43"/>
    <n v="141"/>
    <x v="38"/>
    <n v="11"/>
  </r>
  <r>
    <x v="43"/>
    <x v="9"/>
    <x v="43"/>
    <n v="380"/>
    <x v="31"/>
    <n v="9"/>
  </r>
  <r>
    <x v="43"/>
    <x v="9"/>
    <x v="43"/>
    <n v="414"/>
    <x v="11"/>
    <n v="5"/>
  </r>
  <r>
    <x v="43"/>
    <x v="9"/>
    <x v="43"/>
    <n v="410"/>
    <x v="14"/>
    <n v="33"/>
  </r>
  <r>
    <x v="43"/>
    <x v="9"/>
    <x v="43"/>
    <n v="50"/>
    <x v="17"/>
    <n v="3"/>
  </r>
  <r>
    <x v="44"/>
    <x v="10"/>
    <x v="44"/>
    <n v="367"/>
    <x v="47"/>
    <n v="1"/>
  </r>
  <r>
    <x v="44"/>
    <x v="10"/>
    <x v="44"/>
    <n v="391"/>
    <x v="6"/>
    <n v="300"/>
  </r>
  <r>
    <x v="44"/>
    <x v="10"/>
    <x v="44"/>
    <n v="70"/>
    <x v="23"/>
    <n v="50"/>
  </r>
  <r>
    <x v="44"/>
    <x v="10"/>
    <x v="44"/>
    <n v="134"/>
    <x v="45"/>
    <n v="150"/>
  </r>
  <r>
    <x v="45"/>
    <x v="11"/>
    <x v="45"/>
    <n v="70"/>
    <x v="23"/>
    <n v="18"/>
  </r>
  <r>
    <x v="45"/>
    <x v="11"/>
    <x v="45"/>
    <n v="410"/>
    <x v="14"/>
    <n v="10"/>
  </r>
  <r>
    <x v="46"/>
    <x v="11"/>
    <x v="46"/>
    <n v="140"/>
    <x v="35"/>
    <n v="5"/>
  </r>
  <r>
    <x v="46"/>
    <x v="11"/>
    <x v="46"/>
    <n v="380"/>
    <x v="31"/>
    <n v="2"/>
  </r>
  <r>
    <x v="46"/>
    <x v="11"/>
    <x v="46"/>
    <n v="50"/>
    <x v="17"/>
    <n v="30"/>
  </r>
  <r>
    <x v="47"/>
    <x v="11"/>
    <x v="47"/>
    <n v="417"/>
    <x v="9"/>
    <n v="10"/>
  </r>
  <r>
    <x v="47"/>
    <x v="11"/>
    <x v="47"/>
    <n v="380"/>
    <x v="31"/>
    <n v="20"/>
  </r>
  <r>
    <x v="47"/>
    <x v="11"/>
    <x v="47"/>
    <n v="50"/>
    <x v="17"/>
    <n v="30"/>
  </r>
  <r>
    <x v="48"/>
    <x v="11"/>
    <x v="48"/>
    <n v="72"/>
    <x v="46"/>
    <n v="6"/>
  </r>
  <r>
    <x v="48"/>
    <x v="11"/>
    <x v="48"/>
    <n v="137"/>
    <x v="27"/>
    <n v="19"/>
  </r>
  <r>
    <x v="48"/>
    <x v="11"/>
    <x v="48"/>
    <n v="195"/>
    <x v="21"/>
    <n v="7"/>
  </r>
  <r>
    <x v="48"/>
    <x v="11"/>
    <x v="48"/>
    <n v="135"/>
    <x v="49"/>
    <n v="1"/>
  </r>
  <r>
    <x v="48"/>
    <x v="11"/>
    <x v="48"/>
    <n v="144"/>
    <x v="53"/>
    <n v="4"/>
  </r>
  <r>
    <x v="48"/>
    <x v="11"/>
    <x v="48"/>
    <n v="150"/>
    <x v="30"/>
    <n v="123"/>
  </r>
  <r>
    <x v="48"/>
    <x v="11"/>
    <x v="48"/>
    <n v="417"/>
    <x v="9"/>
    <n v="10"/>
  </r>
  <r>
    <x v="48"/>
    <x v="11"/>
    <x v="48"/>
    <n v="132"/>
    <x v="18"/>
    <n v="3"/>
  </r>
  <r>
    <x v="49"/>
    <x v="11"/>
    <x v="49"/>
    <n v="72"/>
    <x v="46"/>
    <n v="1"/>
  </r>
  <r>
    <x v="49"/>
    <x v="11"/>
    <x v="49"/>
    <n v="137"/>
    <x v="27"/>
    <n v="6"/>
  </r>
  <r>
    <x v="49"/>
    <x v="11"/>
    <x v="49"/>
    <n v="195"/>
    <x v="21"/>
    <n v="12"/>
  </r>
  <r>
    <x v="49"/>
    <x v="11"/>
    <x v="49"/>
    <n v="150"/>
    <x v="30"/>
    <n v="17"/>
  </r>
  <r>
    <x v="49"/>
    <x v="11"/>
    <x v="49"/>
    <n v="132"/>
    <x v="18"/>
    <n v="5"/>
  </r>
  <r>
    <x v="50"/>
    <x v="12"/>
    <x v="50"/>
    <n v="136"/>
    <x v="50"/>
    <n v="29"/>
  </r>
  <r>
    <x v="50"/>
    <x v="12"/>
    <x v="50"/>
    <n v="133"/>
    <x v="36"/>
    <n v="1"/>
  </r>
  <r>
    <x v="50"/>
    <x v="12"/>
    <x v="50"/>
    <n v="2"/>
    <x v="0"/>
    <n v="25"/>
  </r>
  <r>
    <x v="50"/>
    <x v="12"/>
    <x v="50"/>
    <n v="138"/>
    <x v="26"/>
    <n v="108"/>
  </r>
  <r>
    <x v="50"/>
    <x v="12"/>
    <x v="50"/>
    <n v="480"/>
    <x v="3"/>
    <n v="8"/>
  </r>
  <r>
    <x v="50"/>
    <x v="12"/>
    <x v="50"/>
    <n v="121"/>
    <x v="37"/>
    <n v="25"/>
  </r>
  <r>
    <x v="50"/>
    <x v="12"/>
    <x v="50"/>
    <n v="392"/>
    <x v="20"/>
    <n v="38"/>
  </r>
  <r>
    <x v="50"/>
    <x v="12"/>
    <x v="50"/>
    <n v="139"/>
    <x v="40"/>
    <n v="40"/>
  </r>
  <r>
    <x v="50"/>
    <x v="12"/>
    <x v="50"/>
    <n v="367"/>
    <x v="47"/>
    <n v="6"/>
  </r>
  <r>
    <x v="50"/>
    <x v="12"/>
    <x v="50"/>
    <n v="131"/>
    <x v="39"/>
    <n v="114"/>
  </r>
  <r>
    <x v="50"/>
    <x v="12"/>
    <x v="50"/>
    <n v="137"/>
    <x v="27"/>
    <n v="5"/>
  </r>
  <r>
    <x v="50"/>
    <x v="12"/>
    <x v="50"/>
    <n v="14"/>
    <x v="54"/>
    <n v="25"/>
  </r>
  <r>
    <x v="50"/>
    <x v="12"/>
    <x v="50"/>
    <n v="195"/>
    <x v="21"/>
    <n v="29"/>
  </r>
  <r>
    <x v="50"/>
    <x v="12"/>
    <x v="50"/>
    <n v="149"/>
    <x v="55"/>
    <n v="4"/>
  </r>
  <r>
    <x v="50"/>
    <x v="12"/>
    <x v="50"/>
    <n v="112"/>
    <x v="43"/>
    <n v="579"/>
  </r>
  <r>
    <x v="50"/>
    <x v="12"/>
    <x v="50"/>
    <n v="140"/>
    <x v="35"/>
    <n v="6"/>
  </r>
  <r>
    <x v="50"/>
    <x v="12"/>
    <x v="50"/>
    <n v="20"/>
    <x v="7"/>
    <n v="25"/>
  </r>
  <r>
    <x v="50"/>
    <x v="12"/>
    <x v="50"/>
    <n v="141"/>
    <x v="38"/>
    <n v="15"/>
  </r>
  <r>
    <x v="50"/>
    <x v="12"/>
    <x v="50"/>
    <n v="54"/>
    <x v="8"/>
    <n v="500"/>
  </r>
  <r>
    <x v="50"/>
    <x v="12"/>
    <x v="50"/>
    <n v="145"/>
    <x v="28"/>
    <n v="65"/>
  </r>
  <r>
    <x v="50"/>
    <x v="12"/>
    <x v="50"/>
    <n v="301"/>
    <x v="56"/>
    <n v="30"/>
  </r>
  <r>
    <x v="50"/>
    <x v="12"/>
    <x v="50"/>
    <n v="142"/>
    <x v="51"/>
    <n v="10"/>
  </r>
  <r>
    <x v="50"/>
    <x v="12"/>
    <x v="50"/>
    <n v="306"/>
    <x v="22"/>
    <n v="78"/>
  </r>
  <r>
    <x v="50"/>
    <x v="12"/>
    <x v="50"/>
    <n v="70"/>
    <x v="23"/>
    <n v="53"/>
  </r>
  <r>
    <x v="50"/>
    <x v="12"/>
    <x v="50"/>
    <n v="150"/>
    <x v="30"/>
    <n v="1209"/>
  </r>
  <r>
    <x v="50"/>
    <x v="12"/>
    <x v="50"/>
    <n v="417"/>
    <x v="9"/>
    <n v="170"/>
  </r>
  <r>
    <x v="50"/>
    <x v="12"/>
    <x v="50"/>
    <n v="380"/>
    <x v="31"/>
    <n v="511"/>
  </r>
  <r>
    <x v="50"/>
    <x v="12"/>
    <x v="50"/>
    <n v="414"/>
    <x v="11"/>
    <n v="8"/>
  </r>
  <r>
    <x v="50"/>
    <x v="12"/>
    <x v="50"/>
    <n v="390"/>
    <x v="12"/>
    <n v="57"/>
  </r>
  <r>
    <x v="50"/>
    <x v="12"/>
    <x v="50"/>
    <n v="220"/>
    <x v="44"/>
    <n v="34"/>
  </r>
  <r>
    <x v="50"/>
    <x v="12"/>
    <x v="50"/>
    <n v="90"/>
    <x v="42"/>
    <n v="318"/>
  </r>
  <r>
    <x v="50"/>
    <x v="12"/>
    <x v="50"/>
    <n v="410"/>
    <x v="14"/>
    <n v="100"/>
  </r>
  <r>
    <x v="50"/>
    <x v="12"/>
    <x v="50"/>
    <n v="134"/>
    <x v="45"/>
    <n v="13"/>
  </r>
  <r>
    <x v="50"/>
    <x v="12"/>
    <x v="50"/>
    <n v="50"/>
    <x v="17"/>
    <n v="1650"/>
  </r>
  <r>
    <x v="50"/>
    <x v="12"/>
    <x v="50"/>
    <n v="302"/>
    <x v="57"/>
    <n v="3"/>
  </r>
  <r>
    <x v="50"/>
    <x v="12"/>
    <x v="50"/>
    <n v="132"/>
    <x v="18"/>
    <n v="238"/>
  </r>
  <r>
    <x v="51"/>
    <x v="12"/>
    <x v="51"/>
    <n v="197"/>
    <x v="58"/>
    <n v="71"/>
  </r>
  <r>
    <x v="51"/>
    <x v="12"/>
    <x v="51"/>
    <n v="401"/>
    <x v="4"/>
    <n v="92"/>
  </r>
  <r>
    <x v="51"/>
    <x v="12"/>
    <x v="51"/>
    <n v="63"/>
    <x v="5"/>
    <n v="50"/>
  </r>
  <r>
    <x v="51"/>
    <x v="12"/>
    <x v="51"/>
    <n v="391"/>
    <x v="6"/>
    <n v="60"/>
  </r>
  <r>
    <x v="51"/>
    <x v="12"/>
    <x v="51"/>
    <n v="305"/>
    <x v="59"/>
    <n v="20"/>
  </r>
  <r>
    <x v="51"/>
    <x v="12"/>
    <x v="51"/>
    <n v="141"/>
    <x v="38"/>
    <n v="45"/>
  </r>
  <r>
    <x v="51"/>
    <x v="12"/>
    <x v="51"/>
    <n v="306"/>
    <x v="22"/>
    <n v="40"/>
  </r>
  <r>
    <x v="51"/>
    <x v="12"/>
    <x v="51"/>
    <n v="80"/>
    <x v="29"/>
    <n v="195"/>
  </r>
  <r>
    <x v="51"/>
    <x v="12"/>
    <x v="51"/>
    <n v="220"/>
    <x v="44"/>
    <n v="50"/>
  </r>
  <r>
    <x v="51"/>
    <x v="12"/>
    <x v="51"/>
    <n v="410"/>
    <x v="14"/>
    <n v="8"/>
  </r>
  <r>
    <x v="52"/>
    <x v="12"/>
    <x v="52"/>
    <n v="2"/>
    <x v="0"/>
    <n v="625"/>
  </r>
  <r>
    <x v="52"/>
    <x v="12"/>
    <x v="52"/>
    <n v="480"/>
    <x v="3"/>
    <n v="50"/>
  </r>
  <r>
    <x v="52"/>
    <x v="12"/>
    <x v="52"/>
    <n v="121"/>
    <x v="37"/>
    <n v="100"/>
  </r>
  <r>
    <x v="52"/>
    <x v="12"/>
    <x v="52"/>
    <n v="54"/>
    <x v="8"/>
    <n v="242"/>
  </r>
  <r>
    <x v="52"/>
    <x v="12"/>
    <x v="52"/>
    <n v="80"/>
    <x v="29"/>
    <n v="55"/>
  </r>
  <r>
    <x v="52"/>
    <x v="12"/>
    <x v="52"/>
    <n v="110"/>
    <x v="25"/>
    <n v="59"/>
  </r>
  <r>
    <x v="52"/>
    <x v="12"/>
    <x v="52"/>
    <n v="366"/>
    <x v="1"/>
    <n v="15"/>
  </r>
  <r>
    <x v="53"/>
    <x v="12"/>
    <x v="53"/>
    <n v="361"/>
    <x v="2"/>
    <n v="144"/>
  </r>
  <r>
    <x v="53"/>
    <x v="12"/>
    <x v="53"/>
    <n v="300"/>
    <x v="60"/>
    <n v="16"/>
  </r>
  <r>
    <x v="53"/>
    <x v="12"/>
    <x v="53"/>
    <n v="133"/>
    <x v="36"/>
    <n v="25"/>
  </r>
  <r>
    <x v="53"/>
    <x v="12"/>
    <x v="53"/>
    <n v="2"/>
    <x v="0"/>
    <n v="100"/>
  </r>
  <r>
    <x v="53"/>
    <x v="12"/>
    <x v="53"/>
    <n v="138"/>
    <x v="26"/>
    <n v="50"/>
  </r>
  <r>
    <x v="53"/>
    <x v="12"/>
    <x v="53"/>
    <n v="480"/>
    <x v="3"/>
    <n v="12"/>
  </r>
  <r>
    <x v="53"/>
    <x v="12"/>
    <x v="53"/>
    <n v="392"/>
    <x v="20"/>
    <n v="38"/>
  </r>
  <r>
    <x v="53"/>
    <x v="12"/>
    <x v="53"/>
    <n v="139"/>
    <x v="40"/>
    <n v="7"/>
  </r>
  <r>
    <x v="53"/>
    <x v="12"/>
    <x v="53"/>
    <n v="401"/>
    <x v="4"/>
    <n v="1"/>
  </r>
  <r>
    <x v="53"/>
    <x v="12"/>
    <x v="53"/>
    <n v="72"/>
    <x v="46"/>
    <n v="188"/>
  </r>
  <r>
    <x v="53"/>
    <x v="12"/>
    <x v="53"/>
    <n v="193"/>
    <x v="61"/>
    <n v="2"/>
  </r>
  <r>
    <x v="53"/>
    <x v="12"/>
    <x v="53"/>
    <n v="63"/>
    <x v="5"/>
    <n v="50"/>
  </r>
  <r>
    <x v="53"/>
    <x v="12"/>
    <x v="53"/>
    <n v="196"/>
    <x v="62"/>
    <n v="17"/>
  </r>
  <r>
    <x v="53"/>
    <x v="12"/>
    <x v="53"/>
    <n v="131"/>
    <x v="39"/>
    <n v="25"/>
  </r>
  <r>
    <x v="53"/>
    <x v="12"/>
    <x v="53"/>
    <n v="391"/>
    <x v="6"/>
    <n v="147"/>
  </r>
  <r>
    <x v="53"/>
    <x v="12"/>
    <x v="53"/>
    <n v="195"/>
    <x v="21"/>
    <n v="56"/>
  </r>
  <r>
    <x v="53"/>
    <x v="12"/>
    <x v="53"/>
    <n v="146"/>
    <x v="52"/>
    <n v="89"/>
  </r>
  <r>
    <x v="53"/>
    <x v="12"/>
    <x v="53"/>
    <n v="112"/>
    <x v="43"/>
    <n v="267"/>
  </r>
  <r>
    <x v="53"/>
    <x v="12"/>
    <x v="53"/>
    <n v="135"/>
    <x v="49"/>
    <n v="67"/>
  </r>
  <r>
    <x v="53"/>
    <x v="12"/>
    <x v="53"/>
    <n v="141"/>
    <x v="38"/>
    <n v="80"/>
  </r>
  <r>
    <x v="53"/>
    <x v="12"/>
    <x v="53"/>
    <n v="145"/>
    <x v="28"/>
    <n v="25"/>
  </r>
  <r>
    <x v="53"/>
    <x v="12"/>
    <x v="53"/>
    <n v="301"/>
    <x v="56"/>
    <n v="30"/>
  </r>
  <r>
    <x v="53"/>
    <x v="12"/>
    <x v="53"/>
    <n v="142"/>
    <x v="51"/>
    <n v="12"/>
  </r>
  <r>
    <x v="53"/>
    <x v="12"/>
    <x v="53"/>
    <n v="306"/>
    <x v="22"/>
    <n v="10"/>
  </r>
  <r>
    <x v="53"/>
    <x v="12"/>
    <x v="53"/>
    <n v="80"/>
    <x v="29"/>
    <n v="1085"/>
  </r>
  <r>
    <x v="53"/>
    <x v="12"/>
    <x v="53"/>
    <n v="70"/>
    <x v="23"/>
    <n v="202"/>
  </r>
  <r>
    <x v="53"/>
    <x v="12"/>
    <x v="53"/>
    <n v="150"/>
    <x v="30"/>
    <n v="810"/>
  </r>
  <r>
    <x v="53"/>
    <x v="12"/>
    <x v="53"/>
    <n v="417"/>
    <x v="9"/>
    <n v="205"/>
  </r>
  <r>
    <x v="53"/>
    <x v="12"/>
    <x v="53"/>
    <n v="380"/>
    <x v="31"/>
    <n v="1693"/>
  </r>
  <r>
    <x v="53"/>
    <x v="12"/>
    <x v="53"/>
    <n v="414"/>
    <x v="11"/>
    <n v="25"/>
  </r>
  <r>
    <x v="53"/>
    <x v="12"/>
    <x v="53"/>
    <n v="90"/>
    <x v="42"/>
    <n v="1384"/>
  </r>
  <r>
    <x v="53"/>
    <x v="12"/>
    <x v="53"/>
    <n v="410"/>
    <x v="14"/>
    <n v="50"/>
  </r>
  <r>
    <x v="53"/>
    <x v="12"/>
    <x v="53"/>
    <n v="134"/>
    <x v="45"/>
    <n v="65"/>
  </r>
  <r>
    <x v="53"/>
    <x v="12"/>
    <x v="53"/>
    <n v="50"/>
    <x v="17"/>
    <n v="7809"/>
  </r>
  <r>
    <x v="53"/>
    <x v="12"/>
    <x v="53"/>
    <n v="143"/>
    <x v="48"/>
    <n v="77"/>
  </r>
  <r>
    <x v="53"/>
    <x v="12"/>
    <x v="53"/>
    <n v="302"/>
    <x v="57"/>
    <n v="1"/>
  </r>
  <r>
    <x v="53"/>
    <x v="12"/>
    <x v="53"/>
    <n v="132"/>
    <x v="18"/>
    <n v="100"/>
  </r>
  <r>
    <x v="54"/>
    <x v="12"/>
    <x v="54"/>
    <n v="53"/>
    <x v="19"/>
    <n v="5"/>
  </r>
  <r>
    <x v="54"/>
    <x v="12"/>
    <x v="54"/>
    <n v="121"/>
    <x v="37"/>
    <n v="12"/>
  </r>
  <r>
    <x v="54"/>
    <x v="12"/>
    <x v="54"/>
    <n v="63"/>
    <x v="5"/>
    <n v="25"/>
  </r>
  <r>
    <x v="54"/>
    <x v="12"/>
    <x v="54"/>
    <n v="137"/>
    <x v="27"/>
    <n v="20"/>
  </r>
  <r>
    <x v="54"/>
    <x v="12"/>
    <x v="54"/>
    <n v="391"/>
    <x v="6"/>
    <n v="25"/>
  </r>
  <r>
    <x v="54"/>
    <x v="12"/>
    <x v="54"/>
    <n v="307"/>
    <x v="33"/>
    <n v="15"/>
  </r>
  <r>
    <x v="54"/>
    <x v="12"/>
    <x v="54"/>
    <n v="50"/>
    <x v="17"/>
    <n v="422"/>
  </r>
  <r>
    <x v="55"/>
    <x v="12"/>
    <x v="55"/>
    <n v="121"/>
    <x v="37"/>
    <n v="19"/>
  </r>
  <r>
    <x v="56"/>
    <x v="13"/>
    <x v="56"/>
    <n v="138"/>
    <x v="26"/>
    <n v="20"/>
  </r>
  <r>
    <x v="56"/>
    <x v="13"/>
    <x v="56"/>
    <n v="367"/>
    <x v="47"/>
    <n v="25"/>
  </r>
  <r>
    <x v="56"/>
    <x v="13"/>
    <x v="56"/>
    <n v="63"/>
    <x v="5"/>
    <n v="25"/>
  </r>
  <r>
    <x v="56"/>
    <x v="13"/>
    <x v="56"/>
    <n v="137"/>
    <x v="27"/>
    <n v="16"/>
  </r>
  <r>
    <x v="56"/>
    <x v="13"/>
    <x v="56"/>
    <n v="391"/>
    <x v="6"/>
    <n v="5"/>
  </r>
  <r>
    <x v="56"/>
    <x v="13"/>
    <x v="56"/>
    <n v="140"/>
    <x v="35"/>
    <n v="68"/>
  </r>
  <r>
    <x v="56"/>
    <x v="13"/>
    <x v="56"/>
    <n v="141"/>
    <x v="38"/>
    <n v="4"/>
  </r>
  <r>
    <x v="56"/>
    <x v="13"/>
    <x v="56"/>
    <n v="145"/>
    <x v="28"/>
    <n v="46"/>
  </r>
  <r>
    <x v="56"/>
    <x v="13"/>
    <x v="56"/>
    <n v="150"/>
    <x v="30"/>
    <n v="110"/>
  </r>
  <r>
    <x v="56"/>
    <x v="13"/>
    <x v="56"/>
    <n v="417"/>
    <x v="9"/>
    <n v="25"/>
  </r>
  <r>
    <x v="56"/>
    <x v="13"/>
    <x v="56"/>
    <n v="380"/>
    <x v="31"/>
    <n v="6"/>
  </r>
  <r>
    <x v="56"/>
    <x v="13"/>
    <x v="56"/>
    <n v="132"/>
    <x v="18"/>
    <n v="38"/>
  </r>
  <r>
    <x v="57"/>
    <x v="13"/>
    <x v="57"/>
    <n v="133"/>
    <x v="36"/>
    <n v="90"/>
  </r>
  <r>
    <x v="57"/>
    <x v="13"/>
    <x v="57"/>
    <n v="54"/>
    <x v="8"/>
    <n v="100"/>
  </r>
  <r>
    <x v="57"/>
    <x v="13"/>
    <x v="57"/>
    <n v="70"/>
    <x v="23"/>
    <n v="2"/>
  </r>
  <r>
    <x v="57"/>
    <x v="13"/>
    <x v="57"/>
    <n v="50"/>
    <x v="17"/>
    <n v="900"/>
  </r>
  <r>
    <x v="58"/>
    <x v="14"/>
    <x v="58"/>
    <n v="195"/>
    <x v="21"/>
    <n v="1"/>
  </r>
  <r>
    <x v="58"/>
    <x v="14"/>
    <x v="58"/>
    <n v="112"/>
    <x v="43"/>
    <n v="2"/>
  </r>
  <r>
    <x v="58"/>
    <x v="14"/>
    <x v="58"/>
    <n v="150"/>
    <x v="30"/>
    <n v="1"/>
  </r>
  <r>
    <x v="58"/>
    <x v="14"/>
    <x v="58"/>
    <n v="50"/>
    <x v="17"/>
    <n v="62"/>
  </r>
  <r>
    <x v="58"/>
    <x v="14"/>
    <x v="58"/>
    <n v="143"/>
    <x v="48"/>
    <n v="10"/>
  </r>
  <r>
    <x v="59"/>
    <x v="14"/>
    <x v="59"/>
    <n v="391"/>
    <x v="6"/>
    <n v="30"/>
  </r>
  <r>
    <x v="59"/>
    <x v="14"/>
    <x v="59"/>
    <n v="90"/>
    <x v="42"/>
    <n v="78"/>
  </r>
  <r>
    <x v="59"/>
    <x v="14"/>
    <x v="59"/>
    <n v="94"/>
    <x v="32"/>
    <n v="6"/>
  </r>
  <r>
    <x v="59"/>
    <x v="14"/>
    <x v="59"/>
    <n v="50"/>
    <x v="17"/>
    <n v="10"/>
  </r>
  <r>
    <x v="60"/>
    <x v="15"/>
    <x v="60"/>
    <n v="136"/>
    <x v="50"/>
    <n v="5"/>
  </r>
  <r>
    <x v="60"/>
    <x v="15"/>
    <x v="60"/>
    <n v="139"/>
    <x v="40"/>
    <n v="1"/>
  </r>
  <r>
    <x v="60"/>
    <x v="15"/>
    <x v="60"/>
    <n v="391"/>
    <x v="6"/>
    <n v="11"/>
  </r>
  <r>
    <x v="60"/>
    <x v="15"/>
    <x v="60"/>
    <n v="142"/>
    <x v="51"/>
    <n v="3"/>
  </r>
  <r>
    <x v="60"/>
    <x v="15"/>
    <x v="60"/>
    <n v="70"/>
    <x v="23"/>
    <n v="2"/>
  </r>
  <r>
    <x v="60"/>
    <x v="15"/>
    <x v="60"/>
    <n v="417"/>
    <x v="9"/>
    <n v="50"/>
  </r>
  <r>
    <x v="61"/>
    <x v="16"/>
    <x v="61"/>
    <n v="2"/>
    <x v="0"/>
    <n v="5"/>
  </r>
  <r>
    <x v="61"/>
    <x v="16"/>
    <x v="61"/>
    <n v="138"/>
    <x v="26"/>
    <n v="13"/>
  </r>
  <r>
    <x v="61"/>
    <x v="16"/>
    <x v="61"/>
    <n v="131"/>
    <x v="39"/>
    <n v="3"/>
  </r>
  <r>
    <x v="61"/>
    <x v="16"/>
    <x v="61"/>
    <n v="137"/>
    <x v="27"/>
    <n v="42"/>
  </r>
  <r>
    <x v="61"/>
    <x v="16"/>
    <x v="61"/>
    <n v="391"/>
    <x v="6"/>
    <n v="1"/>
  </r>
  <r>
    <x v="61"/>
    <x v="16"/>
    <x v="61"/>
    <n v="112"/>
    <x v="43"/>
    <n v="25"/>
  </r>
  <r>
    <x v="61"/>
    <x v="16"/>
    <x v="61"/>
    <n v="140"/>
    <x v="35"/>
    <n v="8"/>
  </r>
  <r>
    <x v="61"/>
    <x v="16"/>
    <x v="61"/>
    <n v="305"/>
    <x v="59"/>
    <n v="3"/>
  </r>
  <r>
    <x v="61"/>
    <x v="16"/>
    <x v="61"/>
    <n v="135"/>
    <x v="49"/>
    <n v="12"/>
  </r>
  <r>
    <x v="61"/>
    <x v="16"/>
    <x v="61"/>
    <n v="141"/>
    <x v="38"/>
    <n v="3"/>
  </r>
  <r>
    <x v="61"/>
    <x v="16"/>
    <x v="61"/>
    <n v="70"/>
    <x v="23"/>
    <n v="28"/>
  </r>
  <r>
    <x v="61"/>
    <x v="16"/>
    <x v="61"/>
    <n v="150"/>
    <x v="30"/>
    <n v="95"/>
  </r>
  <r>
    <x v="61"/>
    <x v="16"/>
    <x v="61"/>
    <n v="90"/>
    <x v="42"/>
    <n v="60"/>
  </r>
  <r>
    <x v="61"/>
    <x v="16"/>
    <x v="61"/>
    <n v="410"/>
    <x v="14"/>
    <n v="3"/>
  </r>
  <r>
    <x v="61"/>
    <x v="16"/>
    <x v="61"/>
    <n v="132"/>
    <x v="18"/>
    <n v="138"/>
  </r>
  <r>
    <x v="62"/>
    <x v="16"/>
    <x v="62"/>
    <n v="138"/>
    <x v="26"/>
    <n v="68"/>
  </r>
  <r>
    <x v="62"/>
    <x v="16"/>
    <x v="62"/>
    <n v="139"/>
    <x v="40"/>
    <n v="1"/>
  </r>
  <r>
    <x v="62"/>
    <x v="16"/>
    <x v="62"/>
    <n v="391"/>
    <x v="6"/>
    <n v="11"/>
  </r>
  <r>
    <x v="62"/>
    <x v="16"/>
    <x v="62"/>
    <n v="195"/>
    <x v="21"/>
    <n v="6"/>
  </r>
  <r>
    <x v="62"/>
    <x v="16"/>
    <x v="62"/>
    <n v="140"/>
    <x v="35"/>
    <n v="18"/>
  </r>
  <r>
    <x v="62"/>
    <x v="16"/>
    <x v="62"/>
    <n v="135"/>
    <x v="49"/>
    <n v="14"/>
  </r>
  <r>
    <x v="62"/>
    <x v="16"/>
    <x v="62"/>
    <n v="70"/>
    <x v="23"/>
    <n v="24"/>
  </r>
  <r>
    <x v="62"/>
    <x v="16"/>
    <x v="62"/>
    <n v="90"/>
    <x v="42"/>
    <n v="93"/>
  </r>
  <r>
    <x v="62"/>
    <x v="16"/>
    <x v="62"/>
    <n v="134"/>
    <x v="45"/>
    <n v="2"/>
  </r>
  <r>
    <x v="63"/>
    <x v="17"/>
    <x v="63"/>
    <n v="138"/>
    <x v="26"/>
    <n v="24"/>
  </r>
  <r>
    <x v="63"/>
    <x v="17"/>
    <x v="63"/>
    <n v="112"/>
    <x v="43"/>
    <n v="15"/>
  </r>
  <r>
    <x v="63"/>
    <x v="17"/>
    <x v="63"/>
    <n v="414"/>
    <x v="11"/>
    <n v="3"/>
  </r>
  <r>
    <x v="63"/>
    <x v="17"/>
    <x v="63"/>
    <n v="90"/>
    <x v="42"/>
    <n v="4"/>
  </r>
  <r>
    <x v="63"/>
    <x v="17"/>
    <x v="63"/>
    <n v="50"/>
    <x v="17"/>
    <n v="60"/>
  </r>
  <r>
    <x v="64"/>
    <x v="17"/>
    <x v="64"/>
    <n v="72"/>
    <x v="46"/>
    <n v="6"/>
  </r>
  <r>
    <x v="64"/>
    <x v="17"/>
    <x v="64"/>
    <n v="195"/>
    <x v="21"/>
    <n v="1"/>
  </r>
  <r>
    <x v="64"/>
    <x v="17"/>
    <x v="64"/>
    <n v="145"/>
    <x v="28"/>
    <n v="4"/>
  </r>
  <r>
    <x v="64"/>
    <x v="17"/>
    <x v="64"/>
    <n v="417"/>
    <x v="9"/>
    <n v="2"/>
  </r>
  <r>
    <x v="64"/>
    <x v="17"/>
    <x v="64"/>
    <n v="380"/>
    <x v="31"/>
    <n v="204"/>
  </r>
  <r>
    <x v="64"/>
    <x v="17"/>
    <x v="64"/>
    <n v="110"/>
    <x v="25"/>
    <n v="2"/>
  </r>
  <r>
    <x v="64"/>
    <x v="17"/>
    <x v="64"/>
    <n v="132"/>
    <x v="18"/>
    <n v="8"/>
  </r>
  <r>
    <x v="65"/>
    <x v="17"/>
    <x v="65"/>
    <n v="138"/>
    <x v="26"/>
    <n v="23"/>
  </r>
  <r>
    <x v="65"/>
    <x v="17"/>
    <x v="65"/>
    <n v="196"/>
    <x v="62"/>
    <n v="2"/>
  </r>
  <r>
    <x v="65"/>
    <x v="17"/>
    <x v="65"/>
    <n v="195"/>
    <x v="21"/>
    <n v="1"/>
  </r>
  <r>
    <x v="65"/>
    <x v="17"/>
    <x v="65"/>
    <n v="380"/>
    <x v="31"/>
    <n v="92"/>
  </r>
  <r>
    <x v="65"/>
    <x v="17"/>
    <x v="65"/>
    <n v="414"/>
    <x v="11"/>
    <n v="3"/>
  </r>
  <r>
    <x v="65"/>
    <x v="17"/>
    <x v="65"/>
    <n v="132"/>
    <x v="18"/>
    <n v="10"/>
  </r>
  <r>
    <x v="66"/>
    <x v="17"/>
    <x v="66"/>
    <n v="133"/>
    <x v="36"/>
    <n v="11"/>
  </r>
  <r>
    <x v="66"/>
    <x v="17"/>
    <x v="66"/>
    <n v="390"/>
    <x v="12"/>
    <n v="25"/>
  </r>
  <r>
    <x v="67"/>
    <x v="17"/>
    <x v="67"/>
    <n v="137"/>
    <x v="27"/>
    <n v="40"/>
  </r>
  <r>
    <x v="67"/>
    <x v="17"/>
    <x v="67"/>
    <n v="112"/>
    <x v="43"/>
    <n v="100"/>
  </r>
  <r>
    <x v="67"/>
    <x v="17"/>
    <x v="67"/>
    <n v="390"/>
    <x v="12"/>
    <n v="25"/>
  </r>
  <r>
    <x v="68"/>
    <x v="18"/>
    <x v="68"/>
    <n v="139"/>
    <x v="40"/>
    <n v="3"/>
  </r>
  <r>
    <x v="68"/>
    <x v="18"/>
    <x v="68"/>
    <n v="131"/>
    <x v="39"/>
    <n v="25"/>
  </r>
  <r>
    <x v="68"/>
    <x v="18"/>
    <x v="68"/>
    <n v="413"/>
    <x v="63"/>
    <n v="2"/>
  </r>
  <r>
    <x v="68"/>
    <x v="18"/>
    <x v="68"/>
    <n v="195"/>
    <x v="21"/>
    <n v="4"/>
  </r>
  <r>
    <x v="68"/>
    <x v="18"/>
    <x v="68"/>
    <n v="145"/>
    <x v="28"/>
    <n v="3"/>
  </r>
  <r>
    <x v="68"/>
    <x v="18"/>
    <x v="68"/>
    <n v="70"/>
    <x v="23"/>
    <n v="6"/>
  </r>
  <r>
    <x v="69"/>
    <x v="19"/>
    <x v="69"/>
    <n v="139"/>
    <x v="40"/>
    <n v="2"/>
  </r>
  <r>
    <x v="69"/>
    <x v="19"/>
    <x v="69"/>
    <n v="401"/>
    <x v="4"/>
    <n v="20"/>
  </r>
  <r>
    <x v="69"/>
    <x v="19"/>
    <x v="69"/>
    <n v="131"/>
    <x v="39"/>
    <n v="4"/>
  </r>
  <r>
    <x v="69"/>
    <x v="19"/>
    <x v="69"/>
    <n v="150"/>
    <x v="30"/>
    <n v="4"/>
  </r>
  <r>
    <x v="69"/>
    <x v="19"/>
    <x v="69"/>
    <n v="380"/>
    <x v="31"/>
    <n v="15"/>
  </r>
  <r>
    <x v="69"/>
    <x v="19"/>
    <x v="69"/>
    <n v="132"/>
    <x v="18"/>
    <n v="2"/>
  </r>
  <r>
    <x v="70"/>
    <x v="19"/>
    <x v="70"/>
    <n v="133"/>
    <x v="36"/>
    <n v="2"/>
  </r>
  <r>
    <x v="70"/>
    <x v="19"/>
    <x v="70"/>
    <n v="72"/>
    <x v="46"/>
    <n v="63"/>
  </r>
  <r>
    <x v="70"/>
    <x v="19"/>
    <x v="70"/>
    <n v="150"/>
    <x v="30"/>
    <n v="6"/>
  </r>
  <r>
    <x v="70"/>
    <x v="19"/>
    <x v="70"/>
    <n v="132"/>
    <x v="18"/>
    <n v="11"/>
  </r>
  <r>
    <x v="71"/>
    <x v="20"/>
    <x v="71"/>
    <n v="480"/>
    <x v="3"/>
    <n v="1"/>
  </r>
  <r>
    <x v="71"/>
    <x v="20"/>
    <x v="71"/>
    <n v="367"/>
    <x v="47"/>
    <n v="18"/>
  </r>
  <r>
    <x v="71"/>
    <x v="20"/>
    <x v="71"/>
    <n v="63"/>
    <x v="5"/>
    <n v="25"/>
  </r>
  <r>
    <x v="71"/>
    <x v="20"/>
    <x v="71"/>
    <n v="196"/>
    <x v="62"/>
    <n v="9"/>
  </r>
  <r>
    <x v="71"/>
    <x v="20"/>
    <x v="71"/>
    <n v="137"/>
    <x v="27"/>
    <n v="4"/>
  </r>
  <r>
    <x v="71"/>
    <x v="20"/>
    <x v="71"/>
    <n v="112"/>
    <x v="43"/>
    <n v="5"/>
  </r>
  <r>
    <x v="71"/>
    <x v="20"/>
    <x v="71"/>
    <n v="135"/>
    <x v="49"/>
    <n v="2"/>
  </r>
  <r>
    <x v="71"/>
    <x v="20"/>
    <x v="71"/>
    <n v="150"/>
    <x v="30"/>
    <n v="11"/>
  </r>
  <r>
    <x v="71"/>
    <x v="20"/>
    <x v="71"/>
    <n v="134"/>
    <x v="45"/>
    <n v="3"/>
  </r>
  <r>
    <x v="71"/>
    <x v="20"/>
    <x v="71"/>
    <n v="50"/>
    <x v="17"/>
    <n v="28"/>
  </r>
  <r>
    <x v="72"/>
    <x v="20"/>
    <x v="72"/>
    <n v="138"/>
    <x v="26"/>
    <n v="1"/>
  </r>
  <r>
    <x v="72"/>
    <x v="20"/>
    <x v="72"/>
    <n v="139"/>
    <x v="40"/>
    <n v="10"/>
  </r>
  <r>
    <x v="72"/>
    <x v="20"/>
    <x v="72"/>
    <n v="195"/>
    <x v="21"/>
    <n v="1"/>
  </r>
  <r>
    <x v="72"/>
    <x v="20"/>
    <x v="72"/>
    <n v="112"/>
    <x v="43"/>
    <n v="15"/>
  </r>
  <r>
    <x v="72"/>
    <x v="20"/>
    <x v="72"/>
    <n v="70"/>
    <x v="23"/>
    <n v="40"/>
  </r>
  <r>
    <x v="72"/>
    <x v="20"/>
    <x v="72"/>
    <n v="50"/>
    <x v="17"/>
    <n v="25"/>
  </r>
  <r>
    <x v="73"/>
    <x v="20"/>
    <x v="73"/>
    <n v="139"/>
    <x v="40"/>
    <n v="5"/>
  </r>
  <r>
    <x v="73"/>
    <x v="20"/>
    <x v="73"/>
    <n v="149"/>
    <x v="55"/>
    <n v="3"/>
  </r>
  <r>
    <x v="73"/>
    <x v="20"/>
    <x v="73"/>
    <n v="142"/>
    <x v="51"/>
    <n v="1"/>
  </r>
  <r>
    <x v="73"/>
    <x v="20"/>
    <x v="73"/>
    <n v="70"/>
    <x v="23"/>
    <n v="16"/>
  </r>
  <r>
    <x v="73"/>
    <x v="20"/>
    <x v="73"/>
    <n v="50"/>
    <x v="17"/>
    <n v="443"/>
  </r>
  <r>
    <x v="74"/>
    <x v="20"/>
    <x v="74"/>
    <n v="138"/>
    <x v="26"/>
    <n v="65"/>
  </r>
  <r>
    <x v="74"/>
    <x v="20"/>
    <x v="74"/>
    <n v="139"/>
    <x v="40"/>
    <n v="14"/>
  </r>
  <r>
    <x v="74"/>
    <x v="20"/>
    <x v="74"/>
    <n v="195"/>
    <x v="21"/>
    <n v="1"/>
  </r>
  <r>
    <x v="74"/>
    <x v="20"/>
    <x v="74"/>
    <n v="149"/>
    <x v="55"/>
    <n v="2"/>
  </r>
  <r>
    <x v="74"/>
    <x v="20"/>
    <x v="74"/>
    <n v="70"/>
    <x v="23"/>
    <n v="12"/>
  </r>
  <r>
    <x v="74"/>
    <x v="20"/>
    <x v="74"/>
    <n v="220"/>
    <x v="44"/>
    <n v="5"/>
  </r>
  <r>
    <x v="75"/>
    <x v="20"/>
    <x v="75"/>
    <n v="138"/>
    <x v="26"/>
    <n v="25"/>
  </r>
  <r>
    <x v="75"/>
    <x v="20"/>
    <x v="75"/>
    <n v="139"/>
    <x v="40"/>
    <n v="6"/>
  </r>
  <r>
    <x v="75"/>
    <x v="20"/>
    <x v="75"/>
    <n v="195"/>
    <x v="21"/>
    <n v="1"/>
  </r>
  <r>
    <x v="75"/>
    <x v="20"/>
    <x v="75"/>
    <n v="146"/>
    <x v="52"/>
    <n v="1"/>
  </r>
  <r>
    <x v="75"/>
    <x v="20"/>
    <x v="75"/>
    <n v="54"/>
    <x v="8"/>
    <n v="50"/>
  </r>
  <r>
    <x v="75"/>
    <x v="20"/>
    <x v="75"/>
    <n v="70"/>
    <x v="23"/>
    <n v="25"/>
  </r>
  <r>
    <x v="75"/>
    <x v="20"/>
    <x v="75"/>
    <n v="380"/>
    <x v="31"/>
    <n v="29"/>
  </r>
  <r>
    <x v="75"/>
    <x v="20"/>
    <x v="75"/>
    <n v="50"/>
    <x v="17"/>
    <n v="80"/>
  </r>
  <r>
    <x v="76"/>
    <x v="21"/>
    <x v="76"/>
    <n v="53"/>
    <x v="19"/>
    <n v="13"/>
  </r>
  <r>
    <x v="76"/>
    <x v="21"/>
    <x v="76"/>
    <n v="138"/>
    <x v="26"/>
    <n v="68"/>
  </r>
  <r>
    <x v="76"/>
    <x v="21"/>
    <x v="76"/>
    <n v="72"/>
    <x v="46"/>
    <n v="90"/>
  </r>
  <r>
    <x v="76"/>
    <x v="21"/>
    <x v="76"/>
    <n v="63"/>
    <x v="5"/>
    <n v="15"/>
  </r>
  <r>
    <x v="76"/>
    <x v="21"/>
    <x v="76"/>
    <n v="196"/>
    <x v="62"/>
    <n v="7"/>
  </r>
  <r>
    <x v="76"/>
    <x v="21"/>
    <x v="76"/>
    <n v="137"/>
    <x v="27"/>
    <n v="13"/>
  </r>
  <r>
    <x v="76"/>
    <x v="21"/>
    <x v="76"/>
    <n v="195"/>
    <x v="21"/>
    <n v="16"/>
  </r>
  <r>
    <x v="76"/>
    <x v="21"/>
    <x v="76"/>
    <n v="112"/>
    <x v="43"/>
    <n v="57"/>
  </r>
  <r>
    <x v="76"/>
    <x v="21"/>
    <x v="76"/>
    <n v="140"/>
    <x v="35"/>
    <n v="6"/>
  </r>
  <r>
    <x v="76"/>
    <x v="21"/>
    <x v="76"/>
    <n v="20"/>
    <x v="7"/>
    <n v="100"/>
  </r>
  <r>
    <x v="76"/>
    <x v="21"/>
    <x v="76"/>
    <n v="380"/>
    <x v="31"/>
    <n v="102"/>
  </r>
  <r>
    <x v="76"/>
    <x v="21"/>
    <x v="76"/>
    <n v="134"/>
    <x v="45"/>
    <n v="1"/>
  </r>
  <r>
    <x v="76"/>
    <x v="21"/>
    <x v="76"/>
    <n v="143"/>
    <x v="48"/>
    <n v="4"/>
  </r>
  <r>
    <x v="77"/>
    <x v="21"/>
    <x v="77"/>
    <n v="133"/>
    <x v="36"/>
    <n v="17"/>
  </r>
  <r>
    <x v="77"/>
    <x v="21"/>
    <x v="77"/>
    <n v="2"/>
    <x v="0"/>
    <n v="13"/>
  </r>
  <r>
    <x v="77"/>
    <x v="21"/>
    <x v="77"/>
    <n v="480"/>
    <x v="3"/>
    <n v="1"/>
  </r>
  <r>
    <x v="77"/>
    <x v="21"/>
    <x v="77"/>
    <n v="480"/>
    <x v="3"/>
    <n v="2"/>
  </r>
  <r>
    <x v="77"/>
    <x v="21"/>
    <x v="77"/>
    <n v="121"/>
    <x v="37"/>
    <n v="8"/>
  </r>
  <r>
    <x v="77"/>
    <x v="21"/>
    <x v="77"/>
    <n v="131"/>
    <x v="39"/>
    <n v="20"/>
  </r>
  <r>
    <x v="77"/>
    <x v="21"/>
    <x v="77"/>
    <n v="146"/>
    <x v="52"/>
    <n v="2"/>
  </r>
  <r>
    <x v="77"/>
    <x v="21"/>
    <x v="77"/>
    <n v="112"/>
    <x v="43"/>
    <n v="3"/>
  </r>
  <r>
    <x v="77"/>
    <x v="21"/>
    <x v="77"/>
    <n v="112"/>
    <x v="43"/>
    <n v="35"/>
  </r>
  <r>
    <x v="77"/>
    <x v="21"/>
    <x v="77"/>
    <n v="112"/>
    <x v="43"/>
    <n v="4"/>
  </r>
  <r>
    <x v="77"/>
    <x v="21"/>
    <x v="77"/>
    <n v="70"/>
    <x v="23"/>
    <n v="64"/>
  </r>
  <r>
    <x v="77"/>
    <x v="21"/>
    <x v="77"/>
    <n v="150"/>
    <x v="30"/>
    <n v="3"/>
  </r>
  <r>
    <x v="77"/>
    <x v="21"/>
    <x v="77"/>
    <n v="414"/>
    <x v="11"/>
    <n v="15"/>
  </r>
  <r>
    <x v="77"/>
    <x v="21"/>
    <x v="77"/>
    <n v="414"/>
    <x v="11"/>
    <n v="3"/>
  </r>
  <r>
    <x v="77"/>
    <x v="21"/>
    <x v="77"/>
    <n v="390"/>
    <x v="12"/>
    <n v="47"/>
  </r>
  <r>
    <x v="77"/>
    <x v="21"/>
    <x v="77"/>
    <n v="304"/>
    <x v="34"/>
    <n v="8"/>
  </r>
  <r>
    <x v="77"/>
    <x v="21"/>
    <x v="77"/>
    <n v="304"/>
    <x v="34"/>
    <n v="8"/>
  </r>
  <r>
    <x v="77"/>
    <x v="21"/>
    <x v="77"/>
    <n v="50"/>
    <x v="17"/>
    <n v="35"/>
  </r>
  <r>
    <x v="78"/>
    <x v="21"/>
    <x v="78"/>
    <n v="137"/>
    <x v="27"/>
    <n v="25"/>
  </r>
  <r>
    <x v="78"/>
    <x v="21"/>
    <x v="78"/>
    <n v="391"/>
    <x v="6"/>
    <n v="10"/>
  </r>
  <r>
    <x v="78"/>
    <x v="21"/>
    <x v="78"/>
    <n v="70"/>
    <x v="23"/>
    <n v="9"/>
  </r>
  <r>
    <x v="78"/>
    <x v="21"/>
    <x v="78"/>
    <n v="380"/>
    <x v="31"/>
    <n v="102"/>
  </r>
  <r>
    <x v="78"/>
    <x v="21"/>
    <x v="78"/>
    <n v="90"/>
    <x v="42"/>
    <n v="1"/>
  </r>
  <r>
    <x v="78"/>
    <x v="21"/>
    <x v="78"/>
    <n v="410"/>
    <x v="14"/>
    <n v="30"/>
  </r>
  <r>
    <x v="78"/>
    <x v="21"/>
    <x v="78"/>
    <n v="50"/>
    <x v="17"/>
    <n v="313"/>
  </r>
  <r>
    <x v="79"/>
    <x v="22"/>
    <x v="79"/>
    <n v="140"/>
    <x v="35"/>
    <n v="2"/>
  </r>
  <r>
    <x v="79"/>
    <x v="22"/>
    <x v="79"/>
    <n v="20"/>
    <x v="7"/>
    <n v="100"/>
  </r>
  <r>
    <x v="79"/>
    <x v="22"/>
    <x v="79"/>
    <n v="141"/>
    <x v="38"/>
    <n v="5"/>
  </r>
  <r>
    <x v="79"/>
    <x v="22"/>
    <x v="79"/>
    <n v="70"/>
    <x v="23"/>
    <n v="9"/>
  </r>
  <r>
    <x v="79"/>
    <x v="22"/>
    <x v="79"/>
    <n v="390"/>
    <x v="12"/>
    <n v="15"/>
  </r>
  <r>
    <x v="79"/>
    <x v="22"/>
    <x v="79"/>
    <n v="220"/>
    <x v="44"/>
    <n v="3"/>
  </r>
  <r>
    <x v="79"/>
    <x v="22"/>
    <x v="79"/>
    <n v="410"/>
    <x v="14"/>
    <n v="28"/>
  </r>
  <r>
    <x v="79"/>
    <x v="22"/>
    <x v="79"/>
    <n v="134"/>
    <x v="45"/>
    <n v="15"/>
  </r>
  <r>
    <x v="79"/>
    <x v="22"/>
    <x v="79"/>
    <n v="50"/>
    <x v="17"/>
    <n v="28"/>
  </r>
  <r>
    <x v="80"/>
    <x v="23"/>
    <x v="80"/>
    <n v="138"/>
    <x v="26"/>
    <n v="29"/>
  </r>
  <r>
    <x v="80"/>
    <x v="23"/>
    <x v="80"/>
    <n v="140"/>
    <x v="35"/>
    <n v="15"/>
  </r>
  <r>
    <x v="80"/>
    <x v="23"/>
    <x v="80"/>
    <n v="142"/>
    <x v="51"/>
    <n v="5"/>
  </r>
  <r>
    <x v="80"/>
    <x v="23"/>
    <x v="80"/>
    <n v="90"/>
    <x v="42"/>
    <n v="25"/>
  </r>
  <r>
    <x v="80"/>
    <x v="23"/>
    <x v="80"/>
    <n v="50"/>
    <x v="17"/>
    <n v="95"/>
  </r>
  <r>
    <x v="81"/>
    <x v="23"/>
    <x v="81"/>
    <n v="142"/>
    <x v="51"/>
    <n v="5"/>
  </r>
  <r>
    <x v="81"/>
    <x v="23"/>
    <x v="81"/>
    <n v="380"/>
    <x v="31"/>
    <n v="150"/>
  </r>
  <r>
    <x v="81"/>
    <x v="23"/>
    <x v="81"/>
    <n v="90"/>
    <x v="42"/>
    <n v="15"/>
  </r>
  <r>
    <x v="81"/>
    <x v="23"/>
    <x v="81"/>
    <n v="50"/>
    <x v="17"/>
    <n v="188"/>
  </r>
  <r>
    <x v="82"/>
    <x v="24"/>
    <x v="82"/>
    <n v="138"/>
    <x v="26"/>
    <n v="3"/>
  </r>
  <r>
    <x v="82"/>
    <x v="24"/>
    <x v="82"/>
    <n v="56"/>
    <x v="64"/>
    <n v="5"/>
  </r>
  <r>
    <x v="82"/>
    <x v="24"/>
    <x v="82"/>
    <n v="195"/>
    <x v="21"/>
    <n v="1"/>
  </r>
  <r>
    <x v="82"/>
    <x v="24"/>
    <x v="82"/>
    <n v="149"/>
    <x v="55"/>
    <n v="15"/>
  </r>
  <r>
    <x v="82"/>
    <x v="24"/>
    <x v="82"/>
    <n v="140"/>
    <x v="35"/>
    <n v="4"/>
  </r>
  <r>
    <x v="82"/>
    <x v="24"/>
    <x v="82"/>
    <n v="150"/>
    <x v="30"/>
    <n v="1"/>
  </r>
  <r>
    <x v="83"/>
    <x v="24"/>
    <x v="83"/>
    <n v="137"/>
    <x v="27"/>
    <n v="34"/>
  </r>
  <r>
    <x v="83"/>
    <x v="24"/>
    <x v="83"/>
    <n v="90"/>
    <x v="42"/>
    <n v="9"/>
  </r>
  <r>
    <x v="84"/>
    <x v="24"/>
    <x v="84"/>
    <n v="133"/>
    <x v="36"/>
    <n v="2"/>
  </r>
  <r>
    <x v="84"/>
    <x v="24"/>
    <x v="84"/>
    <n v="392"/>
    <x v="20"/>
    <n v="10"/>
  </r>
  <r>
    <x v="84"/>
    <x v="24"/>
    <x v="84"/>
    <n v="139"/>
    <x v="40"/>
    <n v="2"/>
  </r>
  <r>
    <x v="84"/>
    <x v="24"/>
    <x v="84"/>
    <n v="131"/>
    <x v="39"/>
    <n v="73"/>
  </r>
  <r>
    <x v="84"/>
    <x v="24"/>
    <x v="84"/>
    <n v="80"/>
    <x v="29"/>
    <n v="4"/>
  </r>
  <r>
    <x v="84"/>
    <x v="24"/>
    <x v="84"/>
    <n v="380"/>
    <x v="31"/>
    <n v="30"/>
  </r>
  <r>
    <x v="84"/>
    <x v="24"/>
    <x v="84"/>
    <n v="390"/>
    <x v="12"/>
    <n v="125"/>
  </r>
  <r>
    <x v="84"/>
    <x v="24"/>
    <x v="84"/>
    <n v="50"/>
    <x v="17"/>
    <n v="13"/>
  </r>
  <r>
    <x v="85"/>
    <x v="25"/>
    <x v="85"/>
    <n v="193"/>
    <x v="61"/>
    <n v="59"/>
  </r>
  <r>
    <x v="85"/>
    <x v="25"/>
    <x v="85"/>
    <n v="195"/>
    <x v="21"/>
    <n v="1"/>
  </r>
  <r>
    <x v="85"/>
    <x v="25"/>
    <x v="85"/>
    <n v="145"/>
    <x v="28"/>
    <n v="3"/>
  </r>
  <r>
    <x v="85"/>
    <x v="25"/>
    <x v="85"/>
    <n v="142"/>
    <x v="51"/>
    <n v="59"/>
  </r>
  <r>
    <x v="85"/>
    <x v="25"/>
    <x v="85"/>
    <n v="390"/>
    <x v="12"/>
    <n v="6"/>
  </r>
  <r>
    <x v="85"/>
    <x v="25"/>
    <x v="85"/>
    <n v="90"/>
    <x v="42"/>
    <n v="1"/>
  </r>
  <r>
    <x v="86"/>
    <x v="25"/>
    <x v="86"/>
    <n v="138"/>
    <x v="26"/>
    <n v="100"/>
  </r>
  <r>
    <x v="86"/>
    <x v="25"/>
    <x v="86"/>
    <n v="14"/>
    <x v="54"/>
    <n v="14"/>
  </r>
  <r>
    <x v="86"/>
    <x v="25"/>
    <x v="86"/>
    <n v="112"/>
    <x v="43"/>
    <n v="20"/>
  </r>
  <r>
    <x v="86"/>
    <x v="25"/>
    <x v="86"/>
    <n v="417"/>
    <x v="9"/>
    <n v="130"/>
  </r>
  <r>
    <x v="87"/>
    <x v="25"/>
    <x v="87"/>
    <n v="14"/>
    <x v="54"/>
    <n v="18"/>
  </r>
  <r>
    <x v="87"/>
    <x v="25"/>
    <x v="87"/>
    <n v="80"/>
    <x v="29"/>
    <n v="59"/>
  </r>
  <r>
    <x v="87"/>
    <x v="25"/>
    <x v="87"/>
    <n v="220"/>
    <x v="44"/>
    <n v="28"/>
  </r>
  <r>
    <x v="88"/>
    <x v="25"/>
    <x v="88"/>
    <n v="2"/>
    <x v="0"/>
    <n v="2"/>
  </r>
  <r>
    <x v="88"/>
    <x v="25"/>
    <x v="88"/>
    <n v="138"/>
    <x v="26"/>
    <n v="4"/>
  </r>
  <r>
    <x v="88"/>
    <x v="25"/>
    <x v="88"/>
    <n v="480"/>
    <x v="3"/>
    <n v="4"/>
  </r>
  <r>
    <x v="88"/>
    <x v="25"/>
    <x v="88"/>
    <n v="131"/>
    <x v="39"/>
    <n v="10"/>
  </r>
  <r>
    <x v="88"/>
    <x v="25"/>
    <x v="88"/>
    <n v="391"/>
    <x v="6"/>
    <n v="10"/>
  </r>
  <r>
    <x v="88"/>
    <x v="25"/>
    <x v="88"/>
    <n v="195"/>
    <x v="21"/>
    <n v="1"/>
  </r>
  <r>
    <x v="88"/>
    <x v="25"/>
    <x v="88"/>
    <n v="149"/>
    <x v="55"/>
    <n v="1"/>
  </r>
  <r>
    <x v="88"/>
    <x v="25"/>
    <x v="88"/>
    <n v="141"/>
    <x v="38"/>
    <n v="9"/>
  </r>
  <r>
    <x v="88"/>
    <x v="25"/>
    <x v="88"/>
    <n v="150"/>
    <x v="30"/>
    <n v="65"/>
  </r>
  <r>
    <x v="88"/>
    <x v="25"/>
    <x v="88"/>
    <n v="90"/>
    <x v="42"/>
    <n v="38"/>
  </r>
  <r>
    <x v="88"/>
    <x v="25"/>
    <x v="88"/>
    <n v="134"/>
    <x v="45"/>
    <n v="10"/>
  </r>
  <r>
    <x v="89"/>
    <x v="25"/>
    <x v="89"/>
    <n v="195"/>
    <x v="21"/>
    <n v="1"/>
  </r>
  <r>
    <x v="89"/>
    <x v="25"/>
    <x v="89"/>
    <n v="112"/>
    <x v="43"/>
    <n v="25"/>
  </r>
  <r>
    <x v="89"/>
    <x v="25"/>
    <x v="89"/>
    <n v="301"/>
    <x v="56"/>
    <n v="5"/>
  </r>
  <r>
    <x v="89"/>
    <x v="25"/>
    <x v="89"/>
    <n v="50"/>
    <x v="17"/>
    <n v="13"/>
  </r>
  <r>
    <x v="90"/>
    <x v="25"/>
    <x v="90"/>
    <n v="361"/>
    <x v="2"/>
    <n v="49"/>
  </r>
  <r>
    <x v="90"/>
    <x v="25"/>
    <x v="90"/>
    <n v="133"/>
    <x v="36"/>
    <n v="6"/>
  </r>
  <r>
    <x v="90"/>
    <x v="25"/>
    <x v="90"/>
    <n v="2"/>
    <x v="0"/>
    <n v="2"/>
  </r>
  <r>
    <x v="90"/>
    <x v="25"/>
    <x v="90"/>
    <n v="138"/>
    <x v="26"/>
    <n v="100"/>
  </r>
  <r>
    <x v="90"/>
    <x v="25"/>
    <x v="90"/>
    <n v="139"/>
    <x v="40"/>
    <n v="2"/>
  </r>
  <r>
    <x v="90"/>
    <x v="25"/>
    <x v="90"/>
    <n v="401"/>
    <x v="4"/>
    <n v="16"/>
  </r>
  <r>
    <x v="90"/>
    <x v="25"/>
    <x v="90"/>
    <n v="193"/>
    <x v="61"/>
    <n v="5"/>
  </r>
  <r>
    <x v="90"/>
    <x v="25"/>
    <x v="90"/>
    <n v="63"/>
    <x v="5"/>
    <n v="19"/>
  </r>
  <r>
    <x v="90"/>
    <x v="25"/>
    <x v="90"/>
    <n v="131"/>
    <x v="39"/>
    <n v="9"/>
  </r>
  <r>
    <x v="90"/>
    <x v="25"/>
    <x v="90"/>
    <n v="137"/>
    <x v="27"/>
    <n v="44"/>
  </r>
  <r>
    <x v="90"/>
    <x v="25"/>
    <x v="90"/>
    <n v="14"/>
    <x v="54"/>
    <n v="2"/>
  </r>
  <r>
    <x v="90"/>
    <x v="25"/>
    <x v="90"/>
    <n v="391"/>
    <x v="6"/>
    <n v="60"/>
  </r>
  <r>
    <x v="90"/>
    <x v="25"/>
    <x v="90"/>
    <n v="195"/>
    <x v="21"/>
    <n v="3"/>
  </r>
  <r>
    <x v="90"/>
    <x v="25"/>
    <x v="90"/>
    <n v="149"/>
    <x v="55"/>
    <n v="7"/>
  </r>
  <r>
    <x v="90"/>
    <x v="25"/>
    <x v="90"/>
    <n v="146"/>
    <x v="52"/>
    <n v="22"/>
  </r>
  <r>
    <x v="90"/>
    <x v="25"/>
    <x v="90"/>
    <n v="20"/>
    <x v="7"/>
    <n v="330"/>
  </r>
  <r>
    <x v="90"/>
    <x v="25"/>
    <x v="90"/>
    <n v="141"/>
    <x v="38"/>
    <n v="83"/>
  </r>
  <r>
    <x v="90"/>
    <x v="25"/>
    <x v="90"/>
    <n v="145"/>
    <x v="28"/>
    <n v="4"/>
  </r>
  <r>
    <x v="90"/>
    <x v="25"/>
    <x v="90"/>
    <n v="301"/>
    <x v="56"/>
    <n v="10"/>
  </r>
  <r>
    <x v="90"/>
    <x v="25"/>
    <x v="90"/>
    <n v="142"/>
    <x v="51"/>
    <n v="5"/>
  </r>
  <r>
    <x v="90"/>
    <x v="25"/>
    <x v="90"/>
    <n v="144"/>
    <x v="53"/>
    <n v="20"/>
  </r>
  <r>
    <x v="90"/>
    <x v="25"/>
    <x v="90"/>
    <n v="80"/>
    <x v="29"/>
    <n v="1300"/>
  </r>
  <r>
    <x v="90"/>
    <x v="25"/>
    <x v="90"/>
    <n v="70"/>
    <x v="23"/>
    <n v="143"/>
  </r>
  <r>
    <x v="90"/>
    <x v="25"/>
    <x v="90"/>
    <n v="150"/>
    <x v="30"/>
    <n v="87"/>
  </r>
  <r>
    <x v="90"/>
    <x v="25"/>
    <x v="90"/>
    <n v="417"/>
    <x v="9"/>
    <n v="127"/>
  </r>
  <r>
    <x v="90"/>
    <x v="25"/>
    <x v="90"/>
    <n v="414"/>
    <x v="11"/>
    <n v="13"/>
  </r>
  <r>
    <x v="90"/>
    <x v="25"/>
    <x v="90"/>
    <n v="220"/>
    <x v="44"/>
    <n v="6"/>
  </r>
  <r>
    <x v="90"/>
    <x v="25"/>
    <x v="90"/>
    <n v="90"/>
    <x v="42"/>
    <n v="150"/>
  </r>
  <r>
    <x v="90"/>
    <x v="25"/>
    <x v="90"/>
    <n v="134"/>
    <x v="45"/>
    <n v="56"/>
  </r>
  <r>
    <x v="90"/>
    <x v="25"/>
    <x v="90"/>
    <n v="50"/>
    <x v="17"/>
    <n v="425"/>
  </r>
  <r>
    <x v="90"/>
    <x v="25"/>
    <x v="90"/>
    <n v="143"/>
    <x v="48"/>
    <n v="3"/>
  </r>
  <r>
    <x v="91"/>
    <x v="25"/>
    <x v="91"/>
    <n v="146"/>
    <x v="52"/>
    <n v="8"/>
  </r>
  <r>
    <x v="92"/>
    <x v="26"/>
    <x v="92"/>
    <n v="133"/>
    <x v="36"/>
    <n v="8"/>
  </r>
  <r>
    <x v="92"/>
    <x v="26"/>
    <x v="92"/>
    <n v="138"/>
    <x v="26"/>
    <n v="1"/>
  </r>
  <r>
    <x v="92"/>
    <x v="26"/>
    <x v="92"/>
    <n v="112"/>
    <x v="43"/>
    <n v="8"/>
  </r>
  <r>
    <x v="92"/>
    <x v="26"/>
    <x v="92"/>
    <n v="380"/>
    <x v="31"/>
    <n v="21"/>
  </r>
  <r>
    <x v="92"/>
    <x v="26"/>
    <x v="92"/>
    <n v="50"/>
    <x v="17"/>
    <n v="17"/>
  </r>
  <r>
    <x v="93"/>
    <x v="27"/>
    <x v="93"/>
    <n v="196"/>
    <x v="62"/>
    <n v="5"/>
  </r>
  <r>
    <x v="94"/>
    <x v="28"/>
    <x v="94"/>
    <n v="300"/>
    <x v="60"/>
    <n v="100"/>
  </r>
  <r>
    <x v="94"/>
    <x v="28"/>
    <x v="94"/>
    <n v="53"/>
    <x v="19"/>
    <n v="225"/>
  </r>
  <r>
    <x v="94"/>
    <x v="28"/>
    <x v="94"/>
    <n v="138"/>
    <x v="26"/>
    <n v="500"/>
  </r>
  <r>
    <x v="94"/>
    <x v="28"/>
    <x v="94"/>
    <n v="121"/>
    <x v="37"/>
    <n v="200"/>
  </r>
  <r>
    <x v="94"/>
    <x v="28"/>
    <x v="94"/>
    <n v="63"/>
    <x v="5"/>
    <n v="50"/>
  </r>
  <r>
    <x v="94"/>
    <x v="28"/>
    <x v="94"/>
    <n v="131"/>
    <x v="39"/>
    <n v="50"/>
  </r>
  <r>
    <x v="94"/>
    <x v="28"/>
    <x v="94"/>
    <n v="307"/>
    <x v="33"/>
    <n v="50"/>
  </r>
  <r>
    <x v="94"/>
    <x v="28"/>
    <x v="94"/>
    <n v="195"/>
    <x v="21"/>
    <n v="59"/>
  </r>
  <r>
    <x v="94"/>
    <x v="28"/>
    <x v="94"/>
    <n v="141"/>
    <x v="38"/>
    <n v="50"/>
  </r>
  <r>
    <x v="94"/>
    <x v="28"/>
    <x v="94"/>
    <n v="145"/>
    <x v="28"/>
    <n v="34"/>
  </r>
  <r>
    <x v="94"/>
    <x v="28"/>
    <x v="94"/>
    <n v="144"/>
    <x v="53"/>
    <n v="5"/>
  </r>
  <r>
    <x v="94"/>
    <x v="28"/>
    <x v="94"/>
    <n v="80"/>
    <x v="29"/>
    <n v="121"/>
  </r>
  <r>
    <x v="94"/>
    <x v="28"/>
    <x v="94"/>
    <n v="80"/>
    <x v="29"/>
    <n v="500"/>
  </r>
  <r>
    <x v="94"/>
    <x v="28"/>
    <x v="94"/>
    <n v="70"/>
    <x v="23"/>
    <n v="50"/>
  </r>
  <r>
    <x v="94"/>
    <x v="28"/>
    <x v="94"/>
    <n v="380"/>
    <x v="31"/>
    <n v="10022"/>
  </r>
  <r>
    <x v="94"/>
    <x v="28"/>
    <x v="94"/>
    <n v="414"/>
    <x v="11"/>
    <n v="50"/>
  </r>
  <r>
    <x v="94"/>
    <x v="28"/>
    <x v="94"/>
    <n v="414"/>
    <x v="11"/>
    <n v="100"/>
  </r>
  <r>
    <x v="94"/>
    <x v="28"/>
    <x v="94"/>
    <n v="390"/>
    <x v="12"/>
    <n v="10"/>
  </r>
  <r>
    <x v="94"/>
    <x v="28"/>
    <x v="94"/>
    <n v="400"/>
    <x v="13"/>
    <n v="250"/>
  </r>
  <r>
    <x v="94"/>
    <x v="28"/>
    <x v="94"/>
    <n v="410"/>
    <x v="14"/>
    <n v="8"/>
  </r>
  <r>
    <x v="94"/>
    <x v="28"/>
    <x v="94"/>
    <n v="110"/>
    <x v="25"/>
    <n v="75"/>
  </r>
  <r>
    <x v="95"/>
    <x v="28"/>
    <x v="95"/>
    <n v="53"/>
    <x v="19"/>
    <n v="5"/>
  </r>
  <r>
    <x v="95"/>
    <x v="28"/>
    <x v="95"/>
    <n v="138"/>
    <x v="26"/>
    <n v="100"/>
  </r>
  <r>
    <x v="95"/>
    <x v="28"/>
    <x v="95"/>
    <n v="193"/>
    <x v="61"/>
    <n v="50"/>
  </r>
  <r>
    <x v="95"/>
    <x v="28"/>
    <x v="95"/>
    <n v="131"/>
    <x v="39"/>
    <n v="50"/>
  </r>
  <r>
    <x v="95"/>
    <x v="28"/>
    <x v="95"/>
    <n v="137"/>
    <x v="27"/>
    <n v="35"/>
  </r>
  <r>
    <x v="95"/>
    <x v="28"/>
    <x v="95"/>
    <n v="391"/>
    <x v="6"/>
    <n v="10"/>
  </r>
  <r>
    <x v="95"/>
    <x v="28"/>
    <x v="95"/>
    <n v="80"/>
    <x v="29"/>
    <n v="229"/>
  </r>
  <r>
    <x v="95"/>
    <x v="28"/>
    <x v="95"/>
    <n v="380"/>
    <x v="31"/>
    <n v="5001"/>
  </r>
  <r>
    <x v="95"/>
    <x v="28"/>
    <x v="95"/>
    <n v="370"/>
    <x v="10"/>
    <n v="50"/>
  </r>
  <r>
    <x v="95"/>
    <x v="28"/>
    <x v="95"/>
    <n v="410"/>
    <x v="14"/>
    <n v="1270"/>
  </r>
  <r>
    <x v="95"/>
    <x v="28"/>
    <x v="95"/>
    <n v="304"/>
    <x v="34"/>
    <n v="200"/>
  </r>
  <r>
    <x v="95"/>
    <x v="28"/>
    <x v="95"/>
    <n v="366"/>
    <x v="1"/>
    <n v="5"/>
  </r>
  <r>
    <x v="96"/>
    <x v="29"/>
    <x v="96"/>
    <n v="146"/>
    <x v="52"/>
    <n v="5"/>
  </r>
  <r>
    <x v="96"/>
    <x v="29"/>
    <x v="96"/>
    <n v="417"/>
    <x v="9"/>
    <n v="2"/>
  </r>
  <r>
    <x v="97"/>
    <x v="30"/>
    <x v="97"/>
    <n v="2"/>
    <x v="0"/>
    <n v="13"/>
  </r>
  <r>
    <x v="97"/>
    <x v="30"/>
    <x v="97"/>
    <n v="53"/>
    <x v="19"/>
    <n v="5"/>
  </r>
  <r>
    <x v="97"/>
    <x v="30"/>
    <x v="97"/>
    <n v="138"/>
    <x v="26"/>
    <n v="8"/>
  </r>
  <r>
    <x v="97"/>
    <x v="30"/>
    <x v="97"/>
    <n v="137"/>
    <x v="27"/>
    <n v="1"/>
  </r>
  <r>
    <x v="97"/>
    <x v="30"/>
    <x v="97"/>
    <n v="306"/>
    <x v="22"/>
    <n v="20"/>
  </r>
  <r>
    <x v="97"/>
    <x v="30"/>
    <x v="97"/>
    <n v="80"/>
    <x v="29"/>
    <n v="38"/>
  </r>
  <r>
    <x v="97"/>
    <x v="30"/>
    <x v="97"/>
    <n v="419"/>
    <x v="24"/>
    <n v="5"/>
  </r>
  <r>
    <x v="98"/>
    <x v="31"/>
    <x v="98"/>
    <n v="361"/>
    <x v="2"/>
    <n v="23"/>
  </r>
  <r>
    <x v="98"/>
    <x v="31"/>
    <x v="98"/>
    <n v="53"/>
    <x v="19"/>
    <n v="259"/>
  </r>
  <r>
    <x v="98"/>
    <x v="31"/>
    <x v="98"/>
    <n v="138"/>
    <x v="26"/>
    <n v="20"/>
  </r>
  <r>
    <x v="98"/>
    <x v="31"/>
    <x v="98"/>
    <n v="391"/>
    <x v="6"/>
    <n v="10"/>
  </r>
  <r>
    <x v="98"/>
    <x v="31"/>
    <x v="98"/>
    <n v="80"/>
    <x v="29"/>
    <n v="500"/>
  </r>
  <r>
    <x v="98"/>
    <x v="31"/>
    <x v="98"/>
    <n v="90"/>
    <x v="42"/>
    <n v="50"/>
  </r>
  <r>
    <x v="98"/>
    <x v="31"/>
    <x v="98"/>
    <n v="410"/>
    <x v="14"/>
    <n v="25"/>
  </r>
  <r>
    <x v="98"/>
    <x v="31"/>
    <x v="98"/>
    <n v="304"/>
    <x v="34"/>
    <n v="13"/>
  </r>
  <r>
    <x v="99"/>
    <x v="31"/>
    <x v="99"/>
    <n v="139"/>
    <x v="40"/>
    <n v="82"/>
  </r>
  <r>
    <x v="99"/>
    <x v="31"/>
    <x v="99"/>
    <n v="131"/>
    <x v="39"/>
    <n v="30"/>
  </r>
  <r>
    <x v="99"/>
    <x v="31"/>
    <x v="99"/>
    <n v="135"/>
    <x v="49"/>
    <n v="295"/>
  </r>
  <r>
    <x v="99"/>
    <x v="31"/>
    <x v="99"/>
    <n v="417"/>
    <x v="9"/>
    <n v="120"/>
  </r>
  <r>
    <x v="99"/>
    <x v="31"/>
    <x v="99"/>
    <n v="134"/>
    <x v="45"/>
    <n v="205"/>
  </r>
  <r>
    <x v="100"/>
    <x v="9"/>
    <x v="100"/>
    <n v="197"/>
    <x v="58"/>
    <n v="13"/>
  </r>
  <r>
    <x v="100"/>
    <x v="9"/>
    <x v="100"/>
    <n v="151"/>
    <x v="65"/>
    <n v="5"/>
  </r>
  <r>
    <x v="100"/>
    <x v="9"/>
    <x v="100"/>
    <n v="2"/>
    <x v="0"/>
    <n v="6"/>
  </r>
  <r>
    <x v="100"/>
    <x v="9"/>
    <x v="100"/>
    <n v="480"/>
    <x v="3"/>
    <n v="13"/>
  </r>
  <r>
    <x v="100"/>
    <x v="9"/>
    <x v="100"/>
    <n v="392"/>
    <x v="20"/>
    <n v="10"/>
  </r>
  <r>
    <x v="100"/>
    <x v="9"/>
    <x v="100"/>
    <n v="193"/>
    <x v="61"/>
    <n v="25"/>
  </r>
  <r>
    <x v="100"/>
    <x v="9"/>
    <x v="100"/>
    <n v="391"/>
    <x v="6"/>
    <n v="5"/>
  </r>
  <r>
    <x v="100"/>
    <x v="9"/>
    <x v="100"/>
    <n v="290"/>
    <x v="66"/>
    <n v="50"/>
  </r>
  <r>
    <x v="100"/>
    <x v="9"/>
    <x v="100"/>
    <n v="380"/>
    <x v="31"/>
    <n v="33"/>
  </r>
  <r>
    <x v="100"/>
    <x v="9"/>
    <x v="100"/>
    <n v="414"/>
    <x v="11"/>
    <n v="25"/>
  </r>
  <r>
    <x v="100"/>
    <x v="9"/>
    <x v="100"/>
    <n v="410"/>
    <x v="14"/>
    <n v="140"/>
  </r>
  <r>
    <x v="100"/>
    <x v="9"/>
    <x v="100"/>
    <n v="110"/>
    <x v="25"/>
    <n v="4"/>
  </r>
  <r>
    <x v="100"/>
    <x v="9"/>
    <x v="100"/>
    <n v="50"/>
    <x v="17"/>
    <n v="36"/>
  </r>
  <r>
    <x v="101"/>
    <x v="9"/>
    <x v="101"/>
    <n v="197"/>
    <x v="58"/>
    <n v="80"/>
  </r>
  <r>
    <x v="101"/>
    <x v="9"/>
    <x v="101"/>
    <n v="70"/>
    <x v="23"/>
    <n v="1"/>
  </r>
  <r>
    <x v="102"/>
    <x v="9"/>
    <x v="102"/>
    <n v="151"/>
    <x v="65"/>
    <n v="5"/>
  </r>
  <r>
    <x v="102"/>
    <x v="9"/>
    <x v="102"/>
    <n v="2"/>
    <x v="0"/>
    <n v="8"/>
  </r>
  <r>
    <x v="102"/>
    <x v="9"/>
    <x v="102"/>
    <n v="139"/>
    <x v="40"/>
    <n v="10"/>
  </r>
  <r>
    <x v="102"/>
    <x v="9"/>
    <x v="102"/>
    <n v="131"/>
    <x v="39"/>
    <n v="1"/>
  </r>
  <r>
    <x v="102"/>
    <x v="9"/>
    <x v="102"/>
    <n v="391"/>
    <x v="6"/>
    <n v="5"/>
  </r>
  <r>
    <x v="102"/>
    <x v="9"/>
    <x v="102"/>
    <n v="413"/>
    <x v="63"/>
    <n v="7"/>
  </r>
  <r>
    <x v="102"/>
    <x v="9"/>
    <x v="102"/>
    <n v="140"/>
    <x v="35"/>
    <n v="13"/>
  </r>
  <r>
    <x v="102"/>
    <x v="9"/>
    <x v="102"/>
    <n v="417"/>
    <x v="9"/>
    <n v="2"/>
  </r>
  <r>
    <x v="102"/>
    <x v="9"/>
    <x v="102"/>
    <n v="380"/>
    <x v="31"/>
    <n v="76"/>
  </r>
  <r>
    <x v="102"/>
    <x v="9"/>
    <x v="102"/>
    <n v="414"/>
    <x v="11"/>
    <n v="30"/>
  </r>
  <r>
    <x v="102"/>
    <x v="9"/>
    <x v="102"/>
    <n v="410"/>
    <x v="14"/>
    <n v="140"/>
  </r>
  <r>
    <x v="102"/>
    <x v="9"/>
    <x v="102"/>
    <n v="110"/>
    <x v="25"/>
    <n v="1"/>
  </r>
  <r>
    <x v="102"/>
    <x v="9"/>
    <x v="102"/>
    <n v="50"/>
    <x v="17"/>
    <n v="10"/>
  </r>
  <r>
    <x v="103"/>
    <x v="9"/>
    <x v="103"/>
    <n v="70"/>
    <x v="23"/>
    <n v="2"/>
  </r>
  <r>
    <x v="104"/>
    <x v="9"/>
    <x v="104"/>
    <n v="139"/>
    <x v="40"/>
    <n v="3"/>
  </r>
  <r>
    <x v="104"/>
    <x v="9"/>
    <x v="104"/>
    <n v="137"/>
    <x v="27"/>
    <n v="4"/>
  </r>
  <r>
    <x v="104"/>
    <x v="9"/>
    <x v="104"/>
    <n v="110"/>
    <x v="25"/>
    <n v="3"/>
  </r>
  <r>
    <x v="104"/>
    <x v="9"/>
    <x v="104"/>
    <n v="366"/>
    <x v="1"/>
    <n v="1"/>
  </r>
  <r>
    <x v="105"/>
    <x v="32"/>
    <x v="105"/>
    <n v="361"/>
    <x v="2"/>
    <n v="5"/>
  </r>
  <r>
    <x v="105"/>
    <x v="32"/>
    <x v="105"/>
    <n v="72"/>
    <x v="46"/>
    <n v="7"/>
  </r>
  <r>
    <x v="105"/>
    <x v="32"/>
    <x v="105"/>
    <n v="391"/>
    <x v="6"/>
    <n v="3"/>
  </r>
  <r>
    <x v="105"/>
    <x v="32"/>
    <x v="105"/>
    <n v="195"/>
    <x v="21"/>
    <n v="1"/>
  </r>
  <r>
    <x v="105"/>
    <x v="32"/>
    <x v="105"/>
    <n v="142"/>
    <x v="51"/>
    <n v="1"/>
  </r>
  <r>
    <x v="105"/>
    <x v="32"/>
    <x v="105"/>
    <n v="417"/>
    <x v="9"/>
    <n v="3"/>
  </r>
  <r>
    <x v="105"/>
    <x v="32"/>
    <x v="105"/>
    <n v="380"/>
    <x v="31"/>
    <n v="3"/>
  </r>
  <r>
    <x v="105"/>
    <x v="32"/>
    <x v="105"/>
    <n v="414"/>
    <x v="11"/>
    <n v="3"/>
  </r>
  <r>
    <x v="105"/>
    <x v="32"/>
    <x v="105"/>
    <n v="90"/>
    <x v="42"/>
    <n v="5"/>
  </r>
  <r>
    <x v="105"/>
    <x v="32"/>
    <x v="105"/>
    <n v="410"/>
    <x v="14"/>
    <n v="10"/>
  </r>
  <r>
    <x v="105"/>
    <x v="32"/>
    <x v="105"/>
    <n v="110"/>
    <x v="25"/>
    <n v="1"/>
  </r>
  <r>
    <x v="105"/>
    <x v="32"/>
    <x v="105"/>
    <n v="50"/>
    <x v="17"/>
    <n v="9"/>
  </r>
  <r>
    <x v="106"/>
    <x v="32"/>
    <x v="106"/>
    <n v="138"/>
    <x v="26"/>
    <n v="21"/>
  </r>
  <r>
    <x v="106"/>
    <x v="32"/>
    <x v="106"/>
    <n v="391"/>
    <x v="6"/>
    <n v="3"/>
  </r>
  <r>
    <x v="106"/>
    <x v="32"/>
    <x v="106"/>
    <n v="413"/>
    <x v="63"/>
    <n v="2"/>
  </r>
  <r>
    <x v="106"/>
    <x v="32"/>
    <x v="106"/>
    <n v="141"/>
    <x v="38"/>
    <n v="6"/>
  </r>
  <r>
    <x v="106"/>
    <x v="32"/>
    <x v="106"/>
    <n v="144"/>
    <x v="53"/>
    <n v="1"/>
  </r>
  <r>
    <x v="106"/>
    <x v="32"/>
    <x v="106"/>
    <n v="417"/>
    <x v="9"/>
    <n v="5"/>
  </r>
  <r>
    <x v="106"/>
    <x v="32"/>
    <x v="106"/>
    <n v="380"/>
    <x v="31"/>
    <n v="24"/>
  </r>
  <r>
    <x v="106"/>
    <x v="32"/>
    <x v="106"/>
    <n v="414"/>
    <x v="11"/>
    <n v="4"/>
  </r>
  <r>
    <x v="106"/>
    <x v="32"/>
    <x v="106"/>
    <n v="90"/>
    <x v="42"/>
    <n v="5"/>
  </r>
  <r>
    <x v="106"/>
    <x v="32"/>
    <x v="106"/>
    <n v="110"/>
    <x v="25"/>
    <n v="5"/>
  </r>
  <r>
    <x v="106"/>
    <x v="32"/>
    <x v="106"/>
    <n v="134"/>
    <x v="45"/>
    <n v="4"/>
  </r>
  <r>
    <x v="106"/>
    <x v="32"/>
    <x v="106"/>
    <n v="50"/>
    <x v="17"/>
    <n v="36"/>
  </r>
  <r>
    <x v="107"/>
    <x v="33"/>
    <x v="107"/>
    <n v="138"/>
    <x v="26"/>
    <n v="150"/>
  </r>
  <r>
    <x v="107"/>
    <x v="33"/>
    <x v="107"/>
    <n v="141"/>
    <x v="38"/>
    <n v="19"/>
  </r>
  <r>
    <x v="107"/>
    <x v="33"/>
    <x v="107"/>
    <n v="417"/>
    <x v="9"/>
    <n v="1100"/>
  </r>
  <r>
    <x v="107"/>
    <x v="33"/>
    <x v="107"/>
    <n v="380"/>
    <x v="31"/>
    <n v="252"/>
  </r>
  <r>
    <x v="108"/>
    <x v="34"/>
    <x v="108"/>
    <n v="138"/>
    <x v="26"/>
    <n v="5"/>
  </r>
  <r>
    <x v="108"/>
    <x v="34"/>
    <x v="108"/>
    <n v="146"/>
    <x v="52"/>
    <n v="5"/>
  </r>
  <r>
    <x v="108"/>
    <x v="34"/>
    <x v="108"/>
    <n v="144"/>
    <x v="53"/>
    <n v="1"/>
  </r>
  <r>
    <x v="108"/>
    <x v="34"/>
    <x v="108"/>
    <n v="80"/>
    <x v="29"/>
    <n v="25"/>
  </r>
  <r>
    <x v="108"/>
    <x v="34"/>
    <x v="108"/>
    <n v="150"/>
    <x v="30"/>
    <n v="6"/>
  </r>
  <r>
    <x v="108"/>
    <x v="34"/>
    <x v="108"/>
    <n v="417"/>
    <x v="9"/>
    <n v="18"/>
  </r>
  <r>
    <x v="108"/>
    <x v="34"/>
    <x v="108"/>
    <n v="414"/>
    <x v="11"/>
    <n v="3"/>
  </r>
  <r>
    <x v="108"/>
    <x v="34"/>
    <x v="108"/>
    <n v="410"/>
    <x v="14"/>
    <n v="10"/>
  </r>
  <r>
    <x v="108"/>
    <x v="34"/>
    <x v="108"/>
    <n v="50"/>
    <x v="17"/>
    <n v="3"/>
  </r>
  <r>
    <x v="109"/>
    <x v="35"/>
    <x v="109"/>
    <n v="391"/>
    <x v="6"/>
    <n v="3"/>
  </r>
  <r>
    <x v="109"/>
    <x v="35"/>
    <x v="109"/>
    <n v="112"/>
    <x v="43"/>
    <n v="50"/>
  </r>
  <r>
    <x v="109"/>
    <x v="35"/>
    <x v="109"/>
    <n v="380"/>
    <x v="31"/>
    <n v="20"/>
  </r>
  <r>
    <x v="109"/>
    <x v="35"/>
    <x v="109"/>
    <n v="390"/>
    <x v="12"/>
    <n v="25"/>
  </r>
  <r>
    <x v="109"/>
    <x v="35"/>
    <x v="109"/>
    <n v="90"/>
    <x v="42"/>
    <n v="35"/>
  </r>
  <r>
    <x v="109"/>
    <x v="35"/>
    <x v="109"/>
    <n v="94"/>
    <x v="32"/>
    <n v="9"/>
  </r>
  <r>
    <x v="110"/>
    <x v="36"/>
    <x v="110"/>
    <n v="112"/>
    <x v="43"/>
    <n v="101"/>
  </r>
  <r>
    <x v="110"/>
    <x v="36"/>
    <x v="110"/>
    <n v="140"/>
    <x v="35"/>
    <n v="48"/>
  </r>
  <r>
    <x v="110"/>
    <x v="36"/>
    <x v="110"/>
    <n v="410"/>
    <x v="14"/>
    <n v="11"/>
  </r>
  <r>
    <x v="110"/>
    <x v="36"/>
    <x v="110"/>
    <n v="134"/>
    <x v="45"/>
    <n v="15"/>
  </r>
  <r>
    <x v="111"/>
    <x v="36"/>
    <x v="111"/>
    <n v="138"/>
    <x v="26"/>
    <n v="25"/>
  </r>
  <r>
    <x v="111"/>
    <x v="36"/>
    <x v="111"/>
    <n v="480"/>
    <x v="3"/>
    <n v="20"/>
  </r>
  <r>
    <x v="111"/>
    <x v="36"/>
    <x v="111"/>
    <n v="137"/>
    <x v="27"/>
    <n v="158"/>
  </r>
  <r>
    <x v="111"/>
    <x v="36"/>
    <x v="111"/>
    <n v="391"/>
    <x v="6"/>
    <n v="10"/>
  </r>
  <r>
    <x v="111"/>
    <x v="36"/>
    <x v="111"/>
    <n v="146"/>
    <x v="52"/>
    <n v="16"/>
  </r>
  <r>
    <x v="111"/>
    <x v="36"/>
    <x v="111"/>
    <n v="150"/>
    <x v="30"/>
    <n v="15"/>
  </r>
  <r>
    <x v="111"/>
    <x v="36"/>
    <x v="111"/>
    <n v="390"/>
    <x v="12"/>
    <n v="125"/>
  </r>
  <r>
    <x v="111"/>
    <x v="36"/>
    <x v="111"/>
    <n v="90"/>
    <x v="42"/>
    <n v="135"/>
  </r>
  <r>
    <x v="111"/>
    <x v="36"/>
    <x v="111"/>
    <n v="134"/>
    <x v="45"/>
    <n v="17"/>
  </r>
  <r>
    <x v="112"/>
    <x v="36"/>
    <x v="112"/>
    <n v="147"/>
    <x v="67"/>
    <n v="25"/>
  </r>
  <r>
    <x v="112"/>
    <x v="36"/>
    <x v="112"/>
    <n v="121"/>
    <x v="37"/>
    <n v="75"/>
  </r>
  <r>
    <x v="112"/>
    <x v="36"/>
    <x v="112"/>
    <n v="80"/>
    <x v="29"/>
    <n v="42"/>
  </r>
  <r>
    <x v="112"/>
    <x v="36"/>
    <x v="112"/>
    <n v="50"/>
    <x v="17"/>
    <n v="975"/>
  </r>
  <r>
    <x v="113"/>
    <x v="37"/>
    <x v="113"/>
    <n v="50"/>
    <x v="17"/>
    <n v="17"/>
  </r>
  <r>
    <x v="114"/>
    <x v="37"/>
    <x v="114"/>
    <n v="138"/>
    <x v="26"/>
    <n v="3"/>
  </r>
  <r>
    <x v="114"/>
    <x v="37"/>
    <x v="114"/>
    <n v="139"/>
    <x v="40"/>
    <n v="2"/>
  </r>
  <r>
    <x v="114"/>
    <x v="37"/>
    <x v="114"/>
    <n v="70"/>
    <x v="23"/>
    <n v="4"/>
  </r>
  <r>
    <x v="114"/>
    <x v="37"/>
    <x v="114"/>
    <n v="90"/>
    <x v="42"/>
    <n v="6"/>
  </r>
  <r>
    <x v="114"/>
    <x v="37"/>
    <x v="114"/>
    <n v="50"/>
    <x v="17"/>
    <n v="33"/>
  </r>
  <r>
    <x v="115"/>
    <x v="38"/>
    <x v="115"/>
    <n v="391"/>
    <x v="6"/>
    <n v="1"/>
  </r>
  <r>
    <x v="115"/>
    <x v="38"/>
    <x v="115"/>
    <n v="146"/>
    <x v="52"/>
    <n v="7"/>
  </r>
  <r>
    <x v="115"/>
    <x v="38"/>
    <x v="115"/>
    <n v="414"/>
    <x v="11"/>
    <n v="20"/>
  </r>
  <r>
    <x v="115"/>
    <x v="38"/>
    <x v="115"/>
    <n v="390"/>
    <x v="12"/>
    <n v="10"/>
  </r>
  <r>
    <x v="116"/>
    <x v="38"/>
    <x v="116"/>
    <n v="480"/>
    <x v="3"/>
    <n v="5"/>
  </r>
  <r>
    <x v="116"/>
    <x v="38"/>
    <x v="116"/>
    <n v="14"/>
    <x v="54"/>
    <n v="4"/>
  </r>
  <r>
    <x v="116"/>
    <x v="38"/>
    <x v="116"/>
    <n v="391"/>
    <x v="6"/>
    <n v="11"/>
  </r>
  <r>
    <x v="117"/>
    <x v="39"/>
    <x v="117"/>
    <n v="197"/>
    <x v="58"/>
    <n v="23"/>
  </r>
  <r>
    <x v="117"/>
    <x v="39"/>
    <x v="117"/>
    <n v="53"/>
    <x v="19"/>
    <n v="30"/>
  </r>
  <r>
    <x v="117"/>
    <x v="39"/>
    <x v="117"/>
    <n v="391"/>
    <x v="6"/>
    <n v="1"/>
  </r>
  <r>
    <x v="117"/>
    <x v="39"/>
    <x v="117"/>
    <n v="150"/>
    <x v="30"/>
    <n v="20"/>
  </r>
  <r>
    <x v="117"/>
    <x v="39"/>
    <x v="117"/>
    <n v="303"/>
    <x v="68"/>
    <n v="7"/>
  </r>
  <r>
    <x v="117"/>
    <x v="39"/>
    <x v="117"/>
    <n v="366"/>
    <x v="1"/>
    <n v="24"/>
  </r>
  <r>
    <x v="118"/>
    <x v="39"/>
    <x v="118"/>
    <n v="133"/>
    <x v="36"/>
    <n v="80"/>
  </r>
  <r>
    <x v="118"/>
    <x v="39"/>
    <x v="118"/>
    <n v="150"/>
    <x v="30"/>
    <n v="13"/>
  </r>
  <r>
    <x v="118"/>
    <x v="39"/>
    <x v="118"/>
    <n v="304"/>
    <x v="34"/>
    <n v="15"/>
  </r>
  <r>
    <x v="119"/>
    <x v="39"/>
    <x v="119"/>
    <n v="133"/>
    <x v="36"/>
    <n v="15"/>
  </r>
  <r>
    <x v="119"/>
    <x v="39"/>
    <x v="119"/>
    <n v="391"/>
    <x v="6"/>
    <n v="1"/>
  </r>
  <r>
    <x v="119"/>
    <x v="39"/>
    <x v="119"/>
    <n v="150"/>
    <x v="30"/>
    <n v="5"/>
  </r>
  <r>
    <x v="119"/>
    <x v="39"/>
    <x v="119"/>
    <n v="304"/>
    <x v="34"/>
    <n v="15"/>
  </r>
  <r>
    <x v="119"/>
    <x v="39"/>
    <x v="119"/>
    <n v="303"/>
    <x v="68"/>
    <n v="13"/>
  </r>
  <r>
    <x v="120"/>
    <x v="40"/>
    <x v="120"/>
    <n v="138"/>
    <x v="26"/>
    <n v="2"/>
  </r>
  <r>
    <x v="120"/>
    <x v="40"/>
    <x v="120"/>
    <n v="480"/>
    <x v="3"/>
    <n v="1"/>
  </r>
  <r>
    <x v="120"/>
    <x v="40"/>
    <x v="120"/>
    <n v="131"/>
    <x v="39"/>
    <n v="2"/>
  </r>
  <r>
    <x v="120"/>
    <x v="40"/>
    <x v="120"/>
    <n v="391"/>
    <x v="6"/>
    <n v="10"/>
  </r>
  <r>
    <x v="120"/>
    <x v="40"/>
    <x v="120"/>
    <n v="141"/>
    <x v="38"/>
    <n v="2"/>
  </r>
  <r>
    <x v="120"/>
    <x v="40"/>
    <x v="120"/>
    <n v="80"/>
    <x v="29"/>
    <n v="15"/>
  </r>
  <r>
    <x v="120"/>
    <x v="40"/>
    <x v="120"/>
    <n v="50"/>
    <x v="17"/>
    <n v="18"/>
  </r>
  <r>
    <x v="121"/>
    <x v="41"/>
    <x v="121"/>
    <n v="133"/>
    <x v="36"/>
    <n v="2"/>
  </r>
  <r>
    <x v="121"/>
    <x v="41"/>
    <x v="121"/>
    <n v="480"/>
    <x v="3"/>
    <n v="2"/>
  </r>
  <r>
    <x v="121"/>
    <x v="41"/>
    <x v="121"/>
    <n v="139"/>
    <x v="40"/>
    <n v="1"/>
  </r>
  <r>
    <x v="121"/>
    <x v="41"/>
    <x v="121"/>
    <n v="367"/>
    <x v="47"/>
    <n v="11"/>
  </r>
  <r>
    <x v="121"/>
    <x v="41"/>
    <x v="121"/>
    <n v="131"/>
    <x v="39"/>
    <n v="2"/>
  </r>
  <r>
    <x v="121"/>
    <x v="41"/>
    <x v="121"/>
    <n v="135"/>
    <x v="49"/>
    <n v="2"/>
  </r>
  <r>
    <x v="121"/>
    <x v="41"/>
    <x v="121"/>
    <n v="417"/>
    <x v="9"/>
    <n v="29"/>
  </r>
  <r>
    <x v="121"/>
    <x v="41"/>
    <x v="121"/>
    <n v="410"/>
    <x v="14"/>
    <n v="3"/>
  </r>
  <r>
    <x v="121"/>
    <x v="41"/>
    <x v="121"/>
    <n v="304"/>
    <x v="34"/>
    <n v="1"/>
  </r>
  <r>
    <x v="121"/>
    <x v="41"/>
    <x v="121"/>
    <n v="143"/>
    <x v="48"/>
    <n v="200"/>
  </r>
  <r>
    <x v="122"/>
    <x v="41"/>
    <x v="122"/>
    <n v="391"/>
    <x v="6"/>
    <n v="2"/>
  </r>
  <r>
    <x v="122"/>
    <x v="41"/>
    <x v="122"/>
    <n v="70"/>
    <x v="23"/>
    <n v="4"/>
  </r>
  <r>
    <x v="122"/>
    <x v="41"/>
    <x v="122"/>
    <n v="417"/>
    <x v="9"/>
    <n v="13"/>
  </r>
  <r>
    <x v="122"/>
    <x v="41"/>
    <x v="122"/>
    <n v="94"/>
    <x v="32"/>
    <n v="3"/>
  </r>
  <r>
    <x v="123"/>
    <x v="41"/>
    <x v="123"/>
    <n v="131"/>
    <x v="39"/>
    <n v="1"/>
  </r>
  <r>
    <x v="123"/>
    <x v="41"/>
    <x v="123"/>
    <n v="135"/>
    <x v="49"/>
    <n v="2"/>
  </r>
  <r>
    <x v="124"/>
    <x v="42"/>
    <x v="124"/>
    <n v="145"/>
    <x v="28"/>
    <n v="20"/>
  </r>
  <r>
    <x v="124"/>
    <x v="42"/>
    <x v="124"/>
    <n v="390"/>
    <x v="12"/>
    <n v="50"/>
  </r>
  <r>
    <x v="125"/>
    <x v="43"/>
    <x v="125"/>
    <n v="56"/>
    <x v="64"/>
    <n v="30"/>
  </r>
  <r>
    <x v="125"/>
    <x v="43"/>
    <x v="125"/>
    <n v="112"/>
    <x v="43"/>
    <n v="50"/>
  </r>
  <r>
    <x v="125"/>
    <x v="43"/>
    <x v="125"/>
    <n v="70"/>
    <x v="23"/>
    <n v="10"/>
  </r>
  <r>
    <x v="125"/>
    <x v="43"/>
    <x v="125"/>
    <n v="417"/>
    <x v="9"/>
    <n v="10"/>
  </r>
  <r>
    <x v="125"/>
    <x v="43"/>
    <x v="125"/>
    <n v="304"/>
    <x v="34"/>
    <n v="28"/>
  </r>
  <r>
    <x v="125"/>
    <x v="43"/>
    <x v="125"/>
    <n v="366"/>
    <x v="1"/>
    <n v="25"/>
  </r>
  <r>
    <x v="126"/>
    <x v="44"/>
    <x v="126"/>
    <n v="195"/>
    <x v="21"/>
    <n v="0"/>
  </r>
  <r>
    <x v="126"/>
    <x v="44"/>
    <x v="126"/>
    <n v="150"/>
    <x v="30"/>
    <n v="3"/>
  </r>
  <r>
    <x v="126"/>
    <x v="44"/>
    <x v="126"/>
    <n v="380"/>
    <x v="31"/>
    <n v="5500"/>
  </r>
  <r>
    <x v="126"/>
    <x v="44"/>
    <x v="126"/>
    <n v="40"/>
    <x v="69"/>
    <n v="1"/>
  </r>
  <r>
    <x v="126"/>
    <x v="44"/>
    <x v="126"/>
    <n v="414"/>
    <x v="11"/>
    <n v="1"/>
  </r>
  <r>
    <x v="127"/>
    <x v="45"/>
    <x v="127"/>
    <n v="480"/>
    <x v="3"/>
    <n v="4"/>
  </r>
  <r>
    <x v="127"/>
    <x v="45"/>
    <x v="127"/>
    <n v="72"/>
    <x v="46"/>
    <n v="3"/>
  </r>
  <r>
    <x v="128"/>
    <x v="46"/>
    <x v="128"/>
    <n v="300"/>
    <x v="60"/>
    <n v="1"/>
  </r>
  <r>
    <x v="128"/>
    <x v="46"/>
    <x v="128"/>
    <n v="53"/>
    <x v="19"/>
    <n v="1"/>
  </r>
  <r>
    <x v="128"/>
    <x v="46"/>
    <x v="128"/>
    <n v="480"/>
    <x v="3"/>
    <n v="1"/>
  </r>
  <r>
    <x v="128"/>
    <x v="46"/>
    <x v="128"/>
    <n v="63"/>
    <x v="5"/>
    <n v="1"/>
  </r>
  <r>
    <x v="128"/>
    <x v="46"/>
    <x v="128"/>
    <n v="391"/>
    <x v="6"/>
    <n v="5"/>
  </r>
  <r>
    <x v="128"/>
    <x v="46"/>
    <x v="128"/>
    <n v="141"/>
    <x v="38"/>
    <n v="2"/>
  </r>
  <r>
    <x v="128"/>
    <x v="46"/>
    <x v="128"/>
    <n v="80"/>
    <x v="29"/>
    <n v="4"/>
  </r>
  <r>
    <x v="128"/>
    <x v="46"/>
    <x v="128"/>
    <n v="370"/>
    <x v="10"/>
    <n v="1"/>
  </r>
  <r>
    <x v="128"/>
    <x v="46"/>
    <x v="128"/>
    <n v="510"/>
    <x v="16"/>
    <n v="2"/>
  </r>
  <r>
    <x v="128"/>
    <x v="46"/>
    <x v="128"/>
    <n v="50"/>
    <x v="17"/>
    <n v="5"/>
  </r>
  <r>
    <x v="129"/>
    <x v="46"/>
    <x v="129"/>
    <n v="2"/>
    <x v="0"/>
    <n v="1"/>
  </r>
  <r>
    <x v="129"/>
    <x v="46"/>
    <x v="129"/>
    <n v="392"/>
    <x v="20"/>
    <n v="1"/>
  </r>
  <r>
    <x v="129"/>
    <x v="46"/>
    <x v="129"/>
    <n v="146"/>
    <x v="52"/>
    <n v="1"/>
  </r>
  <r>
    <x v="129"/>
    <x v="46"/>
    <x v="129"/>
    <n v="70"/>
    <x v="23"/>
    <n v="2"/>
  </r>
  <r>
    <x v="129"/>
    <x v="46"/>
    <x v="129"/>
    <n v="290"/>
    <x v="66"/>
    <n v="1"/>
  </r>
  <r>
    <x v="129"/>
    <x v="46"/>
    <x v="129"/>
    <n v="90"/>
    <x v="42"/>
    <n v="1"/>
  </r>
  <r>
    <x v="129"/>
    <x v="46"/>
    <x v="129"/>
    <n v="304"/>
    <x v="34"/>
    <n v="2"/>
  </r>
  <r>
    <x v="130"/>
    <x v="47"/>
    <x v="130"/>
    <n v="2"/>
    <x v="0"/>
    <n v="1"/>
  </r>
  <r>
    <x v="131"/>
    <x v="47"/>
    <x v="131"/>
    <n v="361"/>
    <x v="2"/>
    <n v="2"/>
  </r>
  <r>
    <x v="131"/>
    <x v="47"/>
    <x v="131"/>
    <n v="90"/>
    <x v="42"/>
    <n v="1"/>
  </r>
  <r>
    <x v="131"/>
    <x v="47"/>
    <x v="131"/>
    <n v="304"/>
    <x v="3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52" firstHeaderRow="1" firstDataRow="1" firstDataCol="1"/>
  <pivotFields count="6">
    <pivotField showAl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axis="axisRow" showAll="0">
      <items count="49">
        <item sd="0" x="9"/>
        <item sd="0" x="47"/>
        <item sd="0" x="0"/>
        <item sd="0" x="31"/>
        <item sd="0" x="3"/>
        <item sd="0" x="44"/>
        <item sd="0" x="2"/>
        <item sd="0" x="46"/>
        <item sd="0" x="35"/>
        <item sd="0" x="24"/>
        <item sd="0" x="45"/>
        <item sd="0" x="28"/>
        <item sd="0" x="18"/>
        <item sd="0" x="37"/>
        <item sd="0" x="6"/>
        <item sd="0" x="4"/>
        <item sd="0" x="5"/>
        <item sd="0" x="43"/>
        <item sd="0" x="29"/>
        <item sd="0" x="32"/>
        <item sd="0" x="34"/>
        <item sd="0" x="41"/>
        <item sd="0" x="10"/>
        <item sd="0" x="40"/>
        <item sd="0" x="7"/>
        <item sd="0" x="8"/>
        <item sd="0" x="39"/>
        <item sd="0" x="42"/>
        <item sd="0" x="12"/>
        <item sd="0" x="11"/>
        <item sd="0" x="16"/>
        <item sd="0" x="15"/>
        <item sd="0" x="14"/>
        <item sd="0" x="30"/>
        <item sd="0" x="20"/>
        <item sd="0" x="23"/>
        <item sd="0" x="1"/>
        <item sd="0" x="38"/>
        <item sd="0" x="27"/>
        <item sd="0" x="17"/>
        <item sd="0" x="25"/>
        <item sd="0" x="13"/>
        <item sd="0" x="26"/>
        <item sd="0" x="36"/>
        <item sd="0" x="33"/>
        <item sd="0" x="21"/>
        <item sd="0" x="22"/>
        <item sd="0" x="19"/>
        <item t="default" sd="0"/>
      </items>
    </pivotField>
    <pivotField showAll="0">
      <items count="133">
        <item x="104"/>
        <item x="101"/>
        <item x="102"/>
        <item x="103"/>
        <item x="100"/>
        <item x="43"/>
        <item x="131"/>
        <item x="130"/>
        <item x="0"/>
        <item x="1"/>
        <item x="98"/>
        <item x="99"/>
        <item x="10"/>
        <item x="11"/>
        <item x="8"/>
        <item x="9"/>
        <item x="13"/>
        <item x="12"/>
        <item x="14"/>
        <item x="15"/>
        <item x="6"/>
        <item x="7"/>
        <item x="126"/>
        <item x="4"/>
        <item x="5"/>
        <item x="128"/>
        <item x="129"/>
        <item x="109"/>
        <item x="82"/>
        <item x="83"/>
        <item x="84"/>
        <item x="127"/>
        <item x="95"/>
        <item x="94"/>
        <item x="68"/>
        <item x="113"/>
        <item x="114"/>
        <item x="34"/>
        <item x="32"/>
        <item x="33"/>
        <item x="35"/>
        <item x="19"/>
        <item x="21"/>
        <item x="20"/>
        <item x="16"/>
        <item x="17"/>
        <item x="22"/>
        <item x="18"/>
        <item x="31"/>
        <item x="23"/>
        <item x="29"/>
        <item x="24"/>
        <item x="28"/>
        <item x="25"/>
        <item x="30"/>
        <item x="26"/>
        <item x="27"/>
        <item x="125"/>
        <item x="96"/>
        <item x="105"/>
        <item x="106"/>
        <item x="108"/>
        <item x="121"/>
        <item x="123"/>
        <item x="122"/>
        <item x="44"/>
        <item x="120"/>
        <item x="37"/>
        <item x="36"/>
        <item x="38"/>
        <item x="39"/>
        <item x="40"/>
        <item x="41"/>
        <item x="42"/>
        <item x="124"/>
        <item x="117"/>
        <item x="118"/>
        <item x="119"/>
        <item x="52"/>
        <item x="55"/>
        <item x="54"/>
        <item x="50"/>
        <item x="51"/>
        <item x="53"/>
        <item x="46"/>
        <item x="45"/>
        <item x="47"/>
        <item x="48"/>
        <item x="49"/>
        <item x="61"/>
        <item x="62"/>
        <item x="60"/>
        <item x="59"/>
        <item x="58"/>
        <item x="97"/>
        <item x="71"/>
        <item x="75"/>
        <item x="72"/>
        <item x="74"/>
        <item x="73"/>
        <item x="81"/>
        <item x="80"/>
        <item x="115"/>
        <item x="116"/>
        <item x="2"/>
        <item x="3"/>
        <item x="93"/>
        <item x="66"/>
        <item x="67"/>
        <item x="64"/>
        <item x="65"/>
        <item x="63"/>
        <item x="91"/>
        <item x="89"/>
        <item x="88"/>
        <item x="90"/>
        <item x="85"/>
        <item x="86"/>
        <item x="87"/>
        <item x="57"/>
        <item x="56"/>
        <item x="92"/>
        <item x="112"/>
        <item x="111"/>
        <item x="110"/>
        <item x="107"/>
        <item x="78"/>
        <item x="76"/>
        <item x="77"/>
        <item x="79"/>
        <item x="70"/>
        <item x="69"/>
        <item t="default"/>
      </items>
    </pivotField>
    <pivotField showAll="0"/>
    <pivotField axis="axisRow" showAll="0">
      <items count="71">
        <item x="58"/>
        <item x="2"/>
        <item x="60"/>
        <item x="65"/>
        <item x="50"/>
        <item x="36"/>
        <item x="67"/>
        <item x="0"/>
        <item x="19"/>
        <item x="26"/>
        <item x="3"/>
        <item x="37"/>
        <item x="20"/>
        <item x="40"/>
        <item x="4"/>
        <item x="46"/>
        <item x="61"/>
        <item x="47"/>
        <item x="5"/>
        <item x="62"/>
        <item x="64"/>
        <item x="39"/>
        <item x="27"/>
        <item x="54"/>
        <item x="6"/>
        <item x="63"/>
        <item x="33"/>
        <item x="21"/>
        <item x="55"/>
        <item x="52"/>
        <item x="43"/>
        <item x="35"/>
        <item x="59"/>
        <item x="7"/>
        <item x="49"/>
        <item x="38"/>
        <item x="8"/>
        <item x="28"/>
        <item x="41"/>
        <item x="56"/>
        <item x="51"/>
        <item x="53"/>
        <item x="22"/>
        <item x="29"/>
        <item x="23"/>
        <item x="30"/>
        <item x="9"/>
        <item x="66"/>
        <item x="31"/>
        <item x="10"/>
        <item x="69"/>
        <item x="11"/>
        <item x="12"/>
        <item x="13"/>
        <item x="44"/>
        <item x="24"/>
        <item x="42"/>
        <item x="14"/>
        <item x="15"/>
        <item x="16"/>
        <item x="25"/>
        <item x="32"/>
        <item x="34"/>
        <item x="45"/>
        <item x="17"/>
        <item x="48"/>
        <item x="57"/>
        <item x="18"/>
        <item x="68"/>
        <item x="1"/>
        <item t="default"/>
      </items>
    </pivotField>
    <pivotField dataField="1" showAll="0"/>
  </pivotFields>
  <rowFields count="2">
    <field x="1"/>
    <field x="4"/>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t="grand">
      <x/>
    </i>
  </rowItems>
  <colItems count="1">
    <i/>
  </colItems>
  <dataFields count="1">
    <dataField name="Soma de Consumo Médio do Período" fld="5" baseField="0" baseItem="0"/>
  </dataFields>
  <formats count="51">
    <format dxfId="56">
      <pivotArea field="1" type="button" dataOnly="0" labelOnly="1" outline="0" axis="axisRow" fieldPosition="0"/>
    </format>
    <format dxfId="55">
      <pivotArea dataOnly="0" labelOnly="1" outline="0" axis="axisValues" fieldPosition="0"/>
    </format>
    <format dxfId="54">
      <pivotArea collapsedLevelsAreSubtotals="1" fieldPosition="0">
        <references count="1">
          <reference field="1" count="1">
            <x v="0"/>
          </reference>
        </references>
      </pivotArea>
    </format>
    <format dxfId="53">
      <pivotArea collapsedLevelsAreSubtotals="1" fieldPosition="0">
        <references count="1">
          <reference field="1" count="1">
            <x v="1"/>
          </reference>
        </references>
      </pivotArea>
    </format>
    <format dxfId="52">
      <pivotArea collapsedLevelsAreSubtotals="1" fieldPosition="0">
        <references count="1">
          <reference field="1" count="1">
            <x v="2"/>
          </reference>
        </references>
      </pivotArea>
    </format>
    <format dxfId="51">
      <pivotArea collapsedLevelsAreSubtotals="1" fieldPosition="0">
        <references count="1">
          <reference field="1" count="1">
            <x v="3"/>
          </reference>
        </references>
      </pivotArea>
    </format>
    <format dxfId="50">
      <pivotArea collapsedLevelsAreSubtotals="1" fieldPosition="0">
        <references count="1">
          <reference field="1" count="1">
            <x v="4"/>
          </reference>
        </references>
      </pivotArea>
    </format>
    <format dxfId="49">
      <pivotArea collapsedLevelsAreSubtotals="1" fieldPosition="0">
        <references count="1">
          <reference field="1" count="1">
            <x v="5"/>
          </reference>
        </references>
      </pivotArea>
    </format>
    <format dxfId="48">
      <pivotArea collapsedLevelsAreSubtotals="1" fieldPosition="0">
        <references count="1">
          <reference field="1" count="1">
            <x v="6"/>
          </reference>
        </references>
      </pivotArea>
    </format>
    <format dxfId="47">
      <pivotArea collapsedLevelsAreSubtotals="1" fieldPosition="0">
        <references count="1">
          <reference field="1" count="1">
            <x v="7"/>
          </reference>
        </references>
      </pivotArea>
    </format>
    <format dxfId="46">
      <pivotArea collapsedLevelsAreSubtotals="1" fieldPosition="0">
        <references count="1">
          <reference field="1" count="1">
            <x v="8"/>
          </reference>
        </references>
      </pivotArea>
    </format>
    <format dxfId="45">
      <pivotArea collapsedLevelsAreSubtotals="1" fieldPosition="0">
        <references count="1">
          <reference field="1" count="1">
            <x v="9"/>
          </reference>
        </references>
      </pivotArea>
    </format>
    <format dxfId="44">
      <pivotArea collapsedLevelsAreSubtotals="1" fieldPosition="0">
        <references count="1">
          <reference field="1" count="1">
            <x v="10"/>
          </reference>
        </references>
      </pivotArea>
    </format>
    <format dxfId="43">
      <pivotArea collapsedLevelsAreSubtotals="1" fieldPosition="0">
        <references count="1">
          <reference field="1" count="1">
            <x v="11"/>
          </reference>
        </references>
      </pivotArea>
    </format>
    <format dxfId="42">
      <pivotArea collapsedLevelsAreSubtotals="1" fieldPosition="0">
        <references count="1">
          <reference field="1" count="1">
            <x v="12"/>
          </reference>
        </references>
      </pivotArea>
    </format>
    <format dxfId="41">
      <pivotArea collapsedLevelsAreSubtotals="1" fieldPosition="0">
        <references count="1">
          <reference field="1" count="1">
            <x v="13"/>
          </reference>
        </references>
      </pivotArea>
    </format>
    <format dxfId="40">
      <pivotArea collapsedLevelsAreSubtotals="1" fieldPosition="0">
        <references count="1">
          <reference field="1" count="1">
            <x v="14"/>
          </reference>
        </references>
      </pivotArea>
    </format>
    <format dxfId="39">
      <pivotArea collapsedLevelsAreSubtotals="1" fieldPosition="0">
        <references count="1">
          <reference field="1" count="1">
            <x v="15"/>
          </reference>
        </references>
      </pivotArea>
    </format>
    <format dxfId="38">
      <pivotArea collapsedLevelsAreSubtotals="1" fieldPosition="0">
        <references count="1">
          <reference field="1" count="1">
            <x v="16"/>
          </reference>
        </references>
      </pivotArea>
    </format>
    <format dxfId="37">
      <pivotArea collapsedLevelsAreSubtotals="1" fieldPosition="0">
        <references count="1">
          <reference field="1" count="1">
            <x v="17"/>
          </reference>
        </references>
      </pivotArea>
    </format>
    <format dxfId="36">
      <pivotArea collapsedLevelsAreSubtotals="1" fieldPosition="0">
        <references count="1">
          <reference field="1" count="1">
            <x v="18"/>
          </reference>
        </references>
      </pivotArea>
    </format>
    <format dxfId="35">
      <pivotArea collapsedLevelsAreSubtotals="1" fieldPosition="0">
        <references count="1">
          <reference field="1" count="1">
            <x v="19"/>
          </reference>
        </references>
      </pivotArea>
    </format>
    <format dxfId="34">
      <pivotArea collapsedLevelsAreSubtotals="1" fieldPosition="0">
        <references count="1">
          <reference field="1" count="1">
            <x v="20"/>
          </reference>
        </references>
      </pivotArea>
    </format>
    <format dxfId="33">
      <pivotArea collapsedLevelsAreSubtotals="1" fieldPosition="0">
        <references count="1">
          <reference field="1" count="1">
            <x v="21"/>
          </reference>
        </references>
      </pivotArea>
    </format>
    <format dxfId="32">
      <pivotArea collapsedLevelsAreSubtotals="1" fieldPosition="0">
        <references count="1">
          <reference field="1" count="1">
            <x v="22"/>
          </reference>
        </references>
      </pivotArea>
    </format>
    <format dxfId="31">
      <pivotArea collapsedLevelsAreSubtotals="1" fieldPosition="0">
        <references count="1">
          <reference field="1" count="1">
            <x v="23"/>
          </reference>
        </references>
      </pivotArea>
    </format>
    <format dxfId="30">
      <pivotArea collapsedLevelsAreSubtotals="1" fieldPosition="0">
        <references count="1">
          <reference field="1" count="1">
            <x v="24"/>
          </reference>
        </references>
      </pivotArea>
    </format>
    <format dxfId="29">
      <pivotArea collapsedLevelsAreSubtotals="1" fieldPosition="0">
        <references count="1">
          <reference field="1" count="1">
            <x v="25"/>
          </reference>
        </references>
      </pivotArea>
    </format>
    <format dxfId="28">
      <pivotArea collapsedLevelsAreSubtotals="1" fieldPosition="0">
        <references count="1">
          <reference field="1" count="1">
            <x v="26"/>
          </reference>
        </references>
      </pivotArea>
    </format>
    <format dxfId="27">
      <pivotArea collapsedLevelsAreSubtotals="1" fieldPosition="0">
        <references count="1">
          <reference field="1" count="1">
            <x v="27"/>
          </reference>
        </references>
      </pivotArea>
    </format>
    <format dxfId="26">
      <pivotArea collapsedLevelsAreSubtotals="1" fieldPosition="0">
        <references count="1">
          <reference field="1" count="1">
            <x v="28"/>
          </reference>
        </references>
      </pivotArea>
    </format>
    <format dxfId="25">
      <pivotArea collapsedLevelsAreSubtotals="1" fieldPosition="0">
        <references count="1">
          <reference field="1" count="1">
            <x v="29"/>
          </reference>
        </references>
      </pivotArea>
    </format>
    <format dxfId="24">
      <pivotArea collapsedLevelsAreSubtotals="1" fieldPosition="0">
        <references count="1">
          <reference field="1" count="1">
            <x v="30"/>
          </reference>
        </references>
      </pivotArea>
    </format>
    <format dxfId="23">
      <pivotArea collapsedLevelsAreSubtotals="1" fieldPosition="0">
        <references count="1">
          <reference field="1" count="1">
            <x v="31"/>
          </reference>
        </references>
      </pivotArea>
    </format>
    <format dxfId="22">
      <pivotArea collapsedLevelsAreSubtotals="1" fieldPosition="0">
        <references count="1">
          <reference field="1" count="1">
            <x v="32"/>
          </reference>
        </references>
      </pivotArea>
    </format>
    <format dxfId="21">
      <pivotArea collapsedLevelsAreSubtotals="1" fieldPosition="0">
        <references count="1">
          <reference field="1" count="1">
            <x v="33"/>
          </reference>
        </references>
      </pivotArea>
    </format>
    <format dxfId="20">
      <pivotArea collapsedLevelsAreSubtotals="1" fieldPosition="0">
        <references count="1">
          <reference field="1" count="1">
            <x v="34"/>
          </reference>
        </references>
      </pivotArea>
    </format>
    <format dxfId="19">
      <pivotArea collapsedLevelsAreSubtotals="1" fieldPosition="0">
        <references count="1">
          <reference field="1" count="1">
            <x v="35"/>
          </reference>
        </references>
      </pivotArea>
    </format>
    <format dxfId="18">
      <pivotArea collapsedLevelsAreSubtotals="1" fieldPosition="0">
        <references count="1">
          <reference field="1" count="1">
            <x v="36"/>
          </reference>
        </references>
      </pivotArea>
    </format>
    <format dxfId="17">
      <pivotArea collapsedLevelsAreSubtotals="1" fieldPosition="0">
        <references count="1">
          <reference field="1" count="1">
            <x v="37"/>
          </reference>
        </references>
      </pivotArea>
    </format>
    <format dxfId="16">
      <pivotArea collapsedLevelsAreSubtotals="1" fieldPosition="0">
        <references count="1">
          <reference field="1" count="1">
            <x v="38"/>
          </reference>
        </references>
      </pivotArea>
    </format>
    <format dxfId="15">
      <pivotArea collapsedLevelsAreSubtotals="1" fieldPosition="0">
        <references count="1">
          <reference field="1" count="1">
            <x v="39"/>
          </reference>
        </references>
      </pivotArea>
    </format>
    <format dxfId="14">
      <pivotArea collapsedLevelsAreSubtotals="1" fieldPosition="0">
        <references count="1">
          <reference field="1" count="1">
            <x v="40"/>
          </reference>
        </references>
      </pivotArea>
    </format>
    <format dxfId="13">
      <pivotArea collapsedLevelsAreSubtotals="1" fieldPosition="0">
        <references count="1">
          <reference field="1" count="1">
            <x v="41"/>
          </reference>
        </references>
      </pivotArea>
    </format>
    <format dxfId="12">
      <pivotArea collapsedLevelsAreSubtotals="1" fieldPosition="0">
        <references count="1">
          <reference field="1" count="1">
            <x v="42"/>
          </reference>
        </references>
      </pivotArea>
    </format>
    <format dxfId="11">
      <pivotArea collapsedLevelsAreSubtotals="1" fieldPosition="0">
        <references count="1">
          <reference field="1" count="1">
            <x v="43"/>
          </reference>
        </references>
      </pivotArea>
    </format>
    <format dxfId="10">
      <pivotArea collapsedLevelsAreSubtotals="1" fieldPosition="0">
        <references count="1">
          <reference field="1" count="1">
            <x v="44"/>
          </reference>
        </references>
      </pivotArea>
    </format>
    <format dxfId="9">
      <pivotArea collapsedLevelsAreSubtotals="1" fieldPosition="0">
        <references count="1">
          <reference field="1" count="1">
            <x v="45"/>
          </reference>
        </references>
      </pivotArea>
    </format>
    <format dxfId="8">
      <pivotArea collapsedLevelsAreSubtotals="1" fieldPosition="0">
        <references count="1">
          <reference field="1" count="1">
            <x v="46"/>
          </reference>
        </references>
      </pivotArea>
    </format>
    <format dxfId="7">
      <pivotArea collapsedLevelsAreSubtotals="1" fieldPosition="0">
        <references count="1">
          <reference field="1" count="1">
            <x v="47"/>
          </reference>
        </references>
      </pivotArea>
    </format>
    <format dxfId="6">
      <pivotArea dataOnly="0" labelOnly="1" fieldPosition="0">
        <references count="1">
          <reference field="1" count="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workbookViewId="0">
      <pane xSplit="1" ySplit="1" topLeftCell="B2" activePane="bottomRight" state="frozen"/>
      <selection activeCell="A2" sqref="A2:A927"/>
      <selection pane="topRight" activeCell="A2" sqref="A2:A927"/>
      <selection pane="bottomLeft" activeCell="A2" sqref="A2:A927"/>
      <selection pane="bottomRight" activeCell="C5" sqref="C5"/>
    </sheetView>
  </sheetViews>
  <sheetFormatPr defaultRowHeight="15" x14ac:dyDescent="0.25"/>
  <cols>
    <col min="1" max="1" width="24.85546875" bestFit="1" customWidth="1"/>
    <col min="2" max="2" width="24.7109375" bestFit="1" customWidth="1"/>
    <col min="3" max="3" width="73.140625" customWidth="1"/>
    <col min="4" max="4" width="10.7109375" bestFit="1" customWidth="1"/>
    <col min="5" max="5" width="10.42578125" bestFit="1" customWidth="1"/>
    <col min="6" max="6" width="21.28515625" bestFit="1" customWidth="1"/>
    <col min="7" max="7" width="18.42578125" style="22" bestFit="1" customWidth="1"/>
    <col min="8" max="8" width="27" bestFit="1" customWidth="1"/>
    <col min="9" max="9" width="48.42578125" bestFit="1" customWidth="1"/>
    <col min="10" max="10" width="30" bestFit="1" customWidth="1"/>
    <col min="11" max="11" width="14.140625" style="1" customWidth="1"/>
    <col min="12" max="16384" width="9.140625" style="1"/>
  </cols>
  <sheetData>
    <row r="1" spans="1:12" ht="21" x14ac:dyDescent="0.25">
      <c r="A1" s="5" t="s">
        <v>51</v>
      </c>
      <c r="B1" s="6" t="s">
        <v>52</v>
      </c>
      <c r="C1" s="6" t="s">
        <v>53</v>
      </c>
      <c r="D1" s="6" t="s">
        <v>78</v>
      </c>
      <c r="E1" s="6" t="s">
        <v>49</v>
      </c>
      <c r="F1" s="6" t="s">
        <v>50</v>
      </c>
      <c r="G1" s="35" t="s">
        <v>208</v>
      </c>
      <c r="H1" s="17" t="s">
        <v>58</v>
      </c>
      <c r="I1" s="17" t="s">
        <v>66</v>
      </c>
      <c r="J1" s="17" t="s">
        <v>62</v>
      </c>
      <c r="K1" s="17" t="s">
        <v>75</v>
      </c>
    </row>
    <row r="2" spans="1:12" ht="42" x14ac:dyDescent="0.25">
      <c r="A2" s="7" t="s">
        <v>186</v>
      </c>
      <c r="B2" s="3" t="s">
        <v>212</v>
      </c>
      <c r="C2" s="3" t="s">
        <v>262</v>
      </c>
      <c r="D2" s="3" t="s">
        <v>241</v>
      </c>
      <c r="E2" s="4">
        <v>306</v>
      </c>
      <c r="F2" s="2" t="s">
        <v>209</v>
      </c>
      <c r="G2" s="36">
        <v>0</v>
      </c>
      <c r="H2" s="16" t="s">
        <v>244</v>
      </c>
      <c r="I2" s="1" t="str">
        <f t="shared" ref="I2:I33" si="0">A2&amp;" - "&amp;E2&amp;" - "&amp;F2</f>
        <v>3.3.90.30.23.04.0019.000010-01 - 306 - SCIA RA XXV</v>
      </c>
      <c r="J2" s="1" t="str">
        <f t="shared" ref="J2:J33" si="1">A2&amp;" - "&amp;E2</f>
        <v>3.3.90.30.23.04.0019.000010-01 - 306</v>
      </c>
      <c r="K2" s="1">
        <f>ROUND((G2/12)*15,0)</f>
        <v>0</v>
      </c>
    </row>
    <row r="3" spans="1:12" ht="31.5" x14ac:dyDescent="0.25">
      <c r="A3" s="7" t="s">
        <v>189</v>
      </c>
      <c r="B3" s="3" t="s">
        <v>213</v>
      </c>
      <c r="C3" s="3" t="s">
        <v>246</v>
      </c>
      <c r="D3" s="3" t="s">
        <v>242</v>
      </c>
      <c r="E3" s="4">
        <v>306</v>
      </c>
      <c r="F3" s="2" t="s">
        <v>209</v>
      </c>
      <c r="G3" s="36">
        <v>0</v>
      </c>
      <c r="H3" s="16" t="s">
        <v>244</v>
      </c>
      <c r="I3" s="1" t="str">
        <f t="shared" si="0"/>
        <v>3.3.90.30.23.04.0039.000039-01 - 306 - SCIA RA XXV</v>
      </c>
      <c r="J3" s="1" t="str">
        <f t="shared" si="1"/>
        <v>3.3.90.30.23.04.0039.000039-01 - 306</v>
      </c>
      <c r="K3" s="1">
        <f t="shared" ref="K3:K57" si="2">ROUND((G3/12)*15,0)</f>
        <v>0</v>
      </c>
    </row>
    <row r="4" spans="1:12" ht="31.5" x14ac:dyDescent="0.25">
      <c r="A4" s="7" t="s">
        <v>174</v>
      </c>
      <c r="B4" s="3" t="s">
        <v>214</v>
      </c>
      <c r="C4" s="3" t="s">
        <v>247</v>
      </c>
      <c r="D4" s="3" t="s">
        <v>242</v>
      </c>
      <c r="E4" s="4">
        <v>306</v>
      </c>
      <c r="F4" s="2" t="s">
        <v>209</v>
      </c>
      <c r="G4" s="36">
        <v>0</v>
      </c>
      <c r="H4" s="16" t="s">
        <v>244</v>
      </c>
      <c r="I4" s="1" t="str">
        <f t="shared" si="0"/>
        <v>3.3.90.30.23.04.0202.000003-01 - 306 - SCIA RA XXV</v>
      </c>
      <c r="J4" s="1" t="str">
        <f t="shared" si="1"/>
        <v>3.3.90.30.23.04.0202.000003-01 - 306</v>
      </c>
      <c r="K4" s="1">
        <f t="shared" si="2"/>
        <v>0</v>
      </c>
    </row>
    <row r="5" spans="1:12" ht="31.5" x14ac:dyDescent="0.25">
      <c r="A5" s="7" t="s">
        <v>178</v>
      </c>
      <c r="B5" s="3" t="s">
        <v>215</v>
      </c>
      <c r="C5" s="3" t="s">
        <v>248</v>
      </c>
      <c r="D5" s="3" t="s">
        <v>242</v>
      </c>
      <c r="E5" s="4">
        <v>306</v>
      </c>
      <c r="F5" s="2" t="s">
        <v>209</v>
      </c>
      <c r="G5" s="36">
        <v>0</v>
      </c>
      <c r="H5" s="16" t="s">
        <v>244</v>
      </c>
      <c r="I5" s="1" t="str">
        <f t="shared" si="0"/>
        <v>3.3.90.30.23.04.0246.000001-01 - 306 - SCIA RA XXV</v>
      </c>
      <c r="J5" s="1" t="str">
        <f t="shared" si="1"/>
        <v>3.3.90.30.23.04.0246.000001-01 - 306</v>
      </c>
      <c r="K5" s="1">
        <f t="shared" si="2"/>
        <v>0</v>
      </c>
    </row>
    <row r="6" spans="1:12" ht="21" x14ac:dyDescent="0.25">
      <c r="A6" s="7" t="s">
        <v>184</v>
      </c>
      <c r="B6" s="3" t="s">
        <v>216</v>
      </c>
      <c r="C6" s="3" t="s">
        <v>249</v>
      </c>
      <c r="D6" s="3" t="s">
        <v>243</v>
      </c>
      <c r="E6" s="4">
        <v>306</v>
      </c>
      <c r="F6" s="2" t="s">
        <v>209</v>
      </c>
      <c r="G6" s="36">
        <v>0</v>
      </c>
      <c r="H6" s="16" t="s">
        <v>244</v>
      </c>
      <c r="I6" s="1" t="str">
        <f t="shared" si="0"/>
        <v>3.3.90.30.23.01.0018.000003-01 - 306 - SCIA RA XXV</v>
      </c>
      <c r="J6" s="1" t="str">
        <f t="shared" si="1"/>
        <v>3.3.90.30.23.01.0018.000003-01 - 306</v>
      </c>
      <c r="K6" s="1">
        <f t="shared" si="2"/>
        <v>0</v>
      </c>
    </row>
    <row r="7" spans="1:12" ht="31.5" x14ac:dyDescent="0.25">
      <c r="A7" s="7" t="s">
        <v>172</v>
      </c>
      <c r="B7" s="3" t="s">
        <v>217</v>
      </c>
      <c r="C7" s="3" t="s">
        <v>263</v>
      </c>
      <c r="D7" s="3" t="s">
        <v>242</v>
      </c>
      <c r="E7" s="4">
        <v>306</v>
      </c>
      <c r="F7" s="2" t="s">
        <v>209</v>
      </c>
      <c r="G7" s="36">
        <v>0</v>
      </c>
      <c r="H7" s="16" t="s">
        <v>244</v>
      </c>
      <c r="I7" s="1" t="str">
        <f t="shared" si="0"/>
        <v>3.3.90.30.23.04.0015.000041-01 - 306 - SCIA RA XXV</v>
      </c>
      <c r="J7" s="1" t="str">
        <f t="shared" si="1"/>
        <v>3.3.90.30.23.04.0015.000041-01 - 306</v>
      </c>
      <c r="K7" s="1">
        <f t="shared" si="2"/>
        <v>0</v>
      </c>
    </row>
    <row r="8" spans="1:12" ht="42" x14ac:dyDescent="0.25">
      <c r="A8" s="7" t="s">
        <v>171</v>
      </c>
      <c r="B8" s="3" t="s">
        <v>217</v>
      </c>
      <c r="C8" s="3" t="s">
        <v>264</v>
      </c>
      <c r="D8" s="3" t="s">
        <v>242</v>
      </c>
      <c r="E8" s="4">
        <v>306</v>
      </c>
      <c r="F8" s="2" t="s">
        <v>209</v>
      </c>
      <c r="G8" s="36">
        <v>0</v>
      </c>
      <c r="H8" s="16" t="s">
        <v>244</v>
      </c>
      <c r="I8" s="1" t="str">
        <f t="shared" si="0"/>
        <v>3.3.90.30.23.04.0015.000046-01 - 306 - SCIA RA XXV</v>
      </c>
      <c r="J8" s="1" t="str">
        <f t="shared" si="1"/>
        <v>3.3.90.30.23.04.0015.000046-01 - 306</v>
      </c>
      <c r="K8" s="1">
        <f t="shared" si="2"/>
        <v>0</v>
      </c>
      <c r="L8" s="46"/>
    </row>
    <row r="9" spans="1:12" ht="31.5" x14ac:dyDescent="0.25">
      <c r="A9" s="7" t="s">
        <v>175</v>
      </c>
      <c r="B9" s="3" t="s">
        <v>218</v>
      </c>
      <c r="C9" s="3" t="s">
        <v>250</v>
      </c>
      <c r="D9" s="3" t="s">
        <v>242</v>
      </c>
      <c r="E9" s="4">
        <v>306</v>
      </c>
      <c r="F9" s="2" t="s">
        <v>209</v>
      </c>
      <c r="G9" s="36">
        <v>0</v>
      </c>
      <c r="H9" s="16" t="s">
        <v>244</v>
      </c>
      <c r="I9" s="1" t="str">
        <f t="shared" si="0"/>
        <v>3.3.90.30.23.04.0023.000009-01 - 306 - SCIA RA XXV</v>
      </c>
      <c r="J9" s="1" t="str">
        <f t="shared" si="1"/>
        <v>3.3.90.30.23.04.0023.000009-01 - 306</v>
      </c>
      <c r="K9" s="1">
        <f t="shared" si="2"/>
        <v>0</v>
      </c>
    </row>
    <row r="10" spans="1:12" ht="31.5" x14ac:dyDescent="0.25">
      <c r="A10" s="7" t="s">
        <v>176</v>
      </c>
      <c r="B10" s="3" t="s">
        <v>218</v>
      </c>
      <c r="C10" s="3" t="s">
        <v>251</v>
      </c>
      <c r="D10" s="3" t="s">
        <v>242</v>
      </c>
      <c r="E10" s="4">
        <v>306</v>
      </c>
      <c r="F10" s="2" t="s">
        <v>209</v>
      </c>
      <c r="G10" s="36">
        <v>0</v>
      </c>
      <c r="H10" s="16" t="s">
        <v>244</v>
      </c>
      <c r="I10" s="1" t="str">
        <f t="shared" si="0"/>
        <v>3.3.90.30.23.04.0023.000010-01 - 306 - SCIA RA XXV</v>
      </c>
      <c r="J10" s="1" t="str">
        <f t="shared" si="1"/>
        <v>3.3.90.30.23.04.0023.000010-01 - 306</v>
      </c>
      <c r="K10" s="1">
        <f t="shared" si="2"/>
        <v>0</v>
      </c>
    </row>
    <row r="11" spans="1:12" ht="42" x14ac:dyDescent="0.25">
      <c r="A11" s="7" t="s">
        <v>173</v>
      </c>
      <c r="B11" s="3" t="s">
        <v>219</v>
      </c>
      <c r="C11" s="3" t="s">
        <v>265</v>
      </c>
      <c r="D11" s="3" t="s">
        <v>242</v>
      </c>
      <c r="E11" s="4">
        <v>306</v>
      </c>
      <c r="F11" s="2" t="s">
        <v>209</v>
      </c>
      <c r="G11" s="36">
        <v>0</v>
      </c>
      <c r="H11" s="16" t="s">
        <v>244</v>
      </c>
      <c r="I11" s="1" t="str">
        <f t="shared" si="0"/>
        <v>3.3.90.30.23.04.0030.000032-01 - 306 - SCIA RA XXV</v>
      </c>
      <c r="J11" s="1" t="str">
        <f t="shared" si="1"/>
        <v>3.3.90.30.23.04.0030.000032-01 - 306</v>
      </c>
      <c r="K11" s="1">
        <f t="shared" si="2"/>
        <v>0</v>
      </c>
    </row>
    <row r="12" spans="1:12" ht="42" x14ac:dyDescent="0.25">
      <c r="A12" s="7" t="s">
        <v>182</v>
      </c>
      <c r="B12" s="3" t="s">
        <v>220</v>
      </c>
      <c r="C12" s="3" t="s">
        <v>252</v>
      </c>
      <c r="D12" s="3" t="s">
        <v>242</v>
      </c>
      <c r="E12" s="4">
        <v>306</v>
      </c>
      <c r="F12" s="2" t="s">
        <v>209</v>
      </c>
      <c r="G12" s="36">
        <v>0</v>
      </c>
      <c r="H12" s="16" t="s">
        <v>244</v>
      </c>
      <c r="I12" s="1" t="str">
        <f t="shared" si="0"/>
        <v>3.3.90.30.23.04.0042.000066-01 - 306 - SCIA RA XXV</v>
      </c>
      <c r="J12" s="1" t="str">
        <f t="shared" si="1"/>
        <v>3.3.90.30.23.04.0042.000066-01 - 306</v>
      </c>
      <c r="K12" s="1">
        <f t="shared" si="2"/>
        <v>0</v>
      </c>
    </row>
    <row r="13" spans="1:12" ht="42" x14ac:dyDescent="0.25">
      <c r="A13" s="7" t="s">
        <v>181</v>
      </c>
      <c r="B13" s="3" t="s">
        <v>220</v>
      </c>
      <c r="C13" s="3" t="s">
        <v>266</v>
      </c>
      <c r="D13" s="3" t="s">
        <v>242</v>
      </c>
      <c r="E13" s="4">
        <v>306</v>
      </c>
      <c r="F13" s="2" t="s">
        <v>209</v>
      </c>
      <c r="G13" s="36">
        <v>0</v>
      </c>
      <c r="H13" s="16" t="s">
        <v>244</v>
      </c>
      <c r="I13" s="1" t="str">
        <f t="shared" si="0"/>
        <v>3.3.90.30.23.04.0042.000068-01 - 306 - SCIA RA XXV</v>
      </c>
      <c r="J13" s="1" t="str">
        <f t="shared" si="1"/>
        <v>3.3.90.30.23.04.0042.000068-01 - 306</v>
      </c>
      <c r="K13" s="1">
        <f t="shared" si="2"/>
        <v>0</v>
      </c>
    </row>
    <row r="14" spans="1:12" ht="42" x14ac:dyDescent="0.25">
      <c r="A14" s="7" t="s">
        <v>183</v>
      </c>
      <c r="B14" s="3" t="s">
        <v>220</v>
      </c>
      <c r="C14" s="3" t="s">
        <v>253</v>
      </c>
      <c r="D14" s="3" t="s">
        <v>242</v>
      </c>
      <c r="E14" s="4">
        <v>306</v>
      </c>
      <c r="F14" s="2" t="s">
        <v>209</v>
      </c>
      <c r="G14" s="36">
        <v>0</v>
      </c>
      <c r="H14" s="16" t="s">
        <v>244</v>
      </c>
      <c r="I14" s="1" t="str">
        <f t="shared" si="0"/>
        <v>3.3.90.30.23.04.0042.000069-01 - 306 - SCIA RA XXV</v>
      </c>
      <c r="J14" s="1" t="str">
        <f t="shared" si="1"/>
        <v>3.3.90.30.23.04.0042.000069-01 - 306</v>
      </c>
      <c r="K14" s="1">
        <f t="shared" si="2"/>
        <v>0</v>
      </c>
    </row>
    <row r="15" spans="1:12" ht="31.5" x14ac:dyDescent="0.25">
      <c r="A15" s="7" t="s">
        <v>191</v>
      </c>
      <c r="B15" s="3" t="s">
        <v>221</v>
      </c>
      <c r="C15" s="3" t="s">
        <v>267</v>
      </c>
      <c r="D15" s="3" t="s">
        <v>242</v>
      </c>
      <c r="E15" s="4">
        <v>306</v>
      </c>
      <c r="F15" s="2" t="s">
        <v>209</v>
      </c>
      <c r="G15" s="36">
        <v>0</v>
      </c>
      <c r="H15" s="16" t="s">
        <v>244</v>
      </c>
      <c r="I15" s="1" t="str">
        <f t="shared" si="0"/>
        <v>3.3.90.30.23.04.0047.000031-01 - 306 - SCIA RA XXV</v>
      </c>
      <c r="J15" s="1" t="str">
        <f t="shared" si="1"/>
        <v>3.3.90.30.23.04.0047.000031-01 - 306</v>
      </c>
      <c r="K15" s="1">
        <f t="shared" si="2"/>
        <v>0</v>
      </c>
    </row>
    <row r="16" spans="1:12" ht="52.5" x14ac:dyDescent="0.25">
      <c r="A16" s="7" t="s">
        <v>185</v>
      </c>
      <c r="B16" s="3" t="s">
        <v>222</v>
      </c>
      <c r="C16" s="3" t="s">
        <v>268</v>
      </c>
      <c r="D16" s="3" t="s">
        <v>242</v>
      </c>
      <c r="E16" s="4">
        <v>306</v>
      </c>
      <c r="F16" s="2" t="s">
        <v>209</v>
      </c>
      <c r="G16" s="36">
        <v>0</v>
      </c>
      <c r="H16" s="16" t="s">
        <v>244</v>
      </c>
      <c r="I16" s="1" t="str">
        <f t="shared" si="0"/>
        <v>3.3.90.30.23.04.0097.000014-01 - 306 - SCIA RA XXV</v>
      </c>
      <c r="J16" s="1" t="str">
        <f t="shared" si="1"/>
        <v>3.3.90.30.23.04.0097.000014-01 - 306</v>
      </c>
      <c r="K16" s="1">
        <f t="shared" si="2"/>
        <v>0</v>
      </c>
    </row>
    <row r="17" spans="1:11" ht="42" x14ac:dyDescent="0.25">
      <c r="A17" s="7" t="s">
        <v>179</v>
      </c>
      <c r="B17" s="3" t="s">
        <v>223</v>
      </c>
      <c r="C17" s="3" t="s">
        <v>269</v>
      </c>
      <c r="D17" s="3" t="s">
        <v>242</v>
      </c>
      <c r="E17" s="4">
        <v>306</v>
      </c>
      <c r="F17" s="2" t="s">
        <v>209</v>
      </c>
      <c r="G17" s="36">
        <v>0</v>
      </c>
      <c r="H17" s="16" t="s">
        <v>244</v>
      </c>
      <c r="I17" s="1" t="str">
        <f t="shared" si="0"/>
        <v>3.3.90.30.23.04.0229.000007-01 - 306 - SCIA RA XXV</v>
      </c>
      <c r="J17" s="1" t="str">
        <f t="shared" si="1"/>
        <v>3.3.90.30.23.04.0229.000007-01 - 306</v>
      </c>
      <c r="K17" s="1">
        <f t="shared" si="2"/>
        <v>0</v>
      </c>
    </row>
    <row r="18" spans="1:11" ht="42" x14ac:dyDescent="0.25">
      <c r="A18" s="7" t="s">
        <v>180</v>
      </c>
      <c r="B18" s="3" t="s">
        <v>223</v>
      </c>
      <c r="C18" s="3" t="s">
        <v>270</v>
      </c>
      <c r="D18" s="3" t="s">
        <v>242</v>
      </c>
      <c r="E18" s="4">
        <v>306</v>
      </c>
      <c r="F18" s="2" t="s">
        <v>209</v>
      </c>
      <c r="G18" s="36">
        <v>0</v>
      </c>
      <c r="H18" s="16" t="s">
        <v>244</v>
      </c>
      <c r="I18" s="1" t="str">
        <f t="shared" si="0"/>
        <v>3.3.90.30.23.04.0229.000008-01 - 306 - SCIA RA XXV</v>
      </c>
      <c r="J18" s="1" t="str">
        <f t="shared" si="1"/>
        <v>3.3.90.30.23.04.0229.000008-01 - 306</v>
      </c>
      <c r="K18" s="1">
        <f t="shared" si="2"/>
        <v>0</v>
      </c>
    </row>
    <row r="19" spans="1:11" ht="31.5" x14ac:dyDescent="0.25">
      <c r="A19" s="7" t="s">
        <v>202</v>
      </c>
      <c r="B19" s="3" t="s">
        <v>224</v>
      </c>
      <c r="C19" s="3" t="s">
        <v>254</v>
      </c>
      <c r="D19" s="3" t="s">
        <v>242</v>
      </c>
      <c r="E19" s="4">
        <v>306</v>
      </c>
      <c r="F19" s="2" t="s">
        <v>209</v>
      </c>
      <c r="G19" s="36">
        <v>0</v>
      </c>
      <c r="H19" s="16" t="s">
        <v>244</v>
      </c>
      <c r="I19" s="1" t="str">
        <f t="shared" si="0"/>
        <v>3.3.90.30.23.04.0237.000018-01 - 306 - SCIA RA XXV</v>
      </c>
      <c r="J19" s="1" t="str">
        <f t="shared" si="1"/>
        <v>3.3.90.30.23.04.0237.000018-01 - 306</v>
      </c>
      <c r="K19" s="1">
        <f t="shared" si="2"/>
        <v>0</v>
      </c>
    </row>
    <row r="20" spans="1:11" ht="42" x14ac:dyDescent="0.25">
      <c r="A20" s="7" t="s">
        <v>203</v>
      </c>
      <c r="B20" s="3" t="s">
        <v>225</v>
      </c>
      <c r="C20" s="3" t="s">
        <v>255</v>
      </c>
      <c r="D20" s="3" t="s">
        <v>243</v>
      </c>
      <c r="E20" s="4">
        <v>306</v>
      </c>
      <c r="F20" s="2" t="s">
        <v>209</v>
      </c>
      <c r="G20" s="36">
        <v>0</v>
      </c>
      <c r="H20" s="16" t="s">
        <v>244</v>
      </c>
      <c r="I20" s="1" t="str">
        <f t="shared" si="0"/>
        <v>3.3.90.30.23.01.0013.000034-01 - 306 - SCIA RA XXV</v>
      </c>
      <c r="J20" s="1" t="str">
        <f t="shared" si="1"/>
        <v>3.3.90.30.23.01.0013.000034-01 - 306</v>
      </c>
      <c r="K20" s="1">
        <f t="shared" si="2"/>
        <v>0</v>
      </c>
    </row>
    <row r="21" spans="1:11" ht="31.5" x14ac:dyDescent="0.25">
      <c r="A21" s="7" t="s">
        <v>177</v>
      </c>
      <c r="B21" s="3" t="s">
        <v>226</v>
      </c>
      <c r="C21" s="3" t="s">
        <v>272</v>
      </c>
      <c r="D21" s="3" t="s">
        <v>242</v>
      </c>
      <c r="E21" s="4">
        <v>417</v>
      </c>
      <c r="F21" s="2" t="s">
        <v>210</v>
      </c>
      <c r="G21" s="36">
        <v>0</v>
      </c>
      <c r="H21" s="16" t="s">
        <v>244</v>
      </c>
      <c r="I21" s="1" t="str">
        <f t="shared" si="0"/>
        <v>3.3.90.30.23.04.0029.000056-01 - 417 - SECRIANCA</v>
      </c>
      <c r="J21" s="1" t="str">
        <f t="shared" si="1"/>
        <v>3.3.90.30.23.04.0029.000056-01 - 417</v>
      </c>
      <c r="K21" s="1">
        <f t="shared" si="2"/>
        <v>0</v>
      </c>
    </row>
    <row r="22" spans="1:11" ht="31.5" x14ac:dyDescent="0.25">
      <c r="A22" s="7" t="s">
        <v>175</v>
      </c>
      <c r="B22" s="3" t="s">
        <v>218</v>
      </c>
      <c r="C22" s="3" t="s">
        <v>250</v>
      </c>
      <c r="D22" s="3" t="s">
        <v>242</v>
      </c>
      <c r="E22" s="4">
        <v>431</v>
      </c>
      <c r="F22" s="2" t="s">
        <v>211</v>
      </c>
      <c r="G22" s="36">
        <v>27</v>
      </c>
      <c r="H22" s="16" t="s">
        <v>244</v>
      </c>
      <c r="I22" s="1" t="str">
        <f t="shared" si="0"/>
        <v>3.3.90.30.23.04.0023.000009-01 - 431 - SEDESTMIDH</v>
      </c>
      <c r="J22" s="1" t="str">
        <f t="shared" si="1"/>
        <v>3.3.90.30.23.04.0023.000009-01 - 431</v>
      </c>
      <c r="K22" s="1">
        <f t="shared" si="2"/>
        <v>34</v>
      </c>
    </row>
    <row r="23" spans="1:11" ht="31.5" x14ac:dyDescent="0.25">
      <c r="A23" s="7" t="s">
        <v>196</v>
      </c>
      <c r="B23" s="3" t="s">
        <v>227</v>
      </c>
      <c r="C23" s="3" t="s">
        <v>273</v>
      </c>
      <c r="D23" s="3" t="s">
        <v>242</v>
      </c>
      <c r="E23" s="4">
        <v>431</v>
      </c>
      <c r="F23" s="2" t="s">
        <v>211</v>
      </c>
      <c r="G23" s="36">
        <v>50</v>
      </c>
      <c r="H23" s="16" t="s">
        <v>244</v>
      </c>
      <c r="I23" s="1" t="str">
        <f t="shared" si="0"/>
        <v>3.3.90.30.23.04.0012.000007-01 - 431 - SEDESTMIDH</v>
      </c>
      <c r="J23" s="1" t="str">
        <f t="shared" si="1"/>
        <v>3.3.90.30.23.04.0012.000007-01 - 431</v>
      </c>
      <c r="K23" s="1">
        <f t="shared" si="2"/>
        <v>63</v>
      </c>
    </row>
    <row r="24" spans="1:11" ht="31.5" x14ac:dyDescent="0.25">
      <c r="A24" s="7" t="s">
        <v>176</v>
      </c>
      <c r="B24" s="3" t="s">
        <v>218</v>
      </c>
      <c r="C24" s="3" t="s">
        <v>251</v>
      </c>
      <c r="D24" s="3" t="s">
        <v>242</v>
      </c>
      <c r="E24" s="4">
        <v>431</v>
      </c>
      <c r="F24" s="2" t="s">
        <v>211</v>
      </c>
      <c r="G24" s="36">
        <v>77</v>
      </c>
      <c r="H24" s="16" t="s">
        <v>244</v>
      </c>
      <c r="I24" s="1" t="str">
        <f t="shared" si="0"/>
        <v>3.3.90.30.23.04.0023.000010-01 - 431 - SEDESTMIDH</v>
      </c>
      <c r="J24" s="1" t="str">
        <f t="shared" si="1"/>
        <v>3.3.90.30.23.04.0023.000010-01 - 431</v>
      </c>
      <c r="K24" s="1">
        <f t="shared" si="2"/>
        <v>96</v>
      </c>
    </row>
    <row r="25" spans="1:11" ht="42" x14ac:dyDescent="0.25">
      <c r="A25" s="7" t="s">
        <v>183</v>
      </c>
      <c r="B25" s="3" t="s">
        <v>220</v>
      </c>
      <c r="C25" s="3" t="s">
        <v>253</v>
      </c>
      <c r="D25" s="3" t="s">
        <v>242</v>
      </c>
      <c r="E25" s="4">
        <v>431</v>
      </c>
      <c r="F25" s="2" t="s">
        <v>211</v>
      </c>
      <c r="G25" s="36">
        <v>104</v>
      </c>
      <c r="H25" s="16" t="s">
        <v>244</v>
      </c>
      <c r="I25" s="1" t="str">
        <f t="shared" si="0"/>
        <v>3.3.90.30.23.04.0042.000069-01 - 431 - SEDESTMIDH</v>
      </c>
      <c r="J25" s="1" t="str">
        <f t="shared" si="1"/>
        <v>3.3.90.30.23.04.0042.000069-01 - 431</v>
      </c>
      <c r="K25" s="1">
        <f t="shared" si="2"/>
        <v>130</v>
      </c>
    </row>
    <row r="26" spans="1:11" ht="31.5" x14ac:dyDescent="0.25">
      <c r="A26" s="7" t="s">
        <v>195</v>
      </c>
      <c r="B26" s="3" t="s">
        <v>228</v>
      </c>
      <c r="C26" s="3" t="s">
        <v>274</v>
      </c>
      <c r="D26" s="3" t="s">
        <v>241</v>
      </c>
      <c r="E26" s="4">
        <v>431</v>
      </c>
      <c r="F26" s="2" t="s">
        <v>211</v>
      </c>
      <c r="G26" s="36">
        <v>124</v>
      </c>
      <c r="H26" s="16" t="s">
        <v>244</v>
      </c>
      <c r="I26" s="1" t="str">
        <f t="shared" si="0"/>
        <v>3.3.90.30.23.04.0251.000001-01 - 431 - SEDESTMIDH</v>
      </c>
      <c r="J26" s="1" t="str">
        <f t="shared" si="1"/>
        <v>3.3.90.30.23.04.0251.000001-01 - 431</v>
      </c>
      <c r="K26" s="1">
        <f t="shared" si="2"/>
        <v>155</v>
      </c>
    </row>
    <row r="27" spans="1:11" ht="31.5" x14ac:dyDescent="0.25">
      <c r="A27" s="7" t="s">
        <v>191</v>
      </c>
      <c r="B27" s="3" t="s">
        <v>221</v>
      </c>
      <c r="C27" s="3" t="s">
        <v>267</v>
      </c>
      <c r="D27" s="3" t="s">
        <v>242</v>
      </c>
      <c r="E27" s="4">
        <v>431</v>
      </c>
      <c r="F27" s="2" t="s">
        <v>211</v>
      </c>
      <c r="G27" s="36">
        <v>131</v>
      </c>
      <c r="H27" s="16" t="s">
        <v>244</v>
      </c>
      <c r="I27" s="1" t="str">
        <f t="shared" si="0"/>
        <v>3.3.90.30.23.04.0047.000031-01 - 431 - SEDESTMIDH</v>
      </c>
      <c r="J27" s="1" t="str">
        <f t="shared" si="1"/>
        <v>3.3.90.30.23.04.0047.000031-01 - 431</v>
      </c>
      <c r="K27" s="1">
        <f t="shared" si="2"/>
        <v>164</v>
      </c>
    </row>
    <row r="28" spans="1:11" ht="31.5" x14ac:dyDescent="0.25">
      <c r="A28" s="7" t="s">
        <v>202</v>
      </c>
      <c r="B28" s="3" t="s">
        <v>224</v>
      </c>
      <c r="C28" s="3" t="s">
        <v>254</v>
      </c>
      <c r="D28" s="3" t="s">
        <v>242</v>
      </c>
      <c r="E28" s="4">
        <v>431</v>
      </c>
      <c r="F28" s="2" t="s">
        <v>211</v>
      </c>
      <c r="G28" s="36">
        <v>131</v>
      </c>
      <c r="H28" s="16" t="s">
        <v>244</v>
      </c>
      <c r="I28" s="1" t="str">
        <f t="shared" si="0"/>
        <v>3.3.90.30.23.04.0237.000018-01 - 431 - SEDESTMIDH</v>
      </c>
      <c r="J28" s="1" t="str">
        <f t="shared" si="1"/>
        <v>3.3.90.30.23.04.0237.000018-01 - 431</v>
      </c>
      <c r="K28" s="1">
        <f t="shared" si="2"/>
        <v>164</v>
      </c>
    </row>
    <row r="29" spans="1:11" ht="21" x14ac:dyDescent="0.25">
      <c r="A29" s="7" t="s">
        <v>199</v>
      </c>
      <c r="B29" s="3" t="s">
        <v>229</v>
      </c>
      <c r="C29" s="3" t="s">
        <v>275</v>
      </c>
      <c r="D29" s="3" t="s">
        <v>243</v>
      </c>
      <c r="E29" s="4">
        <v>431</v>
      </c>
      <c r="F29" s="2" t="s">
        <v>211</v>
      </c>
      <c r="G29" s="36">
        <v>134</v>
      </c>
      <c r="H29" s="16" t="s">
        <v>244</v>
      </c>
      <c r="I29" s="1" t="str">
        <f t="shared" si="0"/>
        <v>3.3.90.30.23.01.0004.000006-01 - 431 - SEDESTMIDH</v>
      </c>
      <c r="J29" s="1" t="str">
        <f t="shared" si="1"/>
        <v>3.3.90.30.23.01.0004.000006-01 - 431</v>
      </c>
      <c r="K29" s="1">
        <f t="shared" si="2"/>
        <v>168</v>
      </c>
    </row>
    <row r="30" spans="1:11" ht="31.5" x14ac:dyDescent="0.25">
      <c r="A30" s="7" t="s">
        <v>198</v>
      </c>
      <c r="B30" s="3" t="s">
        <v>230</v>
      </c>
      <c r="C30" s="3" t="s">
        <v>256</v>
      </c>
      <c r="D30" s="3" t="s">
        <v>243</v>
      </c>
      <c r="E30" s="4">
        <v>431</v>
      </c>
      <c r="F30" s="2" t="s">
        <v>211</v>
      </c>
      <c r="G30" s="36">
        <v>134</v>
      </c>
      <c r="H30" s="16" t="s">
        <v>244</v>
      </c>
      <c r="I30" s="1" t="str">
        <f t="shared" si="0"/>
        <v>3.3.90.30.23.01.0007.000083-01 - 431 - SEDESTMIDH</v>
      </c>
      <c r="J30" s="1" t="str">
        <f t="shared" si="1"/>
        <v>3.3.90.30.23.01.0007.000083-01 - 431</v>
      </c>
      <c r="K30" s="1">
        <f t="shared" si="2"/>
        <v>168</v>
      </c>
    </row>
    <row r="31" spans="1:11" ht="42" x14ac:dyDescent="0.25">
      <c r="A31" s="7" t="s">
        <v>205</v>
      </c>
      <c r="B31" s="3" t="s">
        <v>231</v>
      </c>
      <c r="C31" s="3" t="s">
        <v>271</v>
      </c>
      <c r="D31" s="3" t="s">
        <v>242</v>
      </c>
      <c r="E31" s="4">
        <v>431</v>
      </c>
      <c r="F31" s="2" t="s">
        <v>211</v>
      </c>
      <c r="G31" s="36">
        <v>139</v>
      </c>
      <c r="H31" s="16" t="s">
        <v>244</v>
      </c>
      <c r="I31" s="1" t="str">
        <f t="shared" si="0"/>
        <v>3.3.90.30.23.04.0025.000004-01 - 431 - SEDESTMIDH</v>
      </c>
      <c r="J31" s="1" t="str">
        <f t="shared" si="1"/>
        <v>3.3.90.30.23.04.0025.000004-01 - 431</v>
      </c>
      <c r="K31" s="1">
        <f t="shared" si="2"/>
        <v>174</v>
      </c>
    </row>
    <row r="32" spans="1:11" ht="42" x14ac:dyDescent="0.25">
      <c r="A32" s="7" t="s">
        <v>203</v>
      </c>
      <c r="B32" s="3" t="s">
        <v>225</v>
      </c>
      <c r="C32" s="3" t="s">
        <v>255</v>
      </c>
      <c r="D32" s="3" t="s">
        <v>243</v>
      </c>
      <c r="E32" s="4">
        <v>431</v>
      </c>
      <c r="F32" s="2" t="s">
        <v>211</v>
      </c>
      <c r="G32" s="36">
        <v>170</v>
      </c>
      <c r="H32" s="16" t="s">
        <v>244</v>
      </c>
      <c r="I32" s="1" t="str">
        <f t="shared" si="0"/>
        <v>3.3.90.30.23.01.0013.000034-01 - 431 - SEDESTMIDH</v>
      </c>
      <c r="J32" s="1" t="str">
        <f t="shared" si="1"/>
        <v>3.3.90.30.23.01.0013.000034-01 - 431</v>
      </c>
      <c r="K32" s="1">
        <f t="shared" si="2"/>
        <v>213</v>
      </c>
    </row>
    <row r="33" spans="1:11" ht="31.5" x14ac:dyDescent="0.25">
      <c r="A33" s="7" t="s">
        <v>206</v>
      </c>
      <c r="B33" s="3" t="s">
        <v>232</v>
      </c>
      <c r="C33" s="3" t="s">
        <v>257</v>
      </c>
      <c r="D33" s="3" t="s">
        <v>242</v>
      </c>
      <c r="E33" s="4">
        <v>431</v>
      </c>
      <c r="F33" s="2" t="s">
        <v>211</v>
      </c>
      <c r="G33" s="36">
        <v>184</v>
      </c>
      <c r="H33" s="16" t="s">
        <v>244</v>
      </c>
      <c r="I33" s="1" t="str">
        <f t="shared" si="0"/>
        <v>3.3.90.30.23.04.0073.000003-01 - 431 - SEDESTMIDH</v>
      </c>
      <c r="J33" s="1" t="str">
        <f t="shared" si="1"/>
        <v>3.3.90.30.23.04.0073.000003-01 - 431</v>
      </c>
      <c r="K33" s="1">
        <f t="shared" si="2"/>
        <v>230</v>
      </c>
    </row>
    <row r="34" spans="1:11" ht="42" x14ac:dyDescent="0.25">
      <c r="A34" s="7" t="s">
        <v>182</v>
      </c>
      <c r="B34" s="3" t="s">
        <v>220</v>
      </c>
      <c r="C34" s="3" t="s">
        <v>252</v>
      </c>
      <c r="D34" s="3" t="s">
        <v>242</v>
      </c>
      <c r="E34" s="4">
        <v>431</v>
      </c>
      <c r="F34" s="2" t="s">
        <v>211</v>
      </c>
      <c r="G34" s="36">
        <v>185</v>
      </c>
      <c r="H34" s="16" t="s">
        <v>244</v>
      </c>
      <c r="I34" s="1" t="str">
        <f t="shared" ref="I34:I57" si="3">A34&amp;" - "&amp;E34&amp;" - "&amp;F34</f>
        <v>3.3.90.30.23.04.0042.000066-01 - 431 - SEDESTMIDH</v>
      </c>
      <c r="J34" s="1" t="str">
        <f t="shared" ref="J34:J57" si="4">A34&amp;" - "&amp;E34</f>
        <v>3.3.90.30.23.04.0042.000066-01 - 431</v>
      </c>
      <c r="K34" s="1">
        <f t="shared" si="2"/>
        <v>231</v>
      </c>
    </row>
    <row r="35" spans="1:11" ht="42" x14ac:dyDescent="0.25">
      <c r="A35" s="7" t="s">
        <v>173</v>
      </c>
      <c r="B35" s="3" t="s">
        <v>219</v>
      </c>
      <c r="C35" s="3" t="s">
        <v>265</v>
      </c>
      <c r="D35" s="3" t="s">
        <v>242</v>
      </c>
      <c r="E35" s="4">
        <v>431</v>
      </c>
      <c r="F35" s="2" t="s">
        <v>211</v>
      </c>
      <c r="G35" s="36">
        <v>204</v>
      </c>
      <c r="H35" s="16" t="s">
        <v>244</v>
      </c>
      <c r="I35" s="1" t="str">
        <f t="shared" si="3"/>
        <v>3.3.90.30.23.04.0030.000032-01 - 431 - SEDESTMIDH</v>
      </c>
      <c r="J35" s="1" t="str">
        <f t="shared" si="4"/>
        <v>3.3.90.30.23.04.0030.000032-01 - 431</v>
      </c>
      <c r="K35" s="1">
        <f t="shared" si="2"/>
        <v>255</v>
      </c>
    </row>
    <row r="36" spans="1:11" ht="31.5" x14ac:dyDescent="0.25">
      <c r="A36" s="7" t="s">
        <v>194</v>
      </c>
      <c r="B36" s="3" t="s">
        <v>233</v>
      </c>
      <c r="C36" s="3" t="s">
        <v>258</v>
      </c>
      <c r="D36" s="3" t="s">
        <v>241</v>
      </c>
      <c r="E36" s="4">
        <v>431</v>
      </c>
      <c r="F36" s="2" t="s">
        <v>211</v>
      </c>
      <c r="G36" s="36">
        <v>230</v>
      </c>
      <c r="H36" s="16" t="s">
        <v>244</v>
      </c>
      <c r="I36" s="1" t="str">
        <f t="shared" si="3"/>
        <v>3.3.90.30.23.04.0250.000001-01 - 431 - SEDESTMIDH</v>
      </c>
      <c r="J36" s="1" t="str">
        <f t="shared" si="4"/>
        <v>3.3.90.30.23.04.0250.000001-01 - 431</v>
      </c>
      <c r="K36" s="1">
        <f t="shared" si="2"/>
        <v>288</v>
      </c>
    </row>
    <row r="37" spans="1:11" ht="42" x14ac:dyDescent="0.25">
      <c r="A37" s="7" t="s">
        <v>179</v>
      </c>
      <c r="B37" s="3" t="s">
        <v>223</v>
      </c>
      <c r="C37" s="3" t="s">
        <v>269</v>
      </c>
      <c r="D37" s="3" t="s">
        <v>242</v>
      </c>
      <c r="E37" s="4">
        <v>431</v>
      </c>
      <c r="F37" s="2" t="s">
        <v>211</v>
      </c>
      <c r="G37" s="36">
        <v>254</v>
      </c>
      <c r="H37" s="16" t="s">
        <v>244</v>
      </c>
      <c r="I37" s="1" t="str">
        <f t="shared" si="3"/>
        <v>3.3.90.30.23.04.0229.000007-01 - 431 - SEDESTMIDH</v>
      </c>
      <c r="J37" s="1" t="str">
        <f t="shared" si="4"/>
        <v>3.3.90.30.23.04.0229.000007-01 - 431</v>
      </c>
      <c r="K37" s="1">
        <f t="shared" si="2"/>
        <v>318</v>
      </c>
    </row>
    <row r="38" spans="1:11" ht="42" x14ac:dyDescent="0.25">
      <c r="A38" s="7" t="s">
        <v>180</v>
      </c>
      <c r="B38" s="3" t="s">
        <v>223</v>
      </c>
      <c r="C38" s="3" t="s">
        <v>270</v>
      </c>
      <c r="D38" s="3" t="s">
        <v>242</v>
      </c>
      <c r="E38" s="4">
        <v>431</v>
      </c>
      <c r="F38" s="2" t="s">
        <v>211</v>
      </c>
      <c r="G38" s="36">
        <v>254</v>
      </c>
      <c r="H38" s="16" t="s">
        <v>244</v>
      </c>
      <c r="I38" s="1" t="str">
        <f t="shared" si="3"/>
        <v>3.3.90.30.23.04.0229.000008-01 - 431 - SEDESTMIDH</v>
      </c>
      <c r="J38" s="1" t="str">
        <f t="shared" si="4"/>
        <v>3.3.90.30.23.04.0229.000008-01 - 431</v>
      </c>
      <c r="K38" s="1">
        <f t="shared" si="2"/>
        <v>318</v>
      </c>
    </row>
    <row r="39" spans="1:11" ht="31.5" x14ac:dyDescent="0.25">
      <c r="A39" s="7" t="s">
        <v>174</v>
      </c>
      <c r="B39" s="3" t="s">
        <v>214</v>
      </c>
      <c r="C39" s="3" t="s">
        <v>247</v>
      </c>
      <c r="D39" s="3" t="s">
        <v>242</v>
      </c>
      <c r="E39" s="4">
        <v>431</v>
      </c>
      <c r="F39" s="2" t="s">
        <v>211</v>
      </c>
      <c r="G39" s="36">
        <v>270</v>
      </c>
      <c r="H39" s="16" t="s">
        <v>244</v>
      </c>
      <c r="I39" s="1" t="str">
        <f t="shared" si="3"/>
        <v>3.3.90.30.23.04.0202.000003-01 - 431 - SEDESTMIDH</v>
      </c>
      <c r="J39" s="1" t="str">
        <f t="shared" si="4"/>
        <v>3.3.90.30.23.04.0202.000003-01 - 431</v>
      </c>
      <c r="K39" s="1">
        <f t="shared" si="2"/>
        <v>338</v>
      </c>
    </row>
    <row r="40" spans="1:11" ht="42" x14ac:dyDescent="0.25">
      <c r="A40" s="7" t="s">
        <v>204</v>
      </c>
      <c r="B40" s="3" t="s">
        <v>234</v>
      </c>
      <c r="C40" s="3" t="s">
        <v>259</v>
      </c>
      <c r="D40" s="3" t="s">
        <v>242</v>
      </c>
      <c r="E40" s="4">
        <v>431</v>
      </c>
      <c r="F40" s="2" t="s">
        <v>211</v>
      </c>
      <c r="G40" s="36">
        <v>270</v>
      </c>
      <c r="H40" s="16" t="s">
        <v>244</v>
      </c>
      <c r="I40" s="1" t="str">
        <f t="shared" si="3"/>
        <v>3.3.90.30.23.04.0248.000001-01 - 431 - SEDESTMIDH</v>
      </c>
      <c r="J40" s="1" t="str">
        <f t="shared" si="4"/>
        <v>3.3.90.30.23.04.0248.000001-01 - 431</v>
      </c>
      <c r="K40" s="1">
        <f t="shared" si="2"/>
        <v>338</v>
      </c>
    </row>
    <row r="41" spans="1:11" ht="31.5" x14ac:dyDescent="0.25">
      <c r="A41" s="7" t="s">
        <v>172</v>
      </c>
      <c r="B41" s="3" t="s">
        <v>217</v>
      </c>
      <c r="C41" s="3" t="s">
        <v>263</v>
      </c>
      <c r="D41" s="3" t="s">
        <v>242</v>
      </c>
      <c r="E41" s="4">
        <v>431</v>
      </c>
      <c r="F41" s="2" t="s">
        <v>211</v>
      </c>
      <c r="G41" s="36">
        <v>277</v>
      </c>
      <c r="H41" s="16" t="s">
        <v>244</v>
      </c>
      <c r="I41" s="1" t="str">
        <f t="shared" si="3"/>
        <v>3.3.90.30.23.04.0015.000041-01 - 431 - SEDESTMIDH</v>
      </c>
      <c r="J41" s="1" t="str">
        <f t="shared" si="4"/>
        <v>3.3.90.30.23.04.0015.000041-01 - 431</v>
      </c>
      <c r="K41" s="1">
        <f t="shared" si="2"/>
        <v>346</v>
      </c>
    </row>
    <row r="42" spans="1:11" ht="42" x14ac:dyDescent="0.25">
      <c r="A42" s="7" t="s">
        <v>186</v>
      </c>
      <c r="B42" s="3" t="s">
        <v>212</v>
      </c>
      <c r="C42" s="3" t="s">
        <v>262</v>
      </c>
      <c r="D42" s="3" t="s">
        <v>241</v>
      </c>
      <c r="E42" s="4">
        <v>431</v>
      </c>
      <c r="F42" s="2" t="s">
        <v>211</v>
      </c>
      <c r="G42" s="36">
        <v>285</v>
      </c>
      <c r="H42" s="16" t="s">
        <v>244</v>
      </c>
      <c r="I42" s="1" t="str">
        <f t="shared" si="3"/>
        <v>3.3.90.30.23.04.0019.000010-01 - 431 - SEDESTMIDH</v>
      </c>
      <c r="J42" s="1" t="str">
        <f t="shared" si="4"/>
        <v>3.3.90.30.23.04.0019.000010-01 - 431</v>
      </c>
      <c r="K42" s="1">
        <f t="shared" si="2"/>
        <v>356</v>
      </c>
    </row>
    <row r="43" spans="1:11" ht="31.5" x14ac:dyDescent="0.25">
      <c r="A43" s="7" t="s">
        <v>189</v>
      </c>
      <c r="B43" s="3" t="s">
        <v>213</v>
      </c>
      <c r="C43" s="3" t="s">
        <v>246</v>
      </c>
      <c r="D43" s="3" t="s">
        <v>242</v>
      </c>
      <c r="E43" s="4">
        <v>431</v>
      </c>
      <c r="F43" s="2" t="s">
        <v>211</v>
      </c>
      <c r="G43" s="36">
        <v>285</v>
      </c>
      <c r="H43" s="16" t="s">
        <v>244</v>
      </c>
      <c r="I43" s="1" t="str">
        <f t="shared" si="3"/>
        <v>3.3.90.30.23.04.0039.000039-01 - 431 - SEDESTMIDH</v>
      </c>
      <c r="J43" s="1" t="str">
        <f t="shared" si="4"/>
        <v>3.3.90.30.23.04.0039.000039-01 - 431</v>
      </c>
      <c r="K43" s="1">
        <f t="shared" si="2"/>
        <v>356</v>
      </c>
    </row>
    <row r="44" spans="1:11" ht="21" x14ac:dyDescent="0.25">
      <c r="A44" s="7" t="s">
        <v>192</v>
      </c>
      <c r="B44" s="3" t="s">
        <v>235</v>
      </c>
      <c r="C44" s="3" t="s">
        <v>276</v>
      </c>
      <c r="D44" s="3" t="s">
        <v>243</v>
      </c>
      <c r="E44" s="4">
        <v>431</v>
      </c>
      <c r="F44" s="2" t="s">
        <v>211</v>
      </c>
      <c r="G44" s="36">
        <v>279</v>
      </c>
      <c r="H44" s="16" t="s">
        <v>244</v>
      </c>
      <c r="I44" s="1" t="str">
        <f t="shared" si="3"/>
        <v>3.3.90.30.23.04.0203.000001-01 - 431 - SEDESTMIDH</v>
      </c>
      <c r="J44" s="1" t="str">
        <f t="shared" si="4"/>
        <v>3.3.90.30.23.04.0203.000001-01 - 431</v>
      </c>
      <c r="K44" s="1">
        <f t="shared" si="2"/>
        <v>349</v>
      </c>
    </row>
    <row r="45" spans="1:11" ht="31.5" x14ac:dyDescent="0.25">
      <c r="A45" s="7" t="s">
        <v>190</v>
      </c>
      <c r="B45" s="3" t="s">
        <v>236</v>
      </c>
      <c r="C45" s="3" t="s">
        <v>277</v>
      </c>
      <c r="D45" s="3" t="s">
        <v>242</v>
      </c>
      <c r="E45" s="4">
        <v>431</v>
      </c>
      <c r="F45" s="2" t="s">
        <v>211</v>
      </c>
      <c r="G45" s="36">
        <v>280</v>
      </c>
      <c r="H45" s="16" t="s">
        <v>244</v>
      </c>
      <c r="I45" s="1" t="str">
        <f t="shared" si="3"/>
        <v>3.3.90.30.23.04.0252.000001-01 - 431 - SEDESTMIDH</v>
      </c>
      <c r="J45" s="1" t="str">
        <f t="shared" si="4"/>
        <v>3.3.90.30.23.04.0252.000001-01 - 431</v>
      </c>
      <c r="K45" s="1">
        <f t="shared" si="2"/>
        <v>350</v>
      </c>
    </row>
    <row r="46" spans="1:11" ht="31.5" x14ac:dyDescent="0.25">
      <c r="A46" s="7" t="s">
        <v>188</v>
      </c>
      <c r="B46" s="3" t="s">
        <v>213</v>
      </c>
      <c r="C46" s="3" t="s">
        <v>260</v>
      </c>
      <c r="D46" s="3" t="s">
        <v>242</v>
      </c>
      <c r="E46" s="4">
        <v>431</v>
      </c>
      <c r="F46" s="2" t="s">
        <v>211</v>
      </c>
      <c r="G46" s="36">
        <v>315</v>
      </c>
      <c r="H46" s="16" t="s">
        <v>244</v>
      </c>
      <c r="I46" s="1" t="str">
        <f t="shared" si="3"/>
        <v>3.3.90.30.23.04.0039.000040-01 - 431 - SEDESTMIDH</v>
      </c>
      <c r="J46" s="1" t="str">
        <f t="shared" si="4"/>
        <v>3.3.90.30.23.04.0039.000040-01 - 431</v>
      </c>
      <c r="K46" s="1">
        <f t="shared" si="2"/>
        <v>394</v>
      </c>
    </row>
    <row r="47" spans="1:11" ht="31.5" x14ac:dyDescent="0.25">
      <c r="A47" s="7" t="s">
        <v>201</v>
      </c>
      <c r="B47" s="3" t="s">
        <v>237</v>
      </c>
      <c r="C47" s="3" t="s">
        <v>278</v>
      </c>
      <c r="D47" s="3" t="s">
        <v>242</v>
      </c>
      <c r="E47" s="4">
        <v>431</v>
      </c>
      <c r="F47" s="2" t="s">
        <v>211</v>
      </c>
      <c r="G47" s="36">
        <v>0</v>
      </c>
      <c r="H47" s="16" t="s">
        <v>244</v>
      </c>
      <c r="I47" s="1" t="str">
        <f t="shared" si="3"/>
        <v>3.3.90.30.23.04.0247.000001-01 - 431 - SEDESTMIDH</v>
      </c>
      <c r="J47" s="1" t="str">
        <f t="shared" si="4"/>
        <v>3.3.90.30.23.04.0247.000001-01 - 431</v>
      </c>
      <c r="K47" s="1">
        <f t="shared" si="2"/>
        <v>0</v>
      </c>
    </row>
    <row r="48" spans="1:11" ht="42" x14ac:dyDescent="0.25">
      <c r="A48" s="7" t="s">
        <v>171</v>
      </c>
      <c r="B48" s="3" t="s">
        <v>217</v>
      </c>
      <c r="C48" s="3" t="s">
        <v>264</v>
      </c>
      <c r="D48" s="3" t="s">
        <v>242</v>
      </c>
      <c r="E48" s="4">
        <v>431</v>
      </c>
      <c r="F48" s="2" t="s">
        <v>211</v>
      </c>
      <c r="G48" s="36">
        <v>327</v>
      </c>
      <c r="H48" s="16" t="s">
        <v>244</v>
      </c>
      <c r="I48" s="1" t="str">
        <f t="shared" si="3"/>
        <v>3.3.90.30.23.04.0015.000046-01 - 431 - SEDESTMIDH</v>
      </c>
      <c r="J48" s="1" t="str">
        <f t="shared" si="4"/>
        <v>3.3.90.30.23.04.0015.000046-01 - 431</v>
      </c>
      <c r="K48" s="1">
        <f t="shared" si="2"/>
        <v>409</v>
      </c>
    </row>
    <row r="49" spans="1:11" ht="52.5" x14ac:dyDescent="0.25">
      <c r="A49" s="7" t="s">
        <v>185</v>
      </c>
      <c r="B49" s="3" t="s">
        <v>222</v>
      </c>
      <c r="C49" s="3" t="s">
        <v>268</v>
      </c>
      <c r="D49" s="3" t="s">
        <v>242</v>
      </c>
      <c r="E49" s="4">
        <v>431</v>
      </c>
      <c r="F49" s="2" t="s">
        <v>211</v>
      </c>
      <c r="G49" s="36">
        <v>335</v>
      </c>
      <c r="H49" s="16" t="s">
        <v>244</v>
      </c>
      <c r="I49" s="1" t="str">
        <f t="shared" si="3"/>
        <v>3.3.90.30.23.04.0097.000014-01 - 431 - SEDESTMIDH</v>
      </c>
      <c r="J49" s="1" t="str">
        <f t="shared" si="4"/>
        <v>3.3.90.30.23.04.0097.000014-01 - 431</v>
      </c>
      <c r="K49" s="1">
        <f t="shared" si="2"/>
        <v>419</v>
      </c>
    </row>
    <row r="50" spans="1:11" ht="31.5" x14ac:dyDescent="0.25">
      <c r="A50" s="7" t="s">
        <v>178</v>
      </c>
      <c r="B50" s="3" t="s">
        <v>215</v>
      </c>
      <c r="C50" s="3" t="s">
        <v>248</v>
      </c>
      <c r="D50" s="3" t="s">
        <v>242</v>
      </c>
      <c r="E50" s="4">
        <v>431</v>
      </c>
      <c r="F50" s="2" t="s">
        <v>211</v>
      </c>
      <c r="G50" s="36">
        <v>370</v>
      </c>
      <c r="H50" s="16" t="s">
        <v>244</v>
      </c>
      <c r="I50" s="1" t="str">
        <f t="shared" si="3"/>
        <v>3.3.90.30.23.04.0246.000001-01 - 431 - SEDESTMIDH</v>
      </c>
      <c r="J50" s="1" t="str">
        <f t="shared" si="4"/>
        <v>3.3.90.30.23.04.0246.000001-01 - 431</v>
      </c>
      <c r="K50" s="1">
        <f t="shared" si="2"/>
        <v>463</v>
      </c>
    </row>
    <row r="51" spans="1:11" ht="42" x14ac:dyDescent="0.25">
      <c r="A51" s="7" t="s">
        <v>181</v>
      </c>
      <c r="B51" s="3" t="s">
        <v>220</v>
      </c>
      <c r="C51" s="3" t="s">
        <v>266</v>
      </c>
      <c r="D51" s="3" t="s">
        <v>242</v>
      </c>
      <c r="E51" s="4">
        <v>431</v>
      </c>
      <c r="F51" s="2" t="s">
        <v>211</v>
      </c>
      <c r="G51" s="36">
        <v>385</v>
      </c>
      <c r="H51" s="16" t="s">
        <v>244</v>
      </c>
      <c r="I51" s="1" t="str">
        <f t="shared" si="3"/>
        <v>3.3.90.30.23.04.0042.000068-01 - 431 - SEDESTMIDH</v>
      </c>
      <c r="J51" s="1" t="str">
        <f t="shared" si="4"/>
        <v>3.3.90.30.23.04.0042.000068-01 - 431</v>
      </c>
      <c r="K51" s="1">
        <f t="shared" si="2"/>
        <v>481</v>
      </c>
    </row>
    <row r="52" spans="1:11" ht="21" x14ac:dyDescent="0.25">
      <c r="A52" s="7" t="s">
        <v>193</v>
      </c>
      <c r="B52" s="3" t="s">
        <v>238</v>
      </c>
      <c r="C52" s="3" t="s">
        <v>279</v>
      </c>
      <c r="D52" s="3" t="s">
        <v>243</v>
      </c>
      <c r="E52" s="4">
        <v>431</v>
      </c>
      <c r="F52" s="2" t="s">
        <v>211</v>
      </c>
      <c r="G52" s="36">
        <v>450</v>
      </c>
      <c r="H52" s="16" t="s">
        <v>244</v>
      </c>
      <c r="I52" s="1" t="str">
        <f t="shared" si="3"/>
        <v>3.3.90.30.23.04.0051.000115-01 - 431 - SEDESTMIDH</v>
      </c>
      <c r="J52" s="1" t="str">
        <f t="shared" si="4"/>
        <v>3.3.90.30.23.04.0051.000115-01 - 431</v>
      </c>
      <c r="K52" s="1">
        <f t="shared" si="2"/>
        <v>563</v>
      </c>
    </row>
    <row r="53" spans="1:11" ht="31.5" x14ac:dyDescent="0.25">
      <c r="A53" s="7" t="s">
        <v>200</v>
      </c>
      <c r="B53" s="3" t="s">
        <v>239</v>
      </c>
      <c r="C53" s="3" t="s">
        <v>280</v>
      </c>
      <c r="D53" s="3" t="s">
        <v>243</v>
      </c>
      <c r="E53" s="4">
        <v>431</v>
      </c>
      <c r="F53" s="2" t="s">
        <v>211</v>
      </c>
      <c r="G53" s="36">
        <v>570</v>
      </c>
      <c r="H53" s="16" t="s">
        <v>244</v>
      </c>
      <c r="I53" s="1" t="str">
        <f t="shared" si="3"/>
        <v>3.3.90.30.23.01.0017.000002-01 - 431 - SEDESTMIDH</v>
      </c>
      <c r="J53" s="1" t="str">
        <f t="shared" si="4"/>
        <v>3.3.90.30.23.01.0017.000002-01 - 431</v>
      </c>
      <c r="K53" s="1">
        <f t="shared" si="2"/>
        <v>713</v>
      </c>
    </row>
    <row r="54" spans="1:11" ht="31.5" x14ac:dyDescent="0.25">
      <c r="A54" s="7" t="s">
        <v>197</v>
      </c>
      <c r="B54" s="3" t="s">
        <v>230</v>
      </c>
      <c r="C54" s="3" t="s">
        <v>261</v>
      </c>
      <c r="D54" s="3" t="s">
        <v>243</v>
      </c>
      <c r="E54" s="4">
        <v>431</v>
      </c>
      <c r="F54" s="2" t="s">
        <v>211</v>
      </c>
      <c r="G54" s="36">
        <v>620</v>
      </c>
      <c r="H54" s="16" t="s">
        <v>244</v>
      </c>
      <c r="I54" s="1" t="str">
        <f t="shared" si="3"/>
        <v>3.3.90.30.23.01.0007.000082-01 - 431 - SEDESTMIDH</v>
      </c>
      <c r="J54" s="1" t="str">
        <f t="shared" si="4"/>
        <v>3.3.90.30.23.01.0007.000082-01 - 431</v>
      </c>
      <c r="K54" s="1">
        <f t="shared" si="2"/>
        <v>775</v>
      </c>
    </row>
    <row r="55" spans="1:11" ht="21" x14ac:dyDescent="0.25">
      <c r="A55" s="7" t="s">
        <v>184</v>
      </c>
      <c r="B55" s="3" t="s">
        <v>216</v>
      </c>
      <c r="C55" s="3" t="s">
        <v>249</v>
      </c>
      <c r="D55" s="3" t="s">
        <v>243</v>
      </c>
      <c r="E55" s="4">
        <v>431</v>
      </c>
      <c r="F55" s="2" t="s">
        <v>211</v>
      </c>
      <c r="G55" s="36">
        <v>670</v>
      </c>
      <c r="H55" s="16" t="s">
        <v>244</v>
      </c>
      <c r="I55" s="1" t="str">
        <f t="shared" si="3"/>
        <v>3.3.90.30.23.01.0018.000003-01 - 431 - SEDESTMIDH</v>
      </c>
      <c r="J55" s="1" t="str">
        <f t="shared" si="4"/>
        <v>3.3.90.30.23.01.0018.000003-01 - 431</v>
      </c>
      <c r="K55" s="1">
        <f t="shared" si="2"/>
        <v>838</v>
      </c>
    </row>
    <row r="56" spans="1:11" ht="31.5" x14ac:dyDescent="0.25">
      <c r="A56" s="7" t="s">
        <v>187</v>
      </c>
      <c r="B56" s="3" t="s">
        <v>240</v>
      </c>
      <c r="C56" s="3" t="s">
        <v>281</v>
      </c>
      <c r="D56" s="3" t="s">
        <v>242</v>
      </c>
      <c r="E56" s="4">
        <v>431</v>
      </c>
      <c r="F56" s="2" t="s">
        <v>211</v>
      </c>
      <c r="G56" s="36">
        <v>1080</v>
      </c>
      <c r="H56" s="16" t="s">
        <v>244</v>
      </c>
      <c r="I56" s="1" t="str">
        <f t="shared" si="3"/>
        <v>3.3.90.30.23.04.0045.000039-01 - 431 - SEDESTMIDH</v>
      </c>
      <c r="J56" s="1" t="str">
        <f t="shared" si="4"/>
        <v>3.3.90.30.23.04.0045.000039-01 - 431</v>
      </c>
      <c r="K56" s="1">
        <f t="shared" si="2"/>
        <v>1350</v>
      </c>
    </row>
    <row r="57" spans="1:11" ht="31.5" x14ac:dyDescent="0.25">
      <c r="A57" s="7" t="s">
        <v>177</v>
      </c>
      <c r="B57" s="3" t="s">
        <v>226</v>
      </c>
      <c r="C57" s="3" t="s">
        <v>272</v>
      </c>
      <c r="D57" s="3" t="s">
        <v>242</v>
      </c>
      <c r="E57" s="4">
        <v>431</v>
      </c>
      <c r="F57" s="2" t="s">
        <v>211</v>
      </c>
      <c r="G57" s="36">
        <v>1130</v>
      </c>
      <c r="H57" s="16" t="s">
        <v>244</v>
      </c>
      <c r="I57" s="1" t="str">
        <f t="shared" si="3"/>
        <v>3.3.90.30.23.04.0029.000056-01 - 431 - SEDESTMIDH</v>
      </c>
      <c r="J57" s="1" t="str">
        <f t="shared" si="4"/>
        <v>3.3.90.30.23.04.0029.000056-01 - 431</v>
      </c>
      <c r="K57" s="1">
        <f t="shared" si="2"/>
        <v>1413</v>
      </c>
    </row>
  </sheetData>
  <sheetProtection password="C621" sheet="1" objects="1" scenarios="1" selectLockedCells="1"/>
  <autoFilter ref="A1:G57"/>
  <sortState ref="A2:AF961">
    <sortCondition ref="A2:A961"/>
    <sortCondition ref="C2:C96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pane ySplit="3" topLeftCell="A4" activePane="bottomLeft" state="frozen"/>
      <selection activeCell="B1" sqref="B1:C1"/>
      <selection pane="bottomLeft" activeCell="B1" sqref="B1:C1"/>
    </sheetView>
  </sheetViews>
  <sheetFormatPr defaultRowHeight="15" x14ac:dyDescent="0.25"/>
  <cols>
    <col min="1" max="1" width="43" customWidth="1"/>
    <col min="2" max="2" width="34.5703125" bestFit="1" customWidth="1"/>
  </cols>
  <sheetData>
    <row r="1" spans="1:2" ht="15.75" x14ac:dyDescent="0.25">
      <c r="A1" s="10" t="s">
        <v>57</v>
      </c>
    </row>
    <row r="2" spans="1:2" x14ac:dyDescent="0.25">
      <c r="A2" s="11" t="s">
        <v>56</v>
      </c>
    </row>
    <row r="3" spans="1:2" x14ac:dyDescent="0.25">
      <c r="A3" s="12" t="s">
        <v>54</v>
      </c>
      <c r="B3" s="13" t="s">
        <v>55</v>
      </c>
    </row>
    <row r="4" spans="1:2" x14ac:dyDescent="0.25">
      <c r="A4" s="14" t="s">
        <v>1</v>
      </c>
      <c r="B4" s="15">
        <v>899</v>
      </c>
    </row>
    <row r="5" spans="1:2" x14ac:dyDescent="0.25">
      <c r="A5" s="14" t="s">
        <v>2</v>
      </c>
      <c r="B5" s="15">
        <v>5</v>
      </c>
    </row>
    <row r="6" spans="1:2" x14ac:dyDescent="0.25">
      <c r="A6" s="14" t="s">
        <v>3</v>
      </c>
      <c r="B6" s="15">
        <v>556</v>
      </c>
    </row>
    <row r="7" spans="1:2" x14ac:dyDescent="0.25">
      <c r="A7" s="14" t="s">
        <v>4</v>
      </c>
      <c r="B7" s="15">
        <v>1632</v>
      </c>
    </row>
    <row r="8" spans="1:2" x14ac:dyDescent="0.25">
      <c r="A8" s="14" t="s">
        <v>8</v>
      </c>
      <c r="B8" s="15">
        <v>17429</v>
      </c>
    </row>
    <row r="9" spans="1:2" x14ac:dyDescent="0.25">
      <c r="A9" s="14" t="s">
        <v>6</v>
      </c>
      <c r="B9" s="15">
        <v>5505</v>
      </c>
    </row>
    <row r="10" spans="1:2" x14ac:dyDescent="0.25">
      <c r="A10" s="14" t="s">
        <v>9</v>
      </c>
      <c r="B10" s="15">
        <v>3727</v>
      </c>
    </row>
    <row r="11" spans="1:2" x14ac:dyDescent="0.25">
      <c r="A11" s="14" t="s">
        <v>7</v>
      </c>
      <c r="B11" s="15">
        <v>32</v>
      </c>
    </row>
    <row r="12" spans="1:2" x14ac:dyDescent="0.25">
      <c r="A12" s="14" t="s">
        <v>10</v>
      </c>
      <c r="B12" s="15">
        <v>142</v>
      </c>
    </row>
    <row r="13" spans="1:2" x14ac:dyDescent="0.25">
      <c r="A13" s="14" t="s">
        <v>11</v>
      </c>
      <c r="B13" s="15">
        <v>331</v>
      </c>
    </row>
    <row r="14" spans="1:2" x14ac:dyDescent="0.25">
      <c r="A14" s="14" t="s">
        <v>48</v>
      </c>
      <c r="B14" s="15">
        <v>7</v>
      </c>
    </row>
    <row r="15" spans="1:2" x14ac:dyDescent="0.25">
      <c r="A15" s="14" t="s">
        <v>12</v>
      </c>
      <c r="B15" s="15">
        <v>19514</v>
      </c>
    </row>
    <row r="16" spans="1:2" x14ac:dyDescent="0.25">
      <c r="A16" s="14" t="s">
        <v>13</v>
      </c>
      <c r="B16" s="15">
        <v>43</v>
      </c>
    </row>
    <row r="17" spans="1:2" x14ac:dyDescent="0.25">
      <c r="A17" s="14" t="s">
        <v>15</v>
      </c>
      <c r="B17" s="15">
        <v>65</v>
      </c>
    </row>
    <row r="18" spans="1:2" x14ac:dyDescent="0.25">
      <c r="A18" s="14" t="s">
        <v>14</v>
      </c>
      <c r="B18" s="15">
        <v>443</v>
      </c>
    </row>
    <row r="19" spans="1:2" x14ac:dyDescent="0.25">
      <c r="A19" s="14" t="s">
        <v>16</v>
      </c>
      <c r="B19" s="15">
        <v>356</v>
      </c>
    </row>
    <row r="20" spans="1:2" x14ac:dyDescent="0.25">
      <c r="A20" s="14" t="s">
        <v>17</v>
      </c>
      <c r="B20" s="15">
        <v>828</v>
      </c>
    </row>
    <row r="21" spans="1:2" x14ac:dyDescent="0.25">
      <c r="A21" s="14" t="s">
        <v>0</v>
      </c>
      <c r="B21" s="15">
        <v>153</v>
      </c>
    </row>
    <row r="22" spans="1:2" x14ac:dyDescent="0.25">
      <c r="A22" s="14" t="s">
        <v>18</v>
      </c>
      <c r="B22" s="15">
        <v>7</v>
      </c>
    </row>
    <row r="23" spans="1:2" x14ac:dyDescent="0.25">
      <c r="A23" s="14" t="s">
        <v>19</v>
      </c>
      <c r="B23" s="15">
        <v>167</v>
      </c>
    </row>
    <row r="24" spans="1:2" x14ac:dyDescent="0.25">
      <c r="A24" s="14" t="s">
        <v>20</v>
      </c>
      <c r="B24" s="15">
        <v>76</v>
      </c>
    </row>
    <row r="25" spans="1:2" x14ac:dyDescent="0.25">
      <c r="A25" s="14" t="s">
        <v>21</v>
      </c>
      <c r="B25" s="15">
        <v>278</v>
      </c>
    </row>
    <row r="26" spans="1:2" x14ac:dyDescent="0.25">
      <c r="A26" s="14" t="s">
        <v>5</v>
      </c>
      <c r="B26" s="15">
        <v>501</v>
      </c>
    </row>
    <row r="27" spans="1:2" x14ac:dyDescent="0.25">
      <c r="A27" s="14" t="s">
        <v>23</v>
      </c>
      <c r="B27" s="15">
        <v>50</v>
      </c>
    </row>
    <row r="28" spans="1:2" x14ac:dyDescent="0.25">
      <c r="A28" s="14" t="s">
        <v>22</v>
      </c>
      <c r="B28" s="15">
        <v>683</v>
      </c>
    </row>
    <row r="29" spans="1:2" x14ac:dyDescent="0.25">
      <c r="A29" s="14" t="s">
        <v>24</v>
      </c>
      <c r="B29" s="15">
        <v>948</v>
      </c>
    </row>
    <row r="30" spans="1:2" x14ac:dyDescent="0.25">
      <c r="A30" s="14" t="s">
        <v>46</v>
      </c>
      <c r="B30" s="15">
        <v>262</v>
      </c>
    </row>
    <row r="31" spans="1:2" x14ac:dyDescent="0.25">
      <c r="A31" s="14" t="s">
        <v>27</v>
      </c>
      <c r="B31" s="15">
        <v>70</v>
      </c>
    </row>
    <row r="32" spans="1:2" x14ac:dyDescent="0.25">
      <c r="A32" s="14" t="s">
        <v>26</v>
      </c>
      <c r="B32" s="15">
        <v>23413</v>
      </c>
    </row>
    <row r="33" spans="1:2" x14ac:dyDescent="0.25">
      <c r="A33" s="14" t="s">
        <v>28</v>
      </c>
      <c r="B33" s="15">
        <v>339</v>
      </c>
    </row>
    <row r="34" spans="1:2" x14ac:dyDescent="0.25">
      <c r="A34" s="14" t="s">
        <v>29</v>
      </c>
      <c r="B34" s="15">
        <v>676</v>
      </c>
    </row>
    <row r="35" spans="1:2" x14ac:dyDescent="0.25">
      <c r="A35" s="14" t="s">
        <v>30</v>
      </c>
      <c r="B35" s="15">
        <v>72</v>
      </c>
    </row>
    <row r="36" spans="1:2" x14ac:dyDescent="0.25">
      <c r="A36" s="14" t="s">
        <v>25</v>
      </c>
      <c r="B36" s="15">
        <v>200</v>
      </c>
    </row>
    <row r="37" spans="1:2" x14ac:dyDescent="0.25">
      <c r="A37" s="14" t="s">
        <v>47</v>
      </c>
      <c r="B37" s="15">
        <v>90</v>
      </c>
    </row>
    <row r="38" spans="1:2" x14ac:dyDescent="0.25">
      <c r="A38" s="14" t="s">
        <v>31</v>
      </c>
      <c r="B38" s="15">
        <v>982</v>
      </c>
    </row>
    <row r="39" spans="1:2" x14ac:dyDescent="0.25">
      <c r="A39" s="14" t="s">
        <v>32</v>
      </c>
      <c r="B39" s="15">
        <v>527</v>
      </c>
    </row>
    <row r="40" spans="1:2" x14ac:dyDescent="0.25">
      <c r="A40" s="14" t="s">
        <v>33</v>
      </c>
      <c r="B40" s="15">
        <v>2662</v>
      </c>
    </row>
    <row r="41" spans="1:2" x14ac:dyDescent="0.25">
      <c r="A41" s="14" t="s">
        <v>34</v>
      </c>
      <c r="B41" s="15">
        <v>58</v>
      </c>
    </row>
    <row r="42" spans="1:2" x14ac:dyDescent="0.25">
      <c r="A42" s="14" t="s">
        <v>35</v>
      </c>
      <c r="B42" s="15">
        <v>5</v>
      </c>
    </row>
    <row r="43" spans="1:2" x14ac:dyDescent="0.25">
      <c r="A43" s="14" t="s">
        <v>36</v>
      </c>
      <c r="B43" s="15">
        <v>665</v>
      </c>
    </row>
    <row r="44" spans="1:2" x14ac:dyDescent="0.25">
      <c r="A44" s="14" t="s">
        <v>37</v>
      </c>
      <c r="B44" s="15">
        <v>3812</v>
      </c>
    </row>
    <row r="45" spans="1:2" x14ac:dyDescent="0.25">
      <c r="A45" s="14" t="s">
        <v>38</v>
      </c>
      <c r="B45" s="15">
        <v>1480</v>
      </c>
    </row>
    <row r="46" spans="1:2" x14ac:dyDescent="0.25">
      <c r="A46" s="14" t="s">
        <v>39</v>
      </c>
      <c r="B46" s="15">
        <v>55</v>
      </c>
    </row>
    <row r="47" spans="1:2" x14ac:dyDescent="0.25">
      <c r="A47" s="14" t="s">
        <v>40</v>
      </c>
      <c r="B47" s="15">
        <v>1813</v>
      </c>
    </row>
    <row r="48" spans="1:2" x14ac:dyDescent="0.25">
      <c r="A48" s="14" t="s">
        <v>41</v>
      </c>
      <c r="B48" s="15">
        <v>1521</v>
      </c>
    </row>
    <row r="49" spans="1:2" x14ac:dyDescent="0.25">
      <c r="A49" s="14" t="s">
        <v>42</v>
      </c>
      <c r="B49" s="15">
        <v>1270</v>
      </c>
    </row>
    <row r="50" spans="1:2" x14ac:dyDescent="0.25">
      <c r="A50" s="14" t="s">
        <v>44</v>
      </c>
      <c r="B50" s="15">
        <v>205</v>
      </c>
    </row>
    <row r="51" spans="1:2" x14ac:dyDescent="0.25">
      <c r="A51" s="14" t="s">
        <v>43</v>
      </c>
      <c r="B51" s="15">
        <v>129</v>
      </c>
    </row>
    <row r="52" spans="1:2" x14ac:dyDescent="0.25">
      <c r="A52" s="8" t="s">
        <v>45</v>
      </c>
      <c r="B52" s="9">
        <v>94683</v>
      </c>
    </row>
  </sheetData>
  <sheetProtection password="C621" sheet="1" objects="1" scenarios="1" selectLockedCells="1"/>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42"/>
  <sheetViews>
    <sheetView tabSelected="1" topLeftCell="E28" zoomScale="90" zoomScaleNormal="90" workbookViewId="0">
      <selection activeCell="H7" sqref="H7"/>
    </sheetView>
  </sheetViews>
  <sheetFormatPr defaultRowHeight="15" x14ac:dyDescent="0.25"/>
  <cols>
    <col min="1" max="1" width="9.140625" hidden="1" customWidth="1"/>
    <col min="2" max="2" width="40" hidden="1" customWidth="1"/>
    <col min="3" max="3" width="13.28515625" hidden="1" customWidth="1"/>
    <col min="4" max="4" width="28.28515625" hidden="1" customWidth="1"/>
    <col min="5" max="5" width="7.5703125" bestFit="1" customWidth="1"/>
    <col min="6" max="7" width="30.5703125" bestFit="1" customWidth="1"/>
    <col min="8" max="8" width="53.7109375" customWidth="1"/>
    <col min="9" max="9" width="9.140625" hidden="1" customWidth="1"/>
    <col min="10" max="10" width="8" hidden="1" customWidth="1"/>
    <col min="11" max="11" width="10.42578125" bestFit="1" customWidth="1"/>
    <col min="12" max="12" width="10.140625" customWidth="1"/>
    <col min="14" max="14" width="10" style="21" customWidth="1"/>
    <col min="15" max="15" width="10" customWidth="1"/>
    <col min="16" max="16" width="24.5703125" bestFit="1" customWidth="1"/>
  </cols>
  <sheetData>
    <row r="1" spans="1:17" ht="21" x14ac:dyDescent="0.35">
      <c r="E1" s="48" t="s">
        <v>81</v>
      </c>
      <c r="F1" s="49"/>
      <c r="G1" s="49"/>
      <c r="H1" s="49"/>
      <c r="I1" s="49"/>
      <c r="J1" s="49"/>
      <c r="K1" s="49"/>
      <c r="L1" s="49"/>
      <c r="M1" s="49"/>
      <c r="N1" s="49"/>
      <c r="O1" s="49"/>
      <c r="P1" s="50"/>
    </row>
    <row r="2" spans="1:17" ht="15.75" x14ac:dyDescent="0.25">
      <c r="E2" s="51" t="s">
        <v>245</v>
      </c>
      <c r="F2" s="52"/>
      <c r="G2" s="52"/>
      <c r="H2" s="52"/>
      <c r="I2" s="52"/>
      <c r="J2" s="52"/>
      <c r="K2" s="52"/>
      <c r="L2" s="52"/>
      <c r="M2" s="52"/>
      <c r="N2" s="52"/>
      <c r="O2" s="52"/>
      <c r="P2" s="53"/>
    </row>
    <row r="3" spans="1:17" ht="16.5" thickBot="1" x14ac:dyDescent="0.3">
      <c r="E3" s="54" t="s">
        <v>207</v>
      </c>
      <c r="F3" s="55"/>
      <c r="G3" s="55"/>
      <c r="H3" s="55"/>
      <c r="I3" s="55"/>
      <c r="J3" s="55"/>
      <c r="K3" s="55"/>
      <c r="L3" s="55"/>
      <c r="M3" s="55"/>
      <c r="N3" s="55"/>
      <c r="O3" s="55"/>
      <c r="P3" s="56"/>
      <c r="Q3" s="37"/>
    </row>
    <row r="4" spans="1:17" ht="42.75" customHeight="1" thickBot="1" x14ac:dyDescent="0.3">
      <c r="E4" s="67" t="s">
        <v>68</v>
      </c>
      <c r="F4" s="68"/>
      <c r="G4" s="71"/>
      <c r="H4" s="72"/>
      <c r="I4" s="30" t="e">
        <f>VLOOKUP(G4,'LISTA ÓRGÃO'!B:C,2,FALSE)</f>
        <v>#N/A</v>
      </c>
      <c r="J4" s="31"/>
      <c r="K4" s="57">
        <f>COUNT($M:$M)</f>
        <v>0</v>
      </c>
      <c r="L4" s="58"/>
      <c r="M4" s="58"/>
      <c r="N4" s="59"/>
      <c r="O4" s="63">
        <f>COUNT($E:$E)-COUNT($M:$M)</f>
        <v>36</v>
      </c>
      <c r="P4" s="64"/>
      <c r="Q4" s="25"/>
    </row>
    <row r="5" spans="1:17" ht="43.5" customHeight="1" thickBot="1" x14ac:dyDescent="0.3">
      <c r="E5" s="73" t="s">
        <v>80</v>
      </c>
      <c r="F5" s="74"/>
      <c r="G5" s="69"/>
      <c r="H5" s="70"/>
      <c r="I5" s="32"/>
      <c r="J5" s="33"/>
      <c r="K5" s="60"/>
      <c r="L5" s="61"/>
      <c r="M5" s="61"/>
      <c r="N5" s="62"/>
      <c r="O5" s="65"/>
      <c r="P5" s="66"/>
      <c r="Q5" s="25"/>
    </row>
    <row r="6" spans="1:17" ht="45" x14ac:dyDescent="0.25">
      <c r="A6" s="23" t="s">
        <v>72</v>
      </c>
      <c r="B6" s="23" t="s">
        <v>64</v>
      </c>
      <c r="C6" s="23" t="s">
        <v>73</v>
      </c>
      <c r="D6" s="23" t="s">
        <v>74</v>
      </c>
      <c r="E6" s="29" t="s">
        <v>77</v>
      </c>
      <c r="F6" s="24" t="s">
        <v>59</v>
      </c>
      <c r="G6" s="24" t="s">
        <v>52</v>
      </c>
      <c r="H6" s="24" t="s">
        <v>67</v>
      </c>
      <c r="I6" s="24" t="s">
        <v>61</v>
      </c>
      <c r="J6" s="24" t="s">
        <v>60</v>
      </c>
      <c r="K6" s="24" t="s">
        <v>79</v>
      </c>
      <c r="L6" s="24" t="s">
        <v>69</v>
      </c>
      <c r="M6" s="26" t="s">
        <v>75</v>
      </c>
      <c r="N6" s="27" t="s">
        <v>76</v>
      </c>
      <c r="O6" s="24" t="s">
        <v>70</v>
      </c>
      <c r="P6" s="28" t="s">
        <v>71</v>
      </c>
    </row>
    <row r="7" spans="1:17" ht="60" x14ac:dyDescent="0.25">
      <c r="A7" t="e">
        <f t="shared" ref="A7:A42" si="0">$I$4</f>
        <v>#N/A</v>
      </c>
      <c r="B7" t="e">
        <f>VLOOKUP(A7,'LISTA ÓRGÃO'!A:B,2,FALSE)</f>
        <v>#N/A</v>
      </c>
      <c r="C7" s="22">
        <f t="shared" ref="C7:C42" si="1">N7</f>
        <v>0</v>
      </c>
      <c r="D7" t="str">
        <f t="shared" ref="D7:D42" si="2">F7</f>
        <v>3.3.90.30.23.01.0004.000006-01</v>
      </c>
      <c r="E7" s="38">
        <v>1</v>
      </c>
      <c r="F7" s="39" t="s">
        <v>199</v>
      </c>
      <c r="G7" s="40" t="str">
        <f>VLOOKUP(F7,'Base de Dados 30.23'!A:B,2,FALSE)</f>
        <v>SAPATILHA</v>
      </c>
      <c r="H7" s="40" t="str">
        <f>VLOOKUP(F7,'Base de Dados 30.23'!A:C,3,FALSE)</f>
        <v>SAPATILHA,Material: Cabedal de tecido sintético e sola emborrachada, forro têxtil, palmilha fixa acolchoada, Cor: A escolher, Modelo: Infantil, Tamanho: A escolher. Código SigmaNet: 200112566.</v>
      </c>
      <c r="I7" s="41">
        <f>COUNTIF('Base de Dados 30.23'!A:A,'Respostas Órgãos'!F7)</f>
        <v>1</v>
      </c>
      <c r="J7" s="41">
        <f>SUMIF('Base de Dados 30.23'!A:A,'Respostas Órgãos'!F7,'Base de Dados 30.23'!G:G)</f>
        <v>134</v>
      </c>
      <c r="K7" s="42" t="str">
        <f>VLOOKUP(F7,'Base de Dados 30.23'!A:D,4,FALSE)</f>
        <v>PAR</v>
      </c>
      <c r="L7" s="19">
        <f>SUMIF('Base de Dados 30.23'!J:J,'Respostas Órgãos'!F7&amp;" - "&amp;'Respostas Órgãos'!$I$4,'Base de Dados 30.23'!K:K)</f>
        <v>0</v>
      </c>
      <c r="M7" s="20"/>
      <c r="N7" s="43">
        <f t="shared" ref="N7:N42" si="3">IF(M7="",L7,M7)</f>
        <v>0</v>
      </c>
      <c r="O7" s="44">
        <f t="shared" ref="O7:O42" si="4">N7-L7</f>
        <v>0</v>
      </c>
      <c r="P7" s="45" t="str">
        <f t="shared" ref="P7:P42" si="5">IF(ISERROR((N7-L7)/L7),"Sem histórico de consumo",(N7-L7)/L7)</f>
        <v>Sem histórico de consumo</v>
      </c>
    </row>
    <row r="8" spans="1:17" ht="90" x14ac:dyDescent="0.25">
      <c r="A8" t="e">
        <f t="shared" si="0"/>
        <v>#N/A</v>
      </c>
      <c r="B8" t="e">
        <f>VLOOKUP(A8,'LISTA ÓRGÃO'!A:B,2,FALSE)</f>
        <v>#N/A</v>
      </c>
      <c r="C8" s="22">
        <f t="shared" si="1"/>
        <v>0</v>
      </c>
      <c r="D8" t="str">
        <f t="shared" si="2"/>
        <v>3.3.90.30.23.01.0007.000082-01</v>
      </c>
      <c r="E8" s="38">
        <f t="shared" ref="E8:E42" si="6">+E7+1</f>
        <v>2</v>
      </c>
      <c r="F8" s="39" t="s">
        <v>197</v>
      </c>
      <c r="G8" s="40" t="str">
        <f>VLOOKUP(F8,'Base de Dados 30.23'!A:B,2,FALSE)</f>
        <v>SANDÁLIA</v>
      </c>
      <c r="H8" s="40" t="str">
        <f>VLOOKUP(F8,'Base de Dados 30.23'!A:C,3,FALSE)</f>
        <v>SANDÁLIA,Material: Solado emborrachado e cabedal em couro com tiras prendendo o peito do pé e o calcanhar, em velcro, palmilha fixa acolchoada, Apresentação: Unissex infantil, cor e tamanho a escolher, Acabamento colado e costurado. Tipo: papete. Código SigmaNet: 200112832.</v>
      </c>
      <c r="I8" s="41">
        <f>COUNTIF('Base de Dados 30.23'!A:A,'Respostas Órgãos'!F8)</f>
        <v>1</v>
      </c>
      <c r="J8" s="41">
        <f>SUMIF('Base de Dados 30.23'!A:A,'Respostas Órgãos'!F8,'Base de Dados 30.23'!G:G)</f>
        <v>620</v>
      </c>
      <c r="K8" s="42" t="str">
        <f>VLOOKUP(F8,'Base de Dados 30.23'!A:D,4,FALSE)</f>
        <v>PAR</v>
      </c>
      <c r="L8" s="19">
        <f>SUMIF('Base de Dados 30.23'!J:J,'Respostas Órgãos'!F8&amp;" - "&amp;'Respostas Órgãos'!$I$4,'Base de Dados 30.23'!K:K)</f>
        <v>0</v>
      </c>
      <c r="M8" s="20"/>
      <c r="N8" s="43">
        <f t="shared" si="3"/>
        <v>0</v>
      </c>
      <c r="O8" s="44">
        <f t="shared" si="4"/>
        <v>0</v>
      </c>
      <c r="P8" s="45" t="str">
        <f t="shared" si="5"/>
        <v>Sem histórico de consumo</v>
      </c>
    </row>
    <row r="9" spans="1:17" ht="75" x14ac:dyDescent="0.25">
      <c r="A9" t="e">
        <f t="shared" si="0"/>
        <v>#N/A</v>
      </c>
      <c r="B9" t="e">
        <f>VLOOKUP(A9,'LISTA ÓRGÃO'!A:B,2,FALSE)</f>
        <v>#N/A</v>
      </c>
      <c r="C9" s="22">
        <f t="shared" si="1"/>
        <v>0</v>
      </c>
      <c r="D9" t="str">
        <f t="shared" si="2"/>
        <v>3.3.90.30.23.01.0007.000083-01</v>
      </c>
      <c r="E9" s="38">
        <f t="shared" si="6"/>
        <v>3</v>
      </c>
      <c r="F9" s="39" t="s">
        <v>198</v>
      </c>
      <c r="G9" s="40" t="str">
        <f>VLOOKUP(F9,'Base de Dados 30.23'!A:B,2,FALSE)</f>
        <v>SANDÁLIA</v>
      </c>
      <c r="H9" s="40" t="str">
        <f>VLOOKUP(F9,'Base de Dados 30.23'!A:C,3,FALSE)</f>
        <v>SANDÁLIA,Material: Solado emborrachado e cabedal sintético com tiras prendendo o peito do pé e o calcanhar, palmilha fixa acolchoada, Apresentação: Feminina infantil rasteira, cor e tamanho a escolher, Acabamento colado e costurado. Código SigmaNet: 200112833.</v>
      </c>
      <c r="I9" s="41">
        <f>COUNTIF('Base de Dados 30.23'!A:A,'Respostas Órgãos'!F9)</f>
        <v>1</v>
      </c>
      <c r="J9" s="41">
        <f>SUMIF('Base de Dados 30.23'!A:A,'Respostas Órgãos'!F9,'Base de Dados 30.23'!G:G)</f>
        <v>134</v>
      </c>
      <c r="K9" s="42" t="str">
        <f>VLOOKUP(F9,'Base de Dados 30.23'!A:D,4,FALSE)</f>
        <v>PAR</v>
      </c>
      <c r="L9" s="19">
        <f>SUMIF('Base de Dados 30.23'!J:J,'Respostas Órgãos'!F9&amp;" - "&amp;'Respostas Órgãos'!$I$4,'Base de Dados 30.23'!K:K)</f>
        <v>0</v>
      </c>
      <c r="M9" s="20"/>
      <c r="N9" s="43">
        <f t="shared" si="3"/>
        <v>0</v>
      </c>
      <c r="O9" s="44">
        <f t="shared" si="4"/>
        <v>0</v>
      </c>
      <c r="P9" s="45" t="str">
        <f t="shared" si="5"/>
        <v>Sem histórico de consumo</v>
      </c>
    </row>
    <row r="10" spans="1:17" ht="105" x14ac:dyDescent="0.25">
      <c r="A10" t="e">
        <f t="shared" si="0"/>
        <v>#N/A</v>
      </c>
      <c r="B10" t="e">
        <f>VLOOKUP(A10,'LISTA ÓRGÃO'!A:B,2,FALSE)</f>
        <v>#N/A</v>
      </c>
      <c r="C10" s="22">
        <f t="shared" si="1"/>
        <v>0</v>
      </c>
      <c r="D10" t="str">
        <f t="shared" si="2"/>
        <v>3.3.90.30.23.01.0013.000034-01</v>
      </c>
      <c r="E10" s="38">
        <f t="shared" si="6"/>
        <v>4</v>
      </c>
      <c r="F10" s="39" t="s">
        <v>203</v>
      </c>
      <c r="G10" s="40" t="str">
        <f>VLOOKUP(F10,'Base de Dados 30.23'!A:B,2,FALSE)</f>
        <v>TÊNIS</v>
      </c>
      <c r="H10" s="40" t="str">
        <f>VLOOKUP(F10,'Base de Dados 30.23'!A:C,3,FALSE)</f>
        <v>TÊNIS,Cor: À escolher, Modelo: Infantil, Características Adicionais: Cabedal (Parte Superior Externa) em mesh, com sobreposição em material têxtil, fechamento por amarração, solado emborrachado, palmilha removível, composto de gáspea e lingueta, solado reforçado com costura e colado, Tamanho: A escolher. Código SigmaNet: 200112570.</v>
      </c>
      <c r="I10" s="41">
        <f>COUNTIF('Base de Dados 30.23'!A:A,'Respostas Órgãos'!F10)</f>
        <v>2</v>
      </c>
      <c r="J10" s="41">
        <f>SUMIF('Base de Dados 30.23'!A:A,'Respostas Órgãos'!F10,'Base de Dados 30.23'!G:G)</f>
        <v>170</v>
      </c>
      <c r="K10" s="42" t="str">
        <f>VLOOKUP(F10,'Base de Dados 30.23'!A:D,4,FALSE)</f>
        <v>PAR</v>
      </c>
      <c r="L10" s="19">
        <f>SUMIF('Base de Dados 30.23'!J:J,'Respostas Órgãos'!F10&amp;" - "&amp;'Respostas Órgãos'!$I$4,'Base de Dados 30.23'!K:K)</f>
        <v>0</v>
      </c>
      <c r="M10" s="20"/>
      <c r="N10" s="43">
        <f t="shared" si="3"/>
        <v>0</v>
      </c>
      <c r="O10" s="44">
        <f t="shared" si="4"/>
        <v>0</v>
      </c>
      <c r="P10" s="45" t="str">
        <f t="shared" si="5"/>
        <v>Sem histórico de consumo</v>
      </c>
    </row>
    <row r="11" spans="1:17" ht="60" x14ac:dyDescent="0.25">
      <c r="A11" t="e">
        <f t="shared" si="0"/>
        <v>#N/A</v>
      </c>
      <c r="B11" t="e">
        <f>VLOOKUP(A11,'LISTA ÓRGÃO'!A:B,2,FALSE)</f>
        <v>#N/A</v>
      </c>
      <c r="C11" s="22">
        <f t="shared" si="1"/>
        <v>0</v>
      </c>
      <c r="D11" t="str">
        <f t="shared" si="2"/>
        <v>3.3.90.30.23.01.0017.000002-01</v>
      </c>
      <c r="E11" s="38">
        <f t="shared" si="6"/>
        <v>5</v>
      </c>
      <c r="F11" s="39" t="s">
        <v>200</v>
      </c>
      <c r="G11" s="40" t="str">
        <f>VLOOKUP(F11,'Base de Dados 30.23'!A:B,2,FALSE)</f>
        <v>SAPATO</v>
      </c>
      <c r="H11" s="40" t="str">
        <f>VLOOKUP(F11,'Base de Dados 30.23'!A:C,3,FALSE)</f>
        <v>SAPATO - Tipo: Bebê, Características Mínimas: Camurça, acolchoado, com fechamento em velcro, solado em tecido com bolinhas antiderrapantes, cor e tamanho a escolher. Código SigmaNet: 200112567.</v>
      </c>
      <c r="I11" s="41">
        <f>COUNTIF('Base de Dados 30.23'!A:A,'Respostas Órgãos'!F11)</f>
        <v>1</v>
      </c>
      <c r="J11" s="41">
        <f>SUMIF('Base de Dados 30.23'!A:A,'Respostas Órgãos'!F11,'Base de Dados 30.23'!G:G)</f>
        <v>570</v>
      </c>
      <c r="K11" s="42" t="str">
        <f>VLOOKUP(F11,'Base de Dados 30.23'!A:D,4,FALSE)</f>
        <v>PAR</v>
      </c>
      <c r="L11" s="19">
        <f>SUMIF('Base de Dados 30.23'!J:J,'Respostas Órgãos'!F11&amp;" - "&amp;'Respostas Órgãos'!$I$4,'Base de Dados 30.23'!K:K)</f>
        <v>0</v>
      </c>
      <c r="M11" s="20"/>
      <c r="N11" s="43">
        <f t="shared" si="3"/>
        <v>0</v>
      </c>
      <c r="O11" s="44">
        <f t="shared" si="4"/>
        <v>0</v>
      </c>
      <c r="P11" s="45" t="str">
        <f t="shared" si="5"/>
        <v>Sem histórico de consumo</v>
      </c>
    </row>
    <row r="12" spans="1:17" ht="45" x14ac:dyDescent="0.25">
      <c r="A12" t="e">
        <f t="shared" si="0"/>
        <v>#N/A</v>
      </c>
      <c r="B12" t="e">
        <f>VLOOKUP(A12,'LISTA ÓRGÃO'!A:B,2,FALSE)</f>
        <v>#N/A</v>
      </c>
      <c r="C12" s="22">
        <f t="shared" si="1"/>
        <v>0</v>
      </c>
      <c r="D12" t="str">
        <f t="shared" si="2"/>
        <v>3.3.90.30.23.01.0018.000003-01</v>
      </c>
      <c r="E12" s="38">
        <f t="shared" si="6"/>
        <v>6</v>
      </c>
      <c r="F12" s="39" t="s">
        <v>184</v>
      </c>
      <c r="G12" s="40" t="str">
        <f>VLOOKUP(F12,'Base de Dados 30.23'!A:B,2,FALSE)</f>
        <v>CHINELO</v>
      </c>
      <c r="H12" s="40" t="str">
        <f>VLOOKUP(F12,'Base de Dados 30.23'!A:C,3,FALSE)</f>
        <v>CHINELO,Material: Borracha, Modelo: Infantil, tiras ``de dedo``, Tipo: Unissex, Cor: A escolher, Tamanho: A escolher. Código SigmaNet: 200112557.</v>
      </c>
      <c r="I12" s="41">
        <f>COUNTIF('Base de Dados 30.23'!A:A,'Respostas Órgãos'!F12)</f>
        <v>2</v>
      </c>
      <c r="J12" s="41">
        <f>SUMIF('Base de Dados 30.23'!A:A,'Respostas Órgãos'!F12,'Base de Dados 30.23'!G:G)</f>
        <v>670</v>
      </c>
      <c r="K12" s="42" t="str">
        <f>VLOOKUP(F12,'Base de Dados 30.23'!A:D,4,FALSE)</f>
        <v>PAR</v>
      </c>
      <c r="L12" s="19">
        <f>SUMIF('Base de Dados 30.23'!J:J,'Respostas Órgãos'!F12&amp;" - "&amp;'Respostas Órgãos'!$I$4,'Base de Dados 30.23'!K:K)</f>
        <v>0</v>
      </c>
      <c r="M12" s="20"/>
      <c r="N12" s="43">
        <f t="shared" si="3"/>
        <v>0</v>
      </c>
      <c r="O12" s="44">
        <f t="shared" si="4"/>
        <v>0</v>
      </c>
      <c r="P12" s="45" t="str">
        <f t="shared" si="5"/>
        <v>Sem histórico de consumo</v>
      </c>
    </row>
    <row r="13" spans="1:17" ht="90" x14ac:dyDescent="0.25">
      <c r="A13" t="e">
        <f t="shared" si="0"/>
        <v>#N/A</v>
      </c>
      <c r="B13" t="e">
        <f>VLOOKUP(A13,'LISTA ÓRGÃO'!A:B,2,FALSE)</f>
        <v>#N/A</v>
      </c>
      <c r="C13" s="22">
        <f t="shared" si="1"/>
        <v>0</v>
      </c>
      <c r="D13" t="str">
        <f t="shared" si="2"/>
        <v>3.3.90.30.23.04.0012.000007-01</v>
      </c>
      <c r="E13" s="38">
        <f t="shared" si="6"/>
        <v>7</v>
      </c>
      <c r="F13" s="39" t="s">
        <v>196</v>
      </c>
      <c r="G13" s="40" t="str">
        <f>VLOOKUP(F13,'Base de Dados 30.23'!A:B,2,FALSE)</f>
        <v>SAIA INFANTIL</v>
      </c>
      <c r="H13" s="40" t="str">
        <f>VLOOKUP(F13,'Base de Dados 30.23'!A:C,3,FALSE)</f>
        <v>SAIA INFANTIL,Material: Viscose (externa), algodão/elastano (interna), Cor: A escolher, Tamanho: A escolher, cós de elástico, com babado na barra, overloque nas partes de desfiamento do tecido, aviamentos na cor do tecido, barras com costuras duplas. Código SigmaNet: 200112565.</v>
      </c>
      <c r="I13" s="41">
        <f>COUNTIF('Base de Dados 30.23'!A:A,'Respostas Órgãos'!F13)</f>
        <v>1</v>
      </c>
      <c r="J13" s="41">
        <f>SUMIF('Base de Dados 30.23'!A:A,'Respostas Órgãos'!F13,'Base de Dados 30.23'!G:G)</f>
        <v>50</v>
      </c>
      <c r="K13" s="42" t="str">
        <f>VLOOKUP(F13,'Base de Dados 30.23'!A:D,4,FALSE)</f>
        <v>UNIDADE</v>
      </c>
      <c r="L13" s="19">
        <f>SUMIF('Base de Dados 30.23'!J:J,'Respostas Órgãos'!F13&amp;" - "&amp;'Respostas Órgãos'!$I$4,'Base de Dados 30.23'!K:K)</f>
        <v>0</v>
      </c>
      <c r="M13" s="20"/>
      <c r="N13" s="43">
        <f t="shared" si="3"/>
        <v>0</v>
      </c>
      <c r="O13" s="44">
        <f t="shared" si="4"/>
        <v>0</v>
      </c>
      <c r="P13" s="45" t="str">
        <f t="shared" si="5"/>
        <v>Sem histórico de consumo</v>
      </c>
    </row>
    <row r="14" spans="1:17" ht="60" x14ac:dyDescent="0.25">
      <c r="A14" t="e">
        <f t="shared" si="0"/>
        <v>#N/A</v>
      </c>
      <c r="B14" t="e">
        <f>VLOOKUP(A14,'LISTA ÓRGÃO'!A:B,2,FALSE)</f>
        <v>#N/A</v>
      </c>
      <c r="C14" s="22">
        <f t="shared" si="1"/>
        <v>0</v>
      </c>
      <c r="D14" t="str">
        <f t="shared" si="2"/>
        <v>3.3.90.30.23.04.0015.000041-01</v>
      </c>
      <c r="E14" s="38">
        <f t="shared" si="6"/>
        <v>8</v>
      </c>
      <c r="F14" s="39" t="s">
        <v>172</v>
      </c>
      <c r="G14" s="40" t="str">
        <f>VLOOKUP(F14,'Base de Dados 30.23'!A:B,2,FALSE)</f>
        <v>BERMUDA FEMININA</v>
      </c>
      <c r="H14" s="40" t="str">
        <f>VLOOKUP(F14,'Base de Dados 30.23'!A:C,3,FALSE)</f>
        <v>BERMUDA FEMININA,Material: Tecido sarja, Tipo Cós: Com elástico, aviamentos na cor do tecido, barras com costuras dupla, Padronagem: Estampa floral, Tipo Uso: Infantil, Tamanho: A escolher. Código SigmaNet: 200112544.</v>
      </c>
      <c r="I14" s="41">
        <f>COUNTIF('Base de Dados 30.23'!A:A,'Respostas Órgãos'!F14)</f>
        <v>2</v>
      </c>
      <c r="J14" s="41">
        <f>SUMIF('Base de Dados 30.23'!A:A,'Respostas Órgãos'!F14,'Base de Dados 30.23'!G:G)</f>
        <v>277</v>
      </c>
      <c r="K14" s="42" t="str">
        <f>VLOOKUP(F14,'Base de Dados 30.23'!A:D,4,FALSE)</f>
        <v>UNIDADE</v>
      </c>
      <c r="L14" s="19">
        <f>SUMIF('Base de Dados 30.23'!J:J,'Respostas Órgãos'!F14&amp;" - "&amp;'Respostas Órgãos'!$I$4,'Base de Dados 30.23'!K:K)</f>
        <v>0</v>
      </c>
      <c r="M14" s="20"/>
      <c r="N14" s="43">
        <f t="shared" si="3"/>
        <v>0</v>
      </c>
      <c r="O14" s="44">
        <f t="shared" si="4"/>
        <v>0</v>
      </c>
      <c r="P14" s="45" t="str">
        <f t="shared" si="5"/>
        <v>Sem histórico de consumo</v>
      </c>
    </row>
    <row r="15" spans="1:17" ht="105" x14ac:dyDescent="0.25">
      <c r="A15" t="e">
        <f t="shared" si="0"/>
        <v>#N/A</v>
      </c>
      <c r="B15" t="e">
        <f>VLOOKUP(A15,'LISTA ÓRGÃO'!A:B,2,FALSE)</f>
        <v>#N/A</v>
      </c>
      <c r="C15" s="22">
        <f t="shared" si="1"/>
        <v>0</v>
      </c>
      <c r="D15" t="str">
        <f t="shared" si="2"/>
        <v>3.3.90.30.23.04.0015.000046-01</v>
      </c>
      <c r="E15" s="38">
        <f t="shared" si="6"/>
        <v>9</v>
      </c>
      <c r="F15" s="39" t="s">
        <v>171</v>
      </c>
      <c r="G15" s="40" t="str">
        <f>VLOOKUP(F15,'Base de Dados 30.23'!A:B,2,FALSE)</f>
        <v>BERMUDA FEMININA</v>
      </c>
      <c r="H15" s="40" t="str">
        <f>VLOOKUP(F15,'Base de Dados 30.23'!A:C,3,FALSE)</f>
        <v>BERMUDA FEMININA,Material: Helanca 100% poliéster, Apresentação: Lisa sem bolsos laterais, com elástico de 4 cm na largura da cintura e comprimento na altura do joelho, overloque nas partes de desfiamento do tecido, aviamentos na cor do tecido, barras com costuras dupla, Cor: Básica a escolher, Tipo Uso: Infantil, Tamanho: A escolher. Código SigmaNet: 200112543.</v>
      </c>
      <c r="I15" s="41">
        <f>COUNTIF('Base de Dados 30.23'!A:A,'Respostas Órgãos'!F15)</f>
        <v>2</v>
      </c>
      <c r="J15" s="41">
        <f>SUMIF('Base de Dados 30.23'!A:A,'Respostas Órgãos'!F15,'Base de Dados 30.23'!G:G)</f>
        <v>327</v>
      </c>
      <c r="K15" s="42" t="str">
        <f>VLOOKUP(F15,'Base de Dados 30.23'!A:D,4,FALSE)</f>
        <v>UNIDADE</v>
      </c>
      <c r="L15" s="19">
        <f>SUMIF('Base de Dados 30.23'!J:J,'Respostas Órgãos'!F15&amp;" - "&amp;'Respostas Órgãos'!$I$4,'Base de Dados 30.23'!K:K)</f>
        <v>0</v>
      </c>
      <c r="M15" s="20"/>
      <c r="N15" s="43">
        <f t="shared" si="3"/>
        <v>0</v>
      </c>
      <c r="O15" s="44">
        <f t="shared" si="4"/>
        <v>0</v>
      </c>
      <c r="P15" s="45" t="str">
        <f t="shared" si="5"/>
        <v>Sem histórico de consumo</v>
      </c>
    </row>
    <row r="16" spans="1:17" ht="90" x14ac:dyDescent="0.25">
      <c r="A16" t="e">
        <f t="shared" si="0"/>
        <v>#N/A</v>
      </c>
      <c r="B16" t="e">
        <f>VLOOKUP(A16,'LISTA ÓRGÃO'!A:B,2,FALSE)</f>
        <v>#N/A</v>
      </c>
      <c r="C16" s="22">
        <f t="shared" si="1"/>
        <v>0</v>
      </c>
      <c r="D16" t="str">
        <f t="shared" si="2"/>
        <v>3.3.90.30.23.04.0019.000010-01</v>
      </c>
      <c r="E16" s="38">
        <f t="shared" si="6"/>
        <v>10</v>
      </c>
      <c r="F16" s="39" t="s">
        <v>186</v>
      </c>
      <c r="G16" s="40" t="str">
        <f>VLOOKUP(F16,'Base de Dados 30.23'!A:B,2,FALSE)</f>
        <v>CONJUNTO DE PAGÃO</v>
      </c>
      <c r="H16" s="40" t="str">
        <f>VLOOKUP(F16,'Base de Dados 30.23'!A:C,3,FALSE)</f>
        <v>CONJUNTO DE PAGÃO,Material: Algodão, Cor: Unissex, Tamanho: A escolher, Unidade De Fornecimento: Conjunto com 3 peças, Camiseta cavada, casaco com babador decorado, com fechamento frontal, e calça com pé e elástico fino no cós, aviamentos na cor do tecido, barras com costuras duplas. Código SigmaNet: 200112827.</v>
      </c>
      <c r="I16" s="41">
        <f>COUNTIF('Base de Dados 30.23'!A:A,'Respostas Órgãos'!F16)</f>
        <v>2</v>
      </c>
      <c r="J16" s="41">
        <f>SUMIF('Base de Dados 30.23'!A:A,'Respostas Órgãos'!F16,'Base de Dados 30.23'!G:G)</f>
        <v>285</v>
      </c>
      <c r="K16" s="42" t="str">
        <f>VLOOKUP(F16,'Base de Dados 30.23'!A:D,4,FALSE)</f>
        <v>CONJUNTO</v>
      </c>
      <c r="L16" s="19">
        <f>SUMIF('Base de Dados 30.23'!J:J,'Respostas Órgãos'!F16&amp;" - "&amp;'Respostas Órgãos'!$I$4,'Base de Dados 30.23'!K:K)</f>
        <v>0</v>
      </c>
      <c r="M16" s="20"/>
      <c r="N16" s="43">
        <f t="shared" si="3"/>
        <v>0</v>
      </c>
      <c r="O16" s="44">
        <f t="shared" si="4"/>
        <v>0</v>
      </c>
      <c r="P16" s="45" t="str">
        <f t="shared" si="5"/>
        <v>Sem histórico de consumo</v>
      </c>
    </row>
    <row r="17" spans="1:16" ht="75" x14ac:dyDescent="0.25">
      <c r="A17" t="e">
        <f t="shared" si="0"/>
        <v>#N/A</v>
      </c>
      <c r="B17" t="e">
        <f>VLOOKUP(A17,'LISTA ÓRGÃO'!A:B,2,FALSE)</f>
        <v>#N/A</v>
      </c>
      <c r="C17" s="22">
        <f t="shared" si="1"/>
        <v>0</v>
      </c>
      <c r="D17" t="str">
        <f t="shared" si="2"/>
        <v>3.3.90.30.23.04.0023.000009-01</v>
      </c>
      <c r="E17" s="38">
        <f t="shared" si="6"/>
        <v>11</v>
      </c>
      <c r="F17" s="39" t="s">
        <v>175</v>
      </c>
      <c r="G17" s="40" t="str">
        <f>VLOOKUP(F17,'Base de Dados 30.23'!A:B,2,FALSE)</f>
        <v>CALÇA INFANTIL</v>
      </c>
      <c r="H17" s="40" t="str">
        <f>VLOOKUP(F17,'Base de Dados 30.23'!A:C,3,FALSE)</f>
        <v>CALÇA INFANTIL,Material: Tecido sarja, Apresentação: Feminina, bolsos frontais e traseiros, fecho em botão e zíper, ajuste elástico na cintura, aviamentos na cor do tecido, barras com costuras dupla, Cor: A escolher, Tamanho: A escolher. Código SigmaNet: 200112547.</v>
      </c>
      <c r="I17" s="41">
        <f>COUNTIF('Base de Dados 30.23'!A:A,'Respostas Órgãos'!F17)</f>
        <v>2</v>
      </c>
      <c r="J17" s="41">
        <f>SUMIF('Base de Dados 30.23'!A:A,'Respostas Órgãos'!F17,'Base de Dados 30.23'!G:G)</f>
        <v>27</v>
      </c>
      <c r="K17" s="42" t="str">
        <f>VLOOKUP(F17,'Base de Dados 30.23'!A:D,4,FALSE)</f>
        <v>UNIDADE</v>
      </c>
      <c r="L17" s="19">
        <f>SUMIF('Base de Dados 30.23'!J:J,'Respostas Órgãos'!F17&amp;" - "&amp;'Respostas Órgãos'!$I$4,'Base de Dados 30.23'!K:K)</f>
        <v>0</v>
      </c>
      <c r="M17" s="20"/>
      <c r="N17" s="43">
        <f t="shared" si="3"/>
        <v>0</v>
      </c>
      <c r="O17" s="44">
        <f t="shared" si="4"/>
        <v>0</v>
      </c>
      <c r="P17" s="45" t="str">
        <f t="shared" si="5"/>
        <v>Sem histórico de consumo</v>
      </c>
    </row>
    <row r="18" spans="1:16" ht="75" x14ac:dyDescent="0.25">
      <c r="A18" t="e">
        <f t="shared" si="0"/>
        <v>#N/A</v>
      </c>
      <c r="B18" t="e">
        <f>VLOOKUP(A18,'LISTA ÓRGÃO'!A:B,2,FALSE)</f>
        <v>#N/A</v>
      </c>
      <c r="C18" s="22">
        <f t="shared" si="1"/>
        <v>0</v>
      </c>
      <c r="D18" t="str">
        <f t="shared" si="2"/>
        <v>3.3.90.30.23.04.0023.000010-01</v>
      </c>
      <c r="E18" s="38">
        <f t="shared" si="6"/>
        <v>12</v>
      </c>
      <c r="F18" s="39" t="s">
        <v>176</v>
      </c>
      <c r="G18" s="40" t="str">
        <f>VLOOKUP(F18,'Base de Dados 30.23'!A:B,2,FALSE)</f>
        <v>CALÇA INFANTIL</v>
      </c>
      <c r="H18" s="40" t="str">
        <f>VLOOKUP(F18,'Base de Dados 30.23'!A:C,3,FALSE)</f>
        <v>CALÇA INFANTIL,Material: Tecido sarja, Apresentação: Masculino, bolsos frontais e traseiros, fecho em botão e zíper, ajuste elástico na cintura, aviamentos na cor do tecido, barras com costuras dupla, Cor: A escolher, Tamanho: A escolher. Código SigmaNet: 200112548.</v>
      </c>
      <c r="I18" s="41">
        <f>COUNTIF('Base de Dados 30.23'!A:A,'Respostas Órgãos'!F18)</f>
        <v>2</v>
      </c>
      <c r="J18" s="41">
        <f>SUMIF('Base de Dados 30.23'!A:A,'Respostas Órgãos'!F18,'Base de Dados 30.23'!G:G)</f>
        <v>77</v>
      </c>
      <c r="K18" s="42" t="str">
        <f>VLOOKUP(F18,'Base de Dados 30.23'!A:D,4,FALSE)</f>
        <v>UNIDADE</v>
      </c>
      <c r="L18" s="19">
        <f>SUMIF('Base de Dados 30.23'!J:J,'Respostas Órgãos'!F18&amp;" - "&amp;'Respostas Órgãos'!$I$4,'Base de Dados 30.23'!K:K)</f>
        <v>0</v>
      </c>
      <c r="M18" s="20"/>
      <c r="N18" s="43">
        <f t="shared" si="3"/>
        <v>0</v>
      </c>
      <c r="O18" s="44">
        <f t="shared" si="4"/>
        <v>0</v>
      </c>
      <c r="P18" s="45" t="str">
        <f t="shared" si="5"/>
        <v>Sem histórico de consumo</v>
      </c>
    </row>
    <row r="19" spans="1:16" ht="105" x14ac:dyDescent="0.25">
      <c r="A19" t="e">
        <f t="shared" si="0"/>
        <v>#N/A</v>
      </c>
      <c r="B19" t="e">
        <f>VLOOKUP(A19,'LISTA ÓRGÃO'!A:B,2,FALSE)</f>
        <v>#N/A</v>
      </c>
      <c r="C19" s="22">
        <f t="shared" si="1"/>
        <v>0</v>
      </c>
      <c r="D19" t="str">
        <f t="shared" si="2"/>
        <v>3.3.90.30.23.04.0025.000004-01</v>
      </c>
      <c r="E19" s="38">
        <f t="shared" si="6"/>
        <v>13</v>
      </c>
      <c r="F19" s="39" t="s">
        <v>205</v>
      </c>
      <c r="G19" s="40" t="str">
        <f>VLOOKUP(F19,'Base de Dados 30.23'!A:B,2,FALSE)</f>
        <v>VESTIDO INFANTIL</v>
      </c>
      <c r="H19" s="40" t="str">
        <f>VLOOKUP(F19,'Base de Dados 30.23'!A:C,3,FALSE)</f>
        <v>VESTIDO INFANTIL,Material: Tecido malha 100% algodão, Apresentação: Mangas curtas, decote redondo em malha canelada, overloque nas partes de desfiamento do tecido, aviamentos na cor do tecido, barras com costuras dupla, gola careca em malha canelada, com estampa digital infantil, Cor: A escolher, Tamanho: A escolher. Código SigmaNet: 200112572.</v>
      </c>
      <c r="I19" s="41">
        <f>COUNTIF('Base de Dados 30.23'!A:A,'Respostas Órgãos'!F19)</f>
        <v>1</v>
      </c>
      <c r="J19" s="41">
        <f>SUMIF('Base de Dados 30.23'!A:A,'Respostas Órgãos'!F19,'Base de Dados 30.23'!G:G)</f>
        <v>139</v>
      </c>
      <c r="K19" s="42" t="str">
        <f>VLOOKUP(F19,'Base de Dados 30.23'!A:D,4,FALSE)</f>
        <v>UNIDADE</v>
      </c>
      <c r="L19" s="19">
        <f>SUMIF('Base de Dados 30.23'!J:J,'Respostas Órgãos'!F19&amp;" - "&amp;'Respostas Órgãos'!$I$4,'Base de Dados 30.23'!K:K)</f>
        <v>0</v>
      </c>
      <c r="M19" s="20"/>
      <c r="N19" s="43">
        <f t="shared" si="3"/>
        <v>0</v>
      </c>
      <c r="O19" s="44">
        <f t="shared" si="4"/>
        <v>0</v>
      </c>
      <c r="P19" s="45" t="str">
        <f t="shared" si="5"/>
        <v>Sem histórico de consumo</v>
      </c>
    </row>
    <row r="20" spans="1:16" ht="75" x14ac:dyDescent="0.25">
      <c r="A20" t="e">
        <f t="shared" si="0"/>
        <v>#N/A</v>
      </c>
      <c r="B20" t="e">
        <f>VLOOKUP(A20,'LISTA ÓRGÃO'!A:B,2,FALSE)</f>
        <v>#N/A</v>
      </c>
      <c r="C20" s="22">
        <f t="shared" si="1"/>
        <v>0</v>
      </c>
      <c r="D20" t="str">
        <f t="shared" si="2"/>
        <v>3.3.90.30.23.04.0029.000056-01</v>
      </c>
      <c r="E20" s="38">
        <f t="shared" si="6"/>
        <v>14</v>
      </c>
      <c r="F20" s="39" t="s">
        <v>177</v>
      </c>
      <c r="G20" s="40" t="str">
        <f>VLOOKUP(F20,'Base de Dados 30.23'!A:B,2,FALSE)</f>
        <v>CALCINHA</v>
      </c>
      <c r="H20" s="40" t="str">
        <f>VLOOKUP(F20,'Base de Dados 30.23'!A:C,3,FALSE)</f>
        <v>CALCINHA,Material: Malha 100% algodão, Tipo Uso: Infantil, Cor: A escolher, Tamanho: A escolher, Apresentação: Fundo forrado e elástico resistente nas extremidades, aviamentos na cor do tecido, barras com costuras dupla. Código SigmaNet: 200112549.</v>
      </c>
      <c r="I20" s="41">
        <f>COUNTIF('Base de Dados 30.23'!A:A,'Respostas Órgãos'!F20)</f>
        <v>2</v>
      </c>
      <c r="J20" s="41">
        <f>SUMIF('Base de Dados 30.23'!A:A,'Respostas Órgãos'!F20,'Base de Dados 30.23'!G:G)</f>
        <v>1130</v>
      </c>
      <c r="K20" s="42" t="str">
        <f>VLOOKUP(F20,'Base de Dados 30.23'!A:D,4,FALSE)</f>
        <v>UNIDADE</v>
      </c>
      <c r="L20" s="19">
        <f>SUMIF('Base de Dados 30.23'!J:J,'Respostas Órgãos'!F20&amp;" - "&amp;'Respostas Órgãos'!$I$4,'Base de Dados 30.23'!K:K)</f>
        <v>0</v>
      </c>
      <c r="M20" s="20"/>
      <c r="N20" s="43">
        <f t="shared" si="3"/>
        <v>0</v>
      </c>
      <c r="O20" s="44">
        <f t="shared" si="4"/>
        <v>0</v>
      </c>
      <c r="P20" s="45" t="str">
        <f t="shared" si="5"/>
        <v>Sem histórico de consumo</v>
      </c>
    </row>
    <row r="21" spans="1:16" ht="105" x14ac:dyDescent="0.25">
      <c r="A21" t="e">
        <f t="shared" si="0"/>
        <v>#N/A</v>
      </c>
      <c r="B21" t="e">
        <f>VLOOKUP(A21,'LISTA ÓRGÃO'!A:B,2,FALSE)</f>
        <v>#N/A</v>
      </c>
      <c r="C21" s="22">
        <f t="shared" si="1"/>
        <v>0</v>
      </c>
      <c r="D21" t="str">
        <f t="shared" si="2"/>
        <v>3.3.90.30.23.04.0030.000032-01</v>
      </c>
      <c r="E21" s="38">
        <f t="shared" si="6"/>
        <v>15</v>
      </c>
      <c r="F21" s="39" t="s">
        <v>173</v>
      </c>
      <c r="G21" s="40" t="str">
        <f>VLOOKUP(F21,'Base de Dados 30.23'!A:B,2,FALSE)</f>
        <v>BERMUDA INFANTIL</v>
      </c>
      <c r="H21" s="40" t="str">
        <f>VLOOKUP(F21,'Base de Dados 30.23'!A:C,3,FALSE)</f>
        <v>BERMUDA INFANTIL,Material: Tecido de brim 100% algodão, Apresentação: Com dois bolsos laterais e dois bolsos traseiros, zíper e botão, com ajuste interno de elástico, aviamentos na cor do tecido, barras com costuras dupla, Padronagem: Lisa, Cor: A escolher, Tamanho: A escolher, Tipo Uso: Masculino. Código SigmaNet: 200112545.</v>
      </c>
      <c r="I21" s="41">
        <f>COUNTIF('Base de Dados 30.23'!A:A,'Respostas Órgãos'!F21)</f>
        <v>2</v>
      </c>
      <c r="J21" s="41">
        <f>SUMIF('Base de Dados 30.23'!A:A,'Respostas Órgãos'!F21,'Base de Dados 30.23'!G:G)</f>
        <v>204</v>
      </c>
      <c r="K21" s="42" t="str">
        <f>VLOOKUP(F21,'Base de Dados 30.23'!A:D,4,FALSE)</f>
        <v>UNIDADE</v>
      </c>
      <c r="L21" s="19">
        <f>SUMIF('Base de Dados 30.23'!J:J,'Respostas Órgãos'!F21&amp;" - "&amp;'Respostas Órgãos'!$I$4,'Base de Dados 30.23'!K:K)</f>
        <v>0</v>
      </c>
      <c r="M21" s="20"/>
      <c r="N21" s="43">
        <f t="shared" si="3"/>
        <v>0</v>
      </c>
      <c r="O21" s="44">
        <f t="shared" si="4"/>
        <v>0</v>
      </c>
      <c r="P21" s="45" t="str">
        <f t="shared" si="5"/>
        <v>Sem histórico de consumo</v>
      </c>
    </row>
    <row r="22" spans="1:16" ht="90" x14ac:dyDescent="0.25">
      <c r="A22" t="e">
        <f t="shared" si="0"/>
        <v>#N/A</v>
      </c>
      <c r="B22" t="e">
        <f>VLOOKUP(A22,'LISTA ÓRGÃO'!A:B,2,FALSE)</f>
        <v>#N/A</v>
      </c>
      <c r="C22" s="22">
        <f t="shared" si="1"/>
        <v>0</v>
      </c>
      <c r="D22" t="str">
        <f t="shared" si="2"/>
        <v>3.3.90.30.23.04.0039.000039-01</v>
      </c>
      <c r="E22" s="38">
        <f t="shared" si="6"/>
        <v>16</v>
      </c>
      <c r="F22" s="39" t="s">
        <v>189</v>
      </c>
      <c r="G22" s="40" t="str">
        <f>VLOOKUP(F22,'Base de Dados 30.23'!A:B,2,FALSE)</f>
        <v>MACACÃO BEBÊ</v>
      </c>
      <c r="H22" s="40" t="str">
        <f>VLOOKUP(F22,'Base de Dados 30.23'!A:C,3,FALSE)</f>
        <v>MACACÃO BEBÊ,Material: Tecido atoalhado, Apresentação: Longo, com pé , com botão de pressão, aviamentos na cor do tecido, barras com costuras duplas, Cor: A escolher, Tamanho: A escolher, Estampa: A escolher, Estampa: A escolher. Código SigmaNet: 200113112.</v>
      </c>
      <c r="I22" s="41">
        <f>COUNTIF('Base de Dados 30.23'!A:A,'Respostas Órgãos'!F22)</f>
        <v>2</v>
      </c>
      <c r="J22" s="41">
        <f>SUMIF('Base de Dados 30.23'!A:A,'Respostas Órgãos'!F22,'Base de Dados 30.23'!G:G)</f>
        <v>285</v>
      </c>
      <c r="K22" s="42" t="str">
        <f>VLOOKUP(F22,'Base de Dados 30.23'!A:D,4,FALSE)</f>
        <v>UNIDADE</v>
      </c>
      <c r="L22" s="19">
        <f>SUMIF('Base de Dados 30.23'!J:J,'Respostas Órgãos'!F22&amp;" - "&amp;'Respostas Órgãos'!$I$4,'Base de Dados 30.23'!K:K)</f>
        <v>0</v>
      </c>
      <c r="M22" s="20"/>
      <c r="N22" s="43">
        <f t="shared" si="3"/>
        <v>0</v>
      </c>
      <c r="O22" s="44">
        <f t="shared" si="4"/>
        <v>0</v>
      </c>
      <c r="P22" s="45" t="str">
        <f t="shared" si="5"/>
        <v>Sem histórico de consumo</v>
      </c>
    </row>
    <row r="23" spans="1:16" ht="75" x14ac:dyDescent="0.25">
      <c r="A23" t="e">
        <f t="shared" si="0"/>
        <v>#N/A</v>
      </c>
      <c r="B23" t="e">
        <f>VLOOKUP(A23,'LISTA ÓRGÃO'!A:B,2,FALSE)</f>
        <v>#N/A</v>
      </c>
      <c r="C23" s="22">
        <f t="shared" si="1"/>
        <v>0</v>
      </c>
      <c r="D23" t="str">
        <f t="shared" si="2"/>
        <v>3.3.90.30.23.04.0039.000040-01</v>
      </c>
      <c r="E23" s="38">
        <f t="shared" si="6"/>
        <v>17</v>
      </c>
      <c r="F23" s="39" t="s">
        <v>188</v>
      </c>
      <c r="G23" s="40" t="str">
        <f>VLOOKUP(F23,'Base de Dados 30.23'!A:B,2,FALSE)</f>
        <v>MACACÃO BEBÊ</v>
      </c>
      <c r="H23" s="40" t="str">
        <f>VLOOKUP(F23,'Base de Dados 30.23'!A:C,3,FALSE)</f>
        <v>MACACÃO BEBÊ,Material: Tecido atoalhado grosso, Apresentação: Longo, sem pé, com botão e capuz, aviamentos na cor do tecido, barras com costuras duplas, Cor: Unissex, Tamanho: A escolher, Estampa: A escolher. Código SigmaNet: 200112828.</v>
      </c>
      <c r="I23" s="41">
        <f>COUNTIF('Base de Dados 30.23'!A:A,'Respostas Órgãos'!F23)</f>
        <v>1</v>
      </c>
      <c r="J23" s="41">
        <f>SUMIF('Base de Dados 30.23'!A:A,'Respostas Órgãos'!F23,'Base de Dados 30.23'!G:G)</f>
        <v>315</v>
      </c>
      <c r="K23" s="42" t="str">
        <f>VLOOKUP(F23,'Base de Dados 30.23'!A:D,4,FALSE)</f>
        <v>UNIDADE</v>
      </c>
      <c r="L23" s="19">
        <f>SUMIF('Base de Dados 30.23'!J:J,'Respostas Órgãos'!F23&amp;" - "&amp;'Respostas Órgãos'!$I$4,'Base de Dados 30.23'!K:K)</f>
        <v>0</v>
      </c>
      <c r="M23" s="20"/>
      <c r="N23" s="43">
        <f t="shared" si="3"/>
        <v>0</v>
      </c>
      <c r="O23" s="44">
        <f t="shared" si="4"/>
        <v>0</v>
      </c>
      <c r="P23" s="45" t="str">
        <f t="shared" si="5"/>
        <v>Sem histórico de consumo</v>
      </c>
    </row>
    <row r="24" spans="1:16" ht="105" x14ac:dyDescent="0.25">
      <c r="A24" t="e">
        <f t="shared" si="0"/>
        <v>#N/A</v>
      </c>
      <c r="B24" t="e">
        <f>VLOOKUP(A24,'LISTA ÓRGÃO'!A:B,2,FALSE)</f>
        <v>#N/A</v>
      </c>
      <c r="C24" s="22">
        <f t="shared" si="1"/>
        <v>0</v>
      </c>
      <c r="D24" t="str">
        <f t="shared" si="2"/>
        <v>3.3.90.30.23.04.0042.000066-01</v>
      </c>
      <c r="E24" s="38">
        <f t="shared" si="6"/>
        <v>18</v>
      </c>
      <c r="F24" s="39" t="s">
        <v>182</v>
      </c>
      <c r="G24" s="40" t="str">
        <f>VLOOKUP(F24,'Base de Dados 30.23'!A:B,2,FALSE)</f>
        <v>CAMISETA INFANTIL</v>
      </c>
      <c r="H24" s="40" t="str">
        <f>VLOOKUP(F24,'Base de Dados 30.23'!A:C,3,FALSE)</f>
        <v>CAMISETA INFANTIL,Material: Poliviscose - Malha Fria (67% poliester, 33% viscose), Apresentação: Mangas curtas, overloque nas partes de desfiamento do tecido, aviamentos na cor do tecido, barras com costuras dupla, gola careca em malha canelada, com estampa digital infantil, Cor: A escolher, Tamanho: A escollher. Código SigmaNet: 200112554.</v>
      </c>
      <c r="I24" s="41">
        <f>COUNTIF('Base de Dados 30.23'!A:A,'Respostas Órgãos'!F24)</f>
        <v>2</v>
      </c>
      <c r="J24" s="41">
        <f>SUMIF('Base de Dados 30.23'!A:A,'Respostas Órgãos'!F24,'Base de Dados 30.23'!G:G)</f>
        <v>185</v>
      </c>
      <c r="K24" s="42" t="str">
        <f>VLOOKUP(F24,'Base de Dados 30.23'!A:D,4,FALSE)</f>
        <v>UNIDADE</v>
      </c>
      <c r="L24" s="19">
        <f>SUMIF('Base de Dados 30.23'!J:J,'Respostas Órgãos'!F24&amp;" - "&amp;'Respostas Órgãos'!$I$4,'Base de Dados 30.23'!K:K)</f>
        <v>0</v>
      </c>
      <c r="M24" s="20"/>
      <c r="N24" s="43">
        <f t="shared" si="3"/>
        <v>0</v>
      </c>
      <c r="O24" s="44">
        <f t="shared" si="4"/>
        <v>0</v>
      </c>
      <c r="P24" s="45" t="str">
        <f t="shared" si="5"/>
        <v>Sem histórico de consumo</v>
      </c>
    </row>
    <row r="25" spans="1:16" ht="90" x14ac:dyDescent="0.25">
      <c r="A25" t="e">
        <f t="shared" si="0"/>
        <v>#N/A</v>
      </c>
      <c r="B25" t="e">
        <f>VLOOKUP(A25,'LISTA ÓRGÃO'!A:B,2,FALSE)</f>
        <v>#N/A</v>
      </c>
      <c r="C25" s="22">
        <f t="shared" si="1"/>
        <v>0</v>
      </c>
      <c r="D25" t="str">
        <f t="shared" si="2"/>
        <v>3.3.90.30.23.04.0042.000068-01</v>
      </c>
      <c r="E25" s="38">
        <f t="shared" si="6"/>
        <v>19</v>
      </c>
      <c r="F25" s="39" t="s">
        <v>181</v>
      </c>
      <c r="G25" s="40" t="str">
        <f>VLOOKUP(F25,'Base de Dados 30.23'!A:B,2,FALSE)</f>
        <v>CAMISETA INFANTIL</v>
      </c>
      <c r="H25" s="40" t="str">
        <f>VLOOKUP(F25,'Base de Dados 30.23'!A:C,3,FALSE)</f>
        <v>CAMISETA INFANTIL,Material: Malha fria, Apresentação: Regata básica masculina, overloque nas partes de desfiamento do tecido, aviamentos na cor do tecido, barras com costuras dupla, gola careca em malha canelada, com estampa digital infantil, Cor: A escolher, Tamanho: A escolher. Código SigmaNet: 200112553.</v>
      </c>
      <c r="I25" s="41">
        <f>COUNTIF('Base de Dados 30.23'!A:A,'Respostas Órgãos'!F25)</f>
        <v>2</v>
      </c>
      <c r="J25" s="41">
        <f>SUMIF('Base de Dados 30.23'!A:A,'Respostas Órgãos'!F25,'Base de Dados 30.23'!G:G)</f>
        <v>385</v>
      </c>
      <c r="K25" s="42" t="str">
        <f>VLOOKUP(F25,'Base de Dados 30.23'!A:D,4,FALSE)</f>
        <v>UNIDADE</v>
      </c>
      <c r="L25" s="19">
        <f>SUMIF('Base de Dados 30.23'!J:J,'Respostas Órgãos'!F25&amp;" - "&amp;'Respostas Órgãos'!$I$4,'Base de Dados 30.23'!K:K)</f>
        <v>0</v>
      </c>
      <c r="M25" s="20"/>
      <c r="N25" s="43">
        <f t="shared" si="3"/>
        <v>0</v>
      </c>
      <c r="O25" s="44">
        <f t="shared" si="4"/>
        <v>0</v>
      </c>
      <c r="P25" s="45" t="str">
        <f t="shared" si="5"/>
        <v>Sem histórico de consumo</v>
      </c>
    </row>
    <row r="26" spans="1:16" ht="105" x14ac:dyDescent="0.25">
      <c r="A26" t="e">
        <f t="shared" si="0"/>
        <v>#N/A</v>
      </c>
      <c r="B26" t="e">
        <f>VLOOKUP(A26,'LISTA ÓRGÃO'!A:B,2,FALSE)</f>
        <v>#N/A</v>
      </c>
      <c r="C26" s="22">
        <f t="shared" si="1"/>
        <v>0</v>
      </c>
      <c r="D26" t="str">
        <f t="shared" si="2"/>
        <v>3.3.90.30.23.04.0042.000069-01</v>
      </c>
      <c r="E26" s="38">
        <f t="shared" si="6"/>
        <v>20</v>
      </c>
      <c r="F26" s="39" t="s">
        <v>183</v>
      </c>
      <c r="G26" s="40" t="str">
        <f>VLOOKUP(F26,'Base de Dados 30.23'!A:B,2,FALSE)</f>
        <v>CAMISETA INFANTIL</v>
      </c>
      <c r="H26" s="40" t="str">
        <f>VLOOKUP(F26,'Base de Dados 30.23'!A:C,3,FALSE)</f>
        <v>CAMISETA INFANTIL,Material: Poliviscose - Malha Fria (67% poliester, 33% viscose), Apresentação: Mangas longas, overloque nas partes de desfiamento do tecido, aviamentos na cor do tecido, barras com costuras dupla, gola careca em malha canelada, com estampa digital infantil, Cor: A escolher, Tamanho: A escollher. Código SigmaNet: 200112555.</v>
      </c>
      <c r="I26" s="41">
        <f>COUNTIF('Base de Dados 30.23'!A:A,'Respostas Órgãos'!F26)</f>
        <v>2</v>
      </c>
      <c r="J26" s="41">
        <f>SUMIF('Base de Dados 30.23'!A:A,'Respostas Órgãos'!F26,'Base de Dados 30.23'!G:G)</f>
        <v>104</v>
      </c>
      <c r="K26" s="42" t="str">
        <f>VLOOKUP(F26,'Base de Dados 30.23'!A:D,4,FALSE)</f>
        <v>UNIDADE</v>
      </c>
      <c r="L26" s="19">
        <f>SUMIF('Base de Dados 30.23'!J:J,'Respostas Órgãos'!F26&amp;" - "&amp;'Respostas Órgãos'!$I$4,'Base de Dados 30.23'!K:K)</f>
        <v>0</v>
      </c>
      <c r="M26" s="20"/>
      <c r="N26" s="43">
        <f t="shared" si="3"/>
        <v>0</v>
      </c>
      <c r="O26" s="44">
        <f t="shared" si="4"/>
        <v>0</v>
      </c>
      <c r="P26" s="45" t="str">
        <f t="shared" si="5"/>
        <v>Sem histórico de consumo</v>
      </c>
    </row>
    <row r="27" spans="1:16" ht="75" x14ac:dyDescent="0.25">
      <c r="A27" t="e">
        <f t="shared" si="0"/>
        <v>#N/A</v>
      </c>
      <c r="B27" t="e">
        <f>VLOOKUP(A27,'LISTA ÓRGÃO'!A:B,2,FALSE)</f>
        <v>#N/A</v>
      </c>
      <c r="C27" s="22">
        <f t="shared" si="1"/>
        <v>0</v>
      </c>
      <c r="D27" t="str">
        <f t="shared" si="2"/>
        <v>3.3.90.30.23.04.0045.000039-01</v>
      </c>
      <c r="E27" s="38">
        <f t="shared" si="6"/>
        <v>21</v>
      </c>
      <c r="F27" s="39" t="s">
        <v>187</v>
      </c>
      <c r="G27" s="40" t="str">
        <f>VLOOKUP(F27,'Base de Dados 30.23'!A:B,2,FALSE)</f>
        <v>CUECA</v>
      </c>
      <c r="H27" s="40" t="str">
        <f>VLOOKUP(F27,'Base de Dados 30.23'!A:C,3,FALSE)</f>
        <v>CUECA,Material: 100% Algodão, Tipo Uso: Infantil, Modelo: Slip, Cor: A escolher, Tamanho: A escolher, Características Adicionais: Elástico resistente nas extremidades. Fundo forrado, aviamentos na cor do tecido. Código SigmaNet: 200112559.</v>
      </c>
      <c r="I27" s="41">
        <f>COUNTIF('Base de Dados 30.23'!A:A,'Respostas Órgãos'!F27)</f>
        <v>1</v>
      </c>
      <c r="J27" s="41">
        <f>SUMIF('Base de Dados 30.23'!A:A,'Respostas Órgãos'!F27,'Base de Dados 30.23'!G:G)</f>
        <v>1080</v>
      </c>
      <c r="K27" s="42" t="str">
        <f>VLOOKUP(F27,'Base de Dados 30.23'!A:D,4,FALSE)</f>
        <v>UNIDADE</v>
      </c>
      <c r="L27" s="19">
        <f>SUMIF('Base de Dados 30.23'!J:J,'Respostas Órgãos'!F27&amp;" - "&amp;'Respostas Órgãos'!$I$4,'Base de Dados 30.23'!K:K)</f>
        <v>0</v>
      </c>
      <c r="M27" s="20"/>
      <c r="N27" s="43">
        <f t="shared" si="3"/>
        <v>0</v>
      </c>
      <c r="O27" s="44">
        <f t="shared" si="4"/>
        <v>0</v>
      </c>
      <c r="P27" s="45" t="str">
        <f t="shared" si="5"/>
        <v>Sem histórico de consumo</v>
      </c>
    </row>
    <row r="28" spans="1:16" ht="90" x14ac:dyDescent="0.25">
      <c r="A28" t="e">
        <f t="shared" si="0"/>
        <v>#N/A</v>
      </c>
      <c r="B28" t="e">
        <f>VLOOKUP(A28,'LISTA ÓRGÃO'!A:B,2,FALSE)</f>
        <v>#N/A</v>
      </c>
      <c r="C28" s="22">
        <f t="shared" si="1"/>
        <v>0</v>
      </c>
      <c r="D28" t="str">
        <f t="shared" si="2"/>
        <v>3.3.90.30.23.04.0047.000031-01</v>
      </c>
      <c r="E28" s="38">
        <f t="shared" si="6"/>
        <v>22</v>
      </c>
      <c r="F28" s="39" t="s">
        <v>191</v>
      </c>
      <c r="G28" s="40" t="str">
        <f>VLOOKUP(F28,'Base de Dados 30.23'!A:B,2,FALSE)</f>
        <v>MAIÔ INFANTIL</v>
      </c>
      <c r="H28" s="40" t="str">
        <f>VLOOKUP(F28,'Base de Dados 30.23'!A:C,3,FALSE)</f>
        <v>MAIÔ INFANTIL,Material: Poliamida com elastano, forro em nylon e elastano, overloque nas partes de desfiamento do tecido, aviamentos na cor do tecido, barras com costuras duplas, Cor: A escolher, Estampa: A escolher, Tamanho: A escolher. Código SigmaNet: 200112560.</v>
      </c>
      <c r="I28" s="41">
        <f>COUNTIF('Base de Dados 30.23'!A:A,'Respostas Órgãos'!F28)</f>
        <v>2</v>
      </c>
      <c r="J28" s="41">
        <f>SUMIF('Base de Dados 30.23'!A:A,'Respostas Órgãos'!F28,'Base de Dados 30.23'!G:G)</f>
        <v>131</v>
      </c>
      <c r="K28" s="42" t="str">
        <f>VLOOKUP(F28,'Base de Dados 30.23'!A:D,4,FALSE)</f>
        <v>UNIDADE</v>
      </c>
      <c r="L28" s="19">
        <f>SUMIF('Base de Dados 30.23'!J:J,'Respostas Órgãos'!F28&amp;" - "&amp;'Respostas Órgãos'!$I$4,'Base de Dados 30.23'!K:K)</f>
        <v>0</v>
      </c>
      <c r="M28" s="20"/>
      <c r="N28" s="43">
        <f t="shared" si="3"/>
        <v>0</v>
      </c>
      <c r="O28" s="44">
        <f t="shared" si="4"/>
        <v>0</v>
      </c>
      <c r="P28" s="45" t="str">
        <f t="shared" si="5"/>
        <v>Sem histórico de consumo</v>
      </c>
    </row>
    <row r="29" spans="1:16" ht="45" x14ac:dyDescent="0.25">
      <c r="A29" t="e">
        <f t="shared" si="0"/>
        <v>#N/A</v>
      </c>
      <c r="B29" t="e">
        <f>VLOOKUP(A29,'LISTA ÓRGÃO'!A:B,2,FALSE)</f>
        <v>#N/A</v>
      </c>
      <c r="C29" s="22">
        <f t="shared" si="1"/>
        <v>0</v>
      </c>
      <c r="D29" t="str">
        <f t="shared" si="2"/>
        <v>3.3.90.30.23.04.0051.000115-01</v>
      </c>
      <c r="E29" s="38">
        <f t="shared" si="6"/>
        <v>23</v>
      </c>
      <c r="F29" s="39" t="s">
        <v>193</v>
      </c>
      <c r="G29" s="40" t="str">
        <f>VLOOKUP(F29,'Base de Dados 30.23'!A:B,2,FALSE)</f>
        <v>MEIA INFANTIL</v>
      </c>
      <c r="H29" s="40" t="str">
        <f>VLOOKUP(F29,'Base de Dados 30.23'!A:C,3,FALSE)</f>
        <v>MEIA INFANTIL,Material: Tecido em algodão, poliamida e elastano, Apresentação: Punho de elástico, cor e tamanho a escolher. Código SigmaNet: 200112831.</v>
      </c>
      <c r="I29" s="41">
        <f>COUNTIF('Base de Dados 30.23'!A:A,'Respostas Órgãos'!F29)</f>
        <v>1</v>
      </c>
      <c r="J29" s="41">
        <f>SUMIF('Base de Dados 30.23'!A:A,'Respostas Órgãos'!F29,'Base de Dados 30.23'!G:G)</f>
        <v>450</v>
      </c>
      <c r="K29" s="42" t="str">
        <f>VLOOKUP(F29,'Base de Dados 30.23'!A:D,4,FALSE)</f>
        <v>PAR</v>
      </c>
      <c r="L29" s="19">
        <f>SUMIF('Base de Dados 30.23'!J:J,'Respostas Órgãos'!F29&amp;" - "&amp;'Respostas Órgãos'!$I$4,'Base de Dados 30.23'!K:K)</f>
        <v>0</v>
      </c>
      <c r="M29" s="20"/>
      <c r="N29" s="43">
        <f t="shared" si="3"/>
        <v>0</v>
      </c>
      <c r="O29" s="44">
        <f t="shared" si="4"/>
        <v>0</v>
      </c>
      <c r="P29" s="45" t="str">
        <f t="shared" si="5"/>
        <v>Sem histórico de consumo</v>
      </c>
    </row>
    <row r="30" spans="1:16" ht="75" x14ac:dyDescent="0.25">
      <c r="A30" t="e">
        <f t="shared" si="0"/>
        <v>#N/A</v>
      </c>
      <c r="B30" t="e">
        <f>VLOOKUP(A30,'LISTA ÓRGÃO'!A:B,2,FALSE)</f>
        <v>#N/A</v>
      </c>
      <c r="C30" s="22">
        <f t="shared" si="1"/>
        <v>0</v>
      </c>
      <c r="D30" t="str">
        <f t="shared" si="2"/>
        <v>3.3.90.30.23.04.0073.000003-01</v>
      </c>
      <c r="E30" s="38">
        <f t="shared" si="6"/>
        <v>24</v>
      </c>
      <c r="F30" s="39" t="s">
        <v>206</v>
      </c>
      <c r="G30" s="40" t="str">
        <f>VLOOKUP(F30,'Base de Dados 30.23'!A:B,2,FALSE)</f>
        <v>CAMISOLA INFANTIL</v>
      </c>
      <c r="H30" s="40" t="str">
        <f>VLOOKUP(F30,'Base de Dados 30.23'!A:C,3,FALSE)</f>
        <v>CAMISOLA INFANTIL,Aplicação: Tecido algodão, meia manga, overloque nas partes de desfiamento do tecido, aviamentos na cor do tecido, barras com costuras dupla, gola careca reforçada, Cor: A escolher, Tamanho: A escolher. Código SigmaNet: 200112556.</v>
      </c>
      <c r="I30" s="41">
        <f>COUNTIF('Base de Dados 30.23'!A:A,'Respostas Órgãos'!F30)</f>
        <v>1</v>
      </c>
      <c r="J30" s="41">
        <f>SUMIF('Base de Dados 30.23'!A:A,'Respostas Órgãos'!F30,'Base de Dados 30.23'!G:G)</f>
        <v>184</v>
      </c>
      <c r="K30" s="42" t="str">
        <f>VLOOKUP(F30,'Base de Dados 30.23'!A:D,4,FALSE)</f>
        <v>UNIDADE</v>
      </c>
      <c r="L30" s="19">
        <f>SUMIF('Base de Dados 30.23'!J:J,'Respostas Órgãos'!F30&amp;" - "&amp;'Respostas Órgãos'!$I$4,'Base de Dados 30.23'!K:K)</f>
        <v>0</v>
      </c>
      <c r="M30" s="20"/>
      <c r="N30" s="43">
        <f t="shared" si="3"/>
        <v>0</v>
      </c>
      <c r="O30" s="44">
        <f t="shared" si="4"/>
        <v>0</v>
      </c>
      <c r="P30" s="45" t="str">
        <f t="shared" si="5"/>
        <v>Sem histórico de consumo</v>
      </c>
    </row>
    <row r="31" spans="1:16" ht="120" x14ac:dyDescent="0.25">
      <c r="A31" t="e">
        <f t="shared" si="0"/>
        <v>#N/A</v>
      </c>
      <c r="B31" t="e">
        <f>VLOOKUP(A31,'LISTA ÓRGÃO'!A:B,2,FALSE)</f>
        <v>#N/A</v>
      </c>
      <c r="C31" s="22">
        <f t="shared" si="1"/>
        <v>0</v>
      </c>
      <c r="D31" t="str">
        <f t="shared" si="2"/>
        <v>3.3.90.30.23.04.0097.000014-01</v>
      </c>
      <c r="E31" s="38">
        <f t="shared" si="6"/>
        <v>25</v>
      </c>
      <c r="F31" s="39" t="s">
        <v>185</v>
      </c>
      <c r="G31" s="40" t="str">
        <f>VLOOKUP(F31,'Base de Dados 30.23'!A:B,2,FALSE)</f>
        <v>CONJUNTO DE MOLETOM</v>
      </c>
      <c r="H31" s="40" t="str">
        <f>VLOOKUP(F31,'Base de Dados 30.23'!A:C,3,FALSE)</f>
        <v>CONJUNTO DE MOLETOM,Características Técnicas Mínimas: Infantil, casaco com tecido grosso flanelado, manga longa com punho, gola redonda em malha canelada, calça com tecido grosso flanelado, elástico resistente na cintura, overloque nas partes de desfiamento do tecido, aviamentos na cor do tecido, barras com costuras duplas, cor e tamanho a escolher, unissex. Código SigmaNet: 200112558.</v>
      </c>
      <c r="I31" s="41">
        <f>COUNTIF('Base de Dados 30.23'!A:A,'Respostas Órgãos'!F31)</f>
        <v>2</v>
      </c>
      <c r="J31" s="41">
        <f>SUMIF('Base de Dados 30.23'!A:A,'Respostas Órgãos'!F31,'Base de Dados 30.23'!G:G)</f>
        <v>335</v>
      </c>
      <c r="K31" s="42" t="str">
        <f>VLOOKUP(F31,'Base de Dados 30.23'!A:D,4,FALSE)</f>
        <v>UNIDADE</v>
      </c>
      <c r="L31" s="19">
        <f>SUMIF('Base de Dados 30.23'!J:J,'Respostas Órgãos'!F31&amp;" - "&amp;'Respostas Órgãos'!$I$4,'Base de Dados 30.23'!K:K)</f>
        <v>0</v>
      </c>
      <c r="M31" s="20"/>
      <c r="N31" s="43">
        <f t="shared" si="3"/>
        <v>0</v>
      </c>
      <c r="O31" s="44">
        <f t="shared" si="4"/>
        <v>0</v>
      </c>
      <c r="P31" s="45" t="str">
        <f t="shared" si="5"/>
        <v>Sem histórico de consumo</v>
      </c>
    </row>
    <row r="32" spans="1:16" ht="75" x14ac:dyDescent="0.25">
      <c r="A32" t="e">
        <f t="shared" si="0"/>
        <v>#N/A</v>
      </c>
      <c r="B32" t="e">
        <f>VLOOKUP(A32,'LISTA ÓRGÃO'!A:B,2,FALSE)</f>
        <v>#N/A</v>
      </c>
      <c r="C32" s="22">
        <f t="shared" si="1"/>
        <v>0</v>
      </c>
      <c r="D32" t="str">
        <f t="shared" si="2"/>
        <v>3.3.90.30.23.04.0202.000003-01</v>
      </c>
      <c r="E32" s="38">
        <f t="shared" si="6"/>
        <v>26</v>
      </c>
      <c r="F32" s="39" t="s">
        <v>174</v>
      </c>
      <c r="G32" s="40" t="str">
        <f>VLOOKUP(F32,'Base de Dados 30.23'!A:B,2,FALSE)</f>
        <v>BODY BEBÊ</v>
      </c>
      <c r="H32" s="40" t="str">
        <f>VLOOKUP(F32,'Base de Dados 30.23'!A:C,3,FALSE)</f>
        <v>BODY BEBÊ,Características Adicionais: Tecido de algodão, antiácaro e antialérgico, Tamanho: A escolher, Cor: A escolher, manga curta, fecho com botões, gola com acabamento reforçado do próprio tecido, barras com costura dupla. Código SigmaNet: 200112546.</v>
      </c>
      <c r="I32" s="41">
        <f>COUNTIF('Base de Dados 30.23'!A:A,'Respostas Órgãos'!F32)</f>
        <v>2</v>
      </c>
      <c r="J32" s="41">
        <f>SUMIF('Base de Dados 30.23'!A:A,'Respostas Órgãos'!F32,'Base de Dados 30.23'!G:G)</f>
        <v>270</v>
      </c>
      <c r="K32" s="42" t="str">
        <f>VLOOKUP(F32,'Base de Dados 30.23'!A:D,4,FALSE)</f>
        <v>UNIDADE</v>
      </c>
      <c r="L32" s="19">
        <f>SUMIF('Base de Dados 30.23'!J:J,'Respostas Órgãos'!F32&amp;" - "&amp;'Respostas Órgãos'!$I$4,'Base de Dados 30.23'!K:K)</f>
        <v>0</v>
      </c>
      <c r="M32" s="20"/>
      <c r="N32" s="43">
        <f t="shared" si="3"/>
        <v>0</v>
      </c>
      <c r="O32" s="44">
        <f t="shared" si="4"/>
        <v>0</v>
      </c>
      <c r="P32" s="45" t="str">
        <f t="shared" si="5"/>
        <v>Sem histórico de consumo</v>
      </c>
    </row>
    <row r="33" spans="1:16" ht="45" x14ac:dyDescent="0.25">
      <c r="A33" t="e">
        <f t="shared" si="0"/>
        <v>#N/A</v>
      </c>
      <c r="B33" t="e">
        <f>VLOOKUP(A33,'LISTA ÓRGÃO'!A:B,2,FALSE)</f>
        <v>#N/A</v>
      </c>
      <c r="C33" s="22">
        <f t="shared" si="1"/>
        <v>0</v>
      </c>
      <c r="D33" t="str">
        <f t="shared" si="2"/>
        <v>3.3.90.30.23.04.0203.000001-01</v>
      </c>
      <c r="E33" s="38">
        <f t="shared" si="6"/>
        <v>27</v>
      </c>
      <c r="F33" s="39" t="s">
        <v>192</v>
      </c>
      <c r="G33" s="40" t="str">
        <f>VLOOKUP(F33,'Base de Dados 30.23'!A:B,2,FALSE)</f>
        <v>MEIA BEBÊ</v>
      </c>
      <c r="H33" s="40" t="str">
        <f>VLOOKUP(F33,'Base de Dados 30.23'!A:C,3,FALSE)</f>
        <v>MEIA BEBÊ,Material: Algodão/Poliamida/Elastano e/ou outras fibras, Cor: A escolher, Tamanho: A escolher. Código SigmaNet: 200112561.</v>
      </c>
      <c r="I33" s="41">
        <f>COUNTIF('Base de Dados 30.23'!A:A,'Respostas Órgãos'!F33)</f>
        <v>1</v>
      </c>
      <c r="J33" s="41">
        <f>SUMIF('Base de Dados 30.23'!A:A,'Respostas Órgãos'!F33,'Base de Dados 30.23'!G:G)</f>
        <v>279</v>
      </c>
      <c r="K33" s="42" t="str">
        <f>VLOOKUP(F33,'Base de Dados 30.23'!A:D,4,FALSE)</f>
        <v>PAR</v>
      </c>
      <c r="L33" s="19">
        <f>SUMIF('Base de Dados 30.23'!J:J,'Respostas Órgãos'!F33&amp;" - "&amp;'Respostas Órgãos'!$I$4,'Base de Dados 30.23'!K:K)</f>
        <v>0</v>
      </c>
      <c r="M33" s="20"/>
      <c r="N33" s="43">
        <f t="shared" si="3"/>
        <v>0</v>
      </c>
      <c r="O33" s="44">
        <f t="shared" si="4"/>
        <v>0</v>
      </c>
      <c r="P33" s="45" t="str">
        <f t="shared" si="5"/>
        <v>Sem histórico de consumo</v>
      </c>
    </row>
    <row r="34" spans="1:16" ht="105" x14ac:dyDescent="0.25">
      <c r="A34" t="e">
        <f t="shared" si="0"/>
        <v>#N/A</v>
      </c>
      <c r="B34" t="e">
        <f>VLOOKUP(A34,'LISTA ÓRGÃO'!A:B,2,FALSE)</f>
        <v>#N/A</v>
      </c>
      <c r="C34" s="22">
        <f t="shared" si="1"/>
        <v>0</v>
      </c>
      <c r="D34" t="str">
        <f t="shared" si="2"/>
        <v>3.3.90.30.23.04.0229.000007-01</v>
      </c>
      <c r="E34" s="38">
        <f t="shared" si="6"/>
        <v>28</v>
      </c>
      <c r="F34" s="39" t="s">
        <v>179</v>
      </c>
      <c r="G34" s="40" t="str">
        <f>VLOOKUP(F34,'Base de Dados 30.23'!A:B,2,FALSE)</f>
        <v>CAMISETA FEMININA</v>
      </c>
      <c r="H34" s="40" t="str">
        <f>VLOOKUP(F34,'Base de Dados 30.23'!A:C,3,FALSE)</f>
        <v>CAMISETA FEMININA,Tipo: Infantil, Material: Algodão, Cor: A escolher, Características Adicionais: Mangas curtas, overloque nas partes de desfiamento do tecido, aviamentos na cor do tecido, barras com costuras dupla, gola careca em malha canelada, com estampa digital infantil, Tamanho: A escolher. Código SigmaNet: 200112551.</v>
      </c>
      <c r="I34" s="41">
        <f>COUNTIF('Base de Dados 30.23'!A:A,'Respostas Órgãos'!F34)</f>
        <v>2</v>
      </c>
      <c r="J34" s="41">
        <f>SUMIF('Base de Dados 30.23'!A:A,'Respostas Órgãos'!F34,'Base de Dados 30.23'!G:G)</f>
        <v>254</v>
      </c>
      <c r="K34" s="42" t="str">
        <f>VLOOKUP(F34,'Base de Dados 30.23'!A:D,4,FALSE)</f>
        <v>UNIDADE</v>
      </c>
      <c r="L34" s="19">
        <f>SUMIF('Base de Dados 30.23'!J:J,'Respostas Órgãos'!F34&amp;" - "&amp;'Respostas Órgãos'!$I$4,'Base de Dados 30.23'!K:K)</f>
        <v>0</v>
      </c>
      <c r="M34" s="20"/>
      <c r="N34" s="43">
        <f t="shared" si="3"/>
        <v>0</v>
      </c>
      <c r="O34" s="44">
        <f t="shared" si="4"/>
        <v>0</v>
      </c>
      <c r="P34" s="45" t="str">
        <f t="shared" si="5"/>
        <v>Sem histórico de consumo</v>
      </c>
    </row>
    <row r="35" spans="1:16" ht="105" x14ac:dyDescent="0.25">
      <c r="A35" t="e">
        <f t="shared" si="0"/>
        <v>#N/A</v>
      </c>
      <c r="B35" t="e">
        <f>VLOOKUP(A35,'LISTA ÓRGÃO'!A:B,2,FALSE)</f>
        <v>#N/A</v>
      </c>
      <c r="C35" s="22">
        <f t="shared" si="1"/>
        <v>0</v>
      </c>
      <c r="D35" t="str">
        <f t="shared" si="2"/>
        <v>3.3.90.30.23.04.0229.000008-01</v>
      </c>
      <c r="E35" s="38">
        <f t="shared" si="6"/>
        <v>29</v>
      </c>
      <c r="F35" s="39" t="s">
        <v>180</v>
      </c>
      <c r="G35" s="40" t="str">
        <f>VLOOKUP(F35,'Base de Dados 30.23'!A:B,2,FALSE)</f>
        <v>CAMISETA FEMININA</v>
      </c>
      <c r="H35" s="40" t="str">
        <f>VLOOKUP(F35,'Base de Dados 30.23'!A:C,3,FALSE)</f>
        <v>CAMISETA FEMININA,Tipo: Infantil, Material: Algodão, Cor: A escolher, Características Adicionais: Mangas longas, overloque nas partes de desfiamento do tecido, aviamentos na cor do tecido, barras com costuras dupla, gola careca em malha canelada, com estampa digital infantil, Tamanho: A escolher. Código SigmaNet: 200112552.</v>
      </c>
      <c r="I35" s="41">
        <f>COUNTIF('Base de Dados 30.23'!A:A,'Respostas Órgãos'!F35)</f>
        <v>2</v>
      </c>
      <c r="J35" s="41">
        <f>SUMIF('Base de Dados 30.23'!A:A,'Respostas Órgãos'!F35,'Base de Dados 30.23'!G:G)</f>
        <v>254</v>
      </c>
      <c r="K35" s="42" t="str">
        <f>VLOOKUP(F35,'Base de Dados 30.23'!A:D,4,FALSE)</f>
        <v>UNIDADE</v>
      </c>
      <c r="L35" s="19">
        <f>SUMIF('Base de Dados 30.23'!J:J,'Respostas Órgãos'!F35&amp;" - "&amp;'Respostas Órgãos'!$I$4,'Base de Dados 30.23'!K:K)</f>
        <v>0</v>
      </c>
      <c r="M35" s="20"/>
      <c r="N35" s="43">
        <f t="shared" si="3"/>
        <v>0</v>
      </c>
      <c r="O35" s="44">
        <f t="shared" si="4"/>
        <v>0</v>
      </c>
      <c r="P35" s="45" t="str">
        <f t="shared" si="5"/>
        <v>Sem histórico de consumo</v>
      </c>
    </row>
    <row r="36" spans="1:16" ht="90" x14ac:dyDescent="0.25">
      <c r="A36" t="e">
        <f t="shared" si="0"/>
        <v>#N/A</v>
      </c>
      <c r="B36" t="e">
        <f>VLOOKUP(A36,'LISTA ÓRGÃO'!A:B,2,FALSE)</f>
        <v>#N/A</v>
      </c>
      <c r="C36" s="22">
        <f t="shared" si="1"/>
        <v>0</v>
      </c>
      <c r="D36" t="str">
        <f t="shared" si="2"/>
        <v>3.3.90.30.23.04.0237.000018-01</v>
      </c>
      <c r="E36" s="38">
        <f t="shared" si="6"/>
        <v>30</v>
      </c>
      <c r="F36" s="39" t="s">
        <v>202</v>
      </c>
      <c r="G36" s="40" t="str">
        <f>VLOOKUP(F36,'Base de Dados 30.23'!A:B,2,FALSE)</f>
        <v>SUNGA</v>
      </c>
      <c r="H36" s="40" t="str">
        <f>VLOOKUP(F36,'Base de Dados 30.23'!A:C,3,FALSE)</f>
        <v>SUNGA,Material: Poliéster com stretch, Tipo: Infantil, Modelo: Boxer, forro em nylon e elastano, overloque nas partes de desfiamento do tecido, aviamentos na cor do tecido, barras com costuras duplas. Estampa: A escolher, Cores: A escolher, Tamanho: A escolher. Código SigmaNet: 200112569.</v>
      </c>
      <c r="I36" s="41">
        <f>COUNTIF('Base de Dados 30.23'!A:A,'Respostas Órgãos'!F36)</f>
        <v>2</v>
      </c>
      <c r="J36" s="41">
        <f>SUMIF('Base de Dados 30.23'!A:A,'Respostas Órgãos'!F36,'Base de Dados 30.23'!G:G)</f>
        <v>131</v>
      </c>
      <c r="K36" s="42" t="str">
        <f>VLOOKUP(F36,'Base de Dados 30.23'!A:D,4,FALSE)</f>
        <v>UNIDADE</v>
      </c>
      <c r="L36" s="19">
        <f>SUMIF('Base de Dados 30.23'!J:J,'Respostas Órgãos'!F36&amp;" - "&amp;'Respostas Órgãos'!$I$4,'Base de Dados 30.23'!K:K)</f>
        <v>0</v>
      </c>
      <c r="M36" s="20"/>
      <c r="N36" s="43">
        <f t="shared" si="3"/>
        <v>0</v>
      </c>
      <c r="O36" s="44">
        <f t="shared" si="4"/>
        <v>0</v>
      </c>
      <c r="P36" s="45" t="str">
        <f t="shared" si="5"/>
        <v>Sem histórico de consumo</v>
      </c>
    </row>
    <row r="37" spans="1:16" ht="90" x14ac:dyDescent="0.25">
      <c r="A37" t="e">
        <f t="shared" si="0"/>
        <v>#N/A</v>
      </c>
      <c r="B37" t="e">
        <f>VLOOKUP(A37,'LISTA ÓRGÃO'!A:B,2,FALSE)</f>
        <v>#N/A</v>
      </c>
      <c r="C37" s="22">
        <f t="shared" si="1"/>
        <v>0</v>
      </c>
      <c r="D37" t="str">
        <f t="shared" si="2"/>
        <v>3.3.90.30.23.04.0246.000001-01</v>
      </c>
      <c r="E37" s="38">
        <f t="shared" si="6"/>
        <v>31</v>
      </c>
      <c r="F37" s="39" t="s">
        <v>178</v>
      </c>
      <c r="G37" s="40" t="str">
        <f>VLOOKUP(F37,'Base de Dados 30.23'!A:B,2,FALSE)</f>
        <v>CAMISETA BEBÊ</v>
      </c>
      <c r="H37" s="40" t="str">
        <f>VLOOKUP(F37,'Base de Dados 30.23'!A:C,3,FALSE)</f>
        <v>CAMISETA BEBÊ,Material: Malha 100% algodão, Apresentação: Mangas curtas, overloque nas partes de desfiamento do tecido, aviamentos na cor do tecido, barras com costuras dupla, gola careca em malha canelada, Cor: A escolher, Tamanho: A escolher. Código SigmaNet: 200112550.</v>
      </c>
      <c r="I37" s="41">
        <f>COUNTIF('Base de Dados 30.23'!A:A,'Respostas Órgãos'!F37)</f>
        <v>2</v>
      </c>
      <c r="J37" s="41">
        <f>SUMIF('Base de Dados 30.23'!A:A,'Respostas Órgãos'!F37,'Base de Dados 30.23'!G:G)</f>
        <v>370</v>
      </c>
      <c r="K37" s="42" t="str">
        <f>VLOOKUP(F37,'Base de Dados 30.23'!A:D,4,FALSE)</f>
        <v>UNIDADE</v>
      </c>
      <c r="L37" s="19">
        <f>SUMIF('Base de Dados 30.23'!J:J,'Respostas Órgãos'!F37&amp;" - "&amp;'Respostas Órgãos'!$I$4,'Base de Dados 30.23'!K:K)</f>
        <v>0</v>
      </c>
      <c r="M37" s="20"/>
      <c r="N37" s="43">
        <f t="shared" si="3"/>
        <v>0</v>
      </c>
      <c r="O37" s="44">
        <f t="shared" si="4"/>
        <v>0</v>
      </c>
      <c r="P37" s="45" t="str">
        <f t="shared" si="5"/>
        <v>Sem histórico de consumo</v>
      </c>
    </row>
    <row r="38" spans="1:16" ht="75" x14ac:dyDescent="0.25">
      <c r="A38" t="e">
        <f t="shared" si="0"/>
        <v>#N/A</v>
      </c>
      <c r="B38" t="e">
        <f>VLOOKUP(A38,'LISTA ÓRGÃO'!A:B,2,FALSE)</f>
        <v>#N/A</v>
      </c>
      <c r="C38" s="22">
        <f t="shared" si="1"/>
        <v>0</v>
      </c>
      <c r="D38" t="str">
        <f t="shared" si="2"/>
        <v>3.3.90.30.23.04.0247.000001-01</v>
      </c>
      <c r="E38" s="38">
        <f t="shared" si="6"/>
        <v>32</v>
      </c>
      <c r="F38" s="39" t="s">
        <v>201</v>
      </c>
      <c r="G38" s="40" t="str">
        <f>VLOOKUP(F38,'Base de Dados 30.23'!A:B,2,FALSE)</f>
        <v>SHORT BEBÊ</v>
      </c>
      <c r="H38" s="40" t="str">
        <f>VLOOKUP(F38,'Base de Dados 30.23'!A:C,3,FALSE)</f>
        <v>SHORT BEBÊ,Material: Malha canelada 100% algodão, Cor: A escolher, Tamanho: A escolher, Overloque nas partes de desfiamento do tecido, aviamentos na cor do tecido, barras com costuras duplas. Estampa: A escolher. Código SigmaNet: 200112568.</v>
      </c>
      <c r="I38" s="41">
        <f>COUNTIF('Base de Dados 30.23'!A:A,'Respostas Órgãos'!F38)</f>
        <v>1</v>
      </c>
      <c r="J38" s="41">
        <f>SUMIF('Base de Dados 30.23'!A:A,'Respostas Órgãos'!F38,'Base de Dados 30.23'!G:G)</f>
        <v>0</v>
      </c>
      <c r="K38" s="42" t="str">
        <f>VLOOKUP(F38,'Base de Dados 30.23'!A:D,4,FALSE)</f>
        <v>UNIDADE</v>
      </c>
      <c r="L38" s="19">
        <f>SUMIF('Base de Dados 30.23'!J:J,'Respostas Órgãos'!F38&amp;" - "&amp;'Respostas Órgãos'!$I$4,'Base de Dados 30.23'!K:K)</f>
        <v>0</v>
      </c>
      <c r="M38" s="20"/>
      <c r="N38" s="43">
        <f t="shared" si="3"/>
        <v>0</v>
      </c>
      <c r="O38" s="44">
        <f t="shared" si="4"/>
        <v>0</v>
      </c>
      <c r="P38" s="45" t="str">
        <f t="shared" si="5"/>
        <v>Sem histórico de consumo</v>
      </c>
    </row>
    <row r="39" spans="1:16" ht="90" x14ac:dyDescent="0.25">
      <c r="A39" t="e">
        <f t="shared" si="0"/>
        <v>#N/A</v>
      </c>
      <c r="B39" t="e">
        <f>VLOOKUP(A39,'LISTA ÓRGÃO'!A:B,2,FALSE)</f>
        <v>#N/A</v>
      </c>
      <c r="C39" s="22">
        <f t="shared" si="1"/>
        <v>0</v>
      </c>
      <c r="D39" t="str">
        <f t="shared" si="2"/>
        <v>3.3.90.30.23.04.0248.000001-01</v>
      </c>
      <c r="E39" s="38">
        <f t="shared" si="6"/>
        <v>33</v>
      </c>
      <c r="F39" s="39" t="s">
        <v>204</v>
      </c>
      <c r="G39" s="40" t="str">
        <f>VLOOKUP(F39,'Base de Dados 30.23'!A:B,2,FALSE)</f>
        <v>VESTIDO BEBÊ</v>
      </c>
      <c r="H39" s="40" t="str">
        <f>VLOOKUP(F39,'Base de Dados 30.23'!A:C,3,FALSE)</f>
        <v>VESTIDO BEBÊ,Material: Malha 100% algodão, Apresentação: Mangas curtas, overloque nas partes de desfiamento do tecido, aviamentos na cor do tecido, barras com costuras dupla, gola careca em malha canelada, com estampa digital infantil, Cor: A escolher, Tamanho: A escolher. Código SigmaNet: 200112571.</v>
      </c>
      <c r="I39" s="41">
        <f>COUNTIF('Base de Dados 30.23'!A:A,'Respostas Órgãos'!F39)</f>
        <v>1</v>
      </c>
      <c r="J39" s="41">
        <f>SUMIF('Base de Dados 30.23'!A:A,'Respostas Órgãos'!F39,'Base de Dados 30.23'!G:G)</f>
        <v>270</v>
      </c>
      <c r="K39" s="42" t="str">
        <f>VLOOKUP(F39,'Base de Dados 30.23'!A:D,4,FALSE)</f>
        <v>UNIDADE</v>
      </c>
      <c r="L39" s="19">
        <f>SUMIF('Base de Dados 30.23'!J:J,'Respostas Órgãos'!F39&amp;" - "&amp;'Respostas Órgãos'!$I$4,'Base de Dados 30.23'!K:K)</f>
        <v>0</v>
      </c>
      <c r="M39" s="20"/>
      <c r="N39" s="43">
        <f t="shared" si="3"/>
        <v>0</v>
      </c>
      <c r="O39" s="44">
        <f t="shared" si="4"/>
        <v>0</v>
      </c>
      <c r="P39" s="45" t="str">
        <f t="shared" si="5"/>
        <v>Sem histórico de consumo</v>
      </c>
    </row>
    <row r="40" spans="1:16" ht="90" x14ac:dyDescent="0.25">
      <c r="A40" t="e">
        <f t="shared" si="0"/>
        <v>#N/A</v>
      </c>
      <c r="B40" t="e">
        <f>VLOOKUP(A40,'LISTA ÓRGÃO'!A:B,2,FALSE)</f>
        <v>#N/A</v>
      </c>
      <c r="C40" s="22">
        <f t="shared" si="1"/>
        <v>0</v>
      </c>
      <c r="D40" t="str">
        <f t="shared" si="2"/>
        <v>3.3.90.30.23.04.0250.000001-01</v>
      </c>
      <c r="E40" s="38">
        <f t="shared" si="6"/>
        <v>34</v>
      </c>
      <c r="F40" s="39" t="s">
        <v>194</v>
      </c>
      <c r="G40" s="40" t="str">
        <f>VLOOKUP(F40,'Base de Dados 30.23'!A:B,2,FALSE)</f>
        <v>PIJAMA CURTO INFANTIL</v>
      </c>
      <c r="H40" s="40" t="str">
        <f>VLOOKUP(F40,'Base de Dados 30.23'!A:C,3,FALSE)</f>
        <v>PIJAMA CURTO INFANTIL,Material: Tecido algodão, Apresentação: Unissex - camiseta manga curta e short com cós elástico, gola com acabamento reforçado do próprio tecido, barras com costura dupla, Cor: A escolher, Tamanho: A escolher, Estampa: A escolher. Código SigmaNet: 200112562.</v>
      </c>
      <c r="I40" s="41">
        <f>COUNTIF('Base de Dados 30.23'!A:A,'Respostas Órgãos'!F40)</f>
        <v>1</v>
      </c>
      <c r="J40" s="41">
        <f>SUMIF('Base de Dados 30.23'!A:A,'Respostas Órgãos'!F40,'Base de Dados 30.23'!G:G)</f>
        <v>230</v>
      </c>
      <c r="K40" s="42" t="str">
        <f>VLOOKUP(F40,'Base de Dados 30.23'!A:D,4,FALSE)</f>
        <v>CONJUNTO</v>
      </c>
      <c r="L40" s="19">
        <f>SUMIF('Base de Dados 30.23'!J:J,'Respostas Órgãos'!F40&amp;" - "&amp;'Respostas Órgãos'!$I$4,'Base de Dados 30.23'!K:K)</f>
        <v>0</v>
      </c>
      <c r="M40" s="20"/>
      <c r="N40" s="43">
        <f t="shared" si="3"/>
        <v>0</v>
      </c>
      <c r="O40" s="44">
        <f t="shared" si="4"/>
        <v>0</v>
      </c>
      <c r="P40" s="45" t="str">
        <f t="shared" si="5"/>
        <v>Sem histórico de consumo</v>
      </c>
    </row>
    <row r="41" spans="1:16" ht="90" x14ac:dyDescent="0.25">
      <c r="A41" t="e">
        <f t="shared" si="0"/>
        <v>#N/A</v>
      </c>
      <c r="B41" t="e">
        <f>VLOOKUP(A41,'LISTA ÓRGÃO'!A:B,2,FALSE)</f>
        <v>#N/A</v>
      </c>
      <c r="C41" s="22">
        <f t="shared" si="1"/>
        <v>0</v>
      </c>
      <c r="D41" t="str">
        <f t="shared" si="2"/>
        <v>3.3.90.30.23.04.0251.000001-01</v>
      </c>
      <c r="E41" s="38">
        <f t="shared" si="6"/>
        <v>35</v>
      </c>
      <c r="F41" s="39" t="s">
        <v>195</v>
      </c>
      <c r="G41" s="40" t="str">
        <f>VLOOKUP(F41,'Base de Dados 30.23'!A:B,2,FALSE)</f>
        <v>PIJAMA LONGO INFANTIL</v>
      </c>
      <c r="H41" s="40" t="str">
        <f>VLOOKUP(F41,'Base de Dados 30.23'!A:C,3,FALSE)</f>
        <v>PIJAMA LONGO INFANTIL,Material: Tecido algodão, Apresentação: Unissex - camiseta manga longa e calça com cós elástico, gola com acabamento reforçado do próprio tecido, barras com costura dupla, Cor: A escolher, Tamanho: A escolher, Estampa: A escolher. Código SigmaNet: 200112563.</v>
      </c>
      <c r="I41" s="41">
        <f>COUNTIF('Base de Dados 30.23'!A:A,'Respostas Órgãos'!F41)</f>
        <v>1</v>
      </c>
      <c r="J41" s="41">
        <f>SUMIF('Base de Dados 30.23'!A:A,'Respostas Órgãos'!F41,'Base de Dados 30.23'!G:G)</f>
        <v>124</v>
      </c>
      <c r="K41" s="42" t="str">
        <f>VLOOKUP(F41,'Base de Dados 30.23'!A:D,4,FALSE)</f>
        <v>CONJUNTO</v>
      </c>
      <c r="L41" s="19">
        <f>SUMIF('Base de Dados 30.23'!J:J,'Respostas Órgãos'!F41&amp;" - "&amp;'Respostas Órgãos'!$I$4,'Base de Dados 30.23'!K:K)</f>
        <v>0</v>
      </c>
      <c r="M41" s="20"/>
      <c r="N41" s="43">
        <f t="shared" si="3"/>
        <v>0</v>
      </c>
      <c r="O41" s="44">
        <f t="shared" si="4"/>
        <v>0</v>
      </c>
      <c r="P41" s="45" t="str">
        <f t="shared" si="5"/>
        <v>Sem histórico de consumo</v>
      </c>
    </row>
    <row r="42" spans="1:16" ht="75" x14ac:dyDescent="0.25">
      <c r="A42" t="e">
        <f t="shared" si="0"/>
        <v>#N/A</v>
      </c>
      <c r="B42" t="e">
        <f>VLOOKUP(A42,'LISTA ÓRGÃO'!A:B,2,FALSE)</f>
        <v>#N/A</v>
      </c>
      <c r="C42" s="22">
        <f t="shared" si="1"/>
        <v>0</v>
      </c>
      <c r="D42" t="str">
        <f t="shared" si="2"/>
        <v>3.3.90.30.23.04.0252.000001-01</v>
      </c>
      <c r="E42" s="38">
        <f t="shared" si="6"/>
        <v>36</v>
      </c>
      <c r="F42" s="39" t="s">
        <v>190</v>
      </c>
      <c r="G42" s="40" t="str">
        <f>VLOOKUP(F42,'Base de Dados 30.23'!A:B,2,FALSE)</f>
        <v>MACAQUINHO BEBÊ</v>
      </c>
      <c r="H42" s="40" t="str">
        <f>VLOOKUP(F42,'Base de Dados 30.23'!A:C,3,FALSE)</f>
        <v>MACAQUINHO BEBÊ - Material: Tecido atoalhado, Apresentação: Curto, com botão de pressão, aviamentos na cor do tecido, barras com costuras duplas, Cor: A escolher, Tamanho: A escolher, Estampa: A escolher. Código SigmaNet: 200112830.</v>
      </c>
      <c r="I42" s="41">
        <f>COUNTIF('Base de Dados 30.23'!A:A,'Respostas Órgãos'!F42)</f>
        <v>1</v>
      </c>
      <c r="J42" s="41">
        <f>SUMIF('Base de Dados 30.23'!A:A,'Respostas Órgãos'!F42,'Base de Dados 30.23'!G:G)</f>
        <v>280</v>
      </c>
      <c r="K42" s="42" t="str">
        <f>VLOOKUP(F42,'Base de Dados 30.23'!A:D,4,FALSE)</f>
        <v>UNIDADE</v>
      </c>
      <c r="L42" s="19">
        <f>SUMIF('Base de Dados 30.23'!J:J,'Respostas Órgãos'!F42&amp;" - "&amp;'Respostas Órgãos'!$I$4,'Base de Dados 30.23'!K:K)</f>
        <v>0</v>
      </c>
      <c r="M42" s="20"/>
      <c r="N42" s="43">
        <f t="shared" si="3"/>
        <v>0</v>
      </c>
      <c r="O42" s="44">
        <f t="shared" si="4"/>
        <v>0</v>
      </c>
      <c r="P42" s="45" t="str">
        <f t="shared" si="5"/>
        <v>Sem histórico de consumo</v>
      </c>
    </row>
  </sheetData>
  <sheetProtection password="C621" sheet="1" objects="1" scenarios="1"/>
  <sortState ref="F7:F42">
    <sortCondition ref="F7:F42"/>
  </sortState>
  <mergeCells count="9">
    <mergeCell ref="E1:P1"/>
    <mergeCell ref="E2:P2"/>
    <mergeCell ref="E3:P3"/>
    <mergeCell ref="K4:N5"/>
    <mergeCell ref="O4:P5"/>
    <mergeCell ref="G4:H4"/>
    <mergeCell ref="E4:F4"/>
    <mergeCell ref="E5:F5"/>
    <mergeCell ref="G5:H5"/>
  </mergeCells>
  <conditionalFormatting sqref="P20:P42">
    <cfRule type="cellIs" dxfId="5" priority="6" operator="greaterThanOrEqual">
      <formula>0.5</formula>
    </cfRule>
  </conditionalFormatting>
  <conditionalFormatting sqref="L7:L42">
    <cfRule type="cellIs" dxfId="4" priority="4" operator="greaterThan">
      <formula>0</formula>
    </cfRule>
    <cfRule type="cellIs" dxfId="3" priority="5" operator="equal">
      <formula>0</formula>
    </cfRule>
  </conditionalFormatting>
  <conditionalFormatting sqref="L7:L42">
    <cfRule type="cellIs" dxfId="2" priority="2" operator="greaterThan">
      <formula>0</formula>
    </cfRule>
    <cfRule type="cellIs" dxfId="1" priority="3" operator="equal">
      <formula>0</formula>
    </cfRule>
  </conditionalFormatting>
  <conditionalFormatting sqref="P7:P19">
    <cfRule type="cellIs" dxfId="0" priority="1" operator="greaterThanOrEqual">
      <formula>0.5</formula>
    </cfRule>
  </conditionalFormatting>
  <dataValidations count="1">
    <dataValidation type="list" allowBlank="1" showInputMessage="1" showErrorMessage="1" sqref="G4">
      <formula1>ÓRGÃOS</formula1>
    </dataValidation>
  </dataValidations>
  <pageMargins left="0.51181102362204722" right="0.51181102362204722" top="0.78740157480314965" bottom="0.78740157480314965" header="0.31496062992125984" footer="0.31496062992125984"/>
  <pageSetup paperSize="9" scale="69" fitToHeight="0" orientation="landscape" r:id="rId1"/>
  <headerFooter>
    <oddFooter>&amp;C&amp;D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opLeftCell="A70" workbookViewId="0">
      <selection activeCell="B91" sqref="B91"/>
    </sheetView>
  </sheetViews>
  <sheetFormatPr defaultRowHeight="15" x14ac:dyDescent="0.25"/>
  <cols>
    <col min="1" max="1" width="9.140625" style="18"/>
    <col min="2" max="2" width="70.85546875" style="18" bestFit="1" customWidth="1"/>
    <col min="3" max="3" width="6.42578125" style="18" customWidth="1"/>
    <col min="4" max="4" width="15.42578125" style="18" bestFit="1" customWidth="1"/>
    <col min="5" max="16384" width="9.140625" style="18"/>
  </cols>
  <sheetData>
    <row r="1" spans="1:4" x14ac:dyDescent="0.25">
      <c r="A1" s="18" t="s">
        <v>63</v>
      </c>
      <c r="B1" s="18" t="s">
        <v>64</v>
      </c>
      <c r="C1" s="34" t="s">
        <v>170</v>
      </c>
      <c r="D1" s="34" t="s">
        <v>169</v>
      </c>
    </row>
    <row r="2" spans="1:4" x14ac:dyDescent="0.25">
      <c r="A2" s="18">
        <v>147</v>
      </c>
      <c r="B2" s="18" t="s">
        <v>82</v>
      </c>
      <c r="C2" s="18">
        <f t="shared" ref="C2:C33" si="0">A2</f>
        <v>147</v>
      </c>
      <c r="D2" s="34" t="s">
        <v>166</v>
      </c>
    </row>
    <row r="3" spans="1:4" x14ac:dyDescent="0.25">
      <c r="A3" s="18">
        <v>367</v>
      </c>
      <c r="B3" s="18" t="s">
        <v>83</v>
      </c>
      <c r="C3" s="18">
        <f t="shared" si="0"/>
        <v>367</v>
      </c>
      <c r="D3" s="34" t="s">
        <v>166</v>
      </c>
    </row>
    <row r="4" spans="1:4" x14ac:dyDescent="0.25">
      <c r="A4" s="18">
        <v>300</v>
      </c>
      <c r="B4" s="18" t="s">
        <v>85</v>
      </c>
      <c r="C4" s="18">
        <f t="shared" si="0"/>
        <v>300</v>
      </c>
      <c r="D4" s="34" t="s">
        <v>166</v>
      </c>
    </row>
    <row r="5" spans="1:4" x14ac:dyDescent="0.25">
      <c r="A5" s="18">
        <v>133</v>
      </c>
      <c r="B5" s="18" t="s">
        <v>86</v>
      </c>
      <c r="C5" s="18">
        <f t="shared" si="0"/>
        <v>133</v>
      </c>
      <c r="D5" s="34" t="s">
        <v>166</v>
      </c>
    </row>
    <row r="6" spans="1:4" x14ac:dyDescent="0.25">
      <c r="A6" s="18">
        <v>138</v>
      </c>
      <c r="B6" s="18" t="s">
        <v>87</v>
      </c>
      <c r="C6" s="18">
        <f t="shared" si="0"/>
        <v>138</v>
      </c>
      <c r="D6" s="34" t="s">
        <v>166</v>
      </c>
    </row>
    <row r="7" spans="1:4" x14ac:dyDescent="0.25">
      <c r="A7" s="18">
        <v>308</v>
      </c>
      <c r="B7" s="18" t="s">
        <v>88</v>
      </c>
      <c r="C7" s="18">
        <f t="shared" si="0"/>
        <v>308</v>
      </c>
      <c r="D7" s="34" t="s">
        <v>166</v>
      </c>
    </row>
    <row r="8" spans="1:4" x14ac:dyDescent="0.25">
      <c r="A8" s="18">
        <v>135</v>
      </c>
      <c r="B8" s="18" t="s">
        <v>89</v>
      </c>
      <c r="C8" s="18">
        <f t="shared" si="0"/>
        <v>135</v>
      </c>
      <c r="D8" s="34" t="s">
        <v>166</v>
      </c>
    </row>
    <row r="9" spans="1:4" x14ac:dyDescent="0.25">
      <c r="A9" s="18">
        <v>142</v>
      </c>
      <c r="B9" s="18" t="s">
        <v>90</v>
      </c>
      <c r="C9" s="18">
        <f t="shared" si="0"/>
        <v>142</v>
      </c>
      <c r="D9" s="34" t="s">
        <v>166</v>
      </c>
    </row>
    <row r="10" spans="1:4" x14ac:dyDescent="0.25">
      <c r="A10" s="18">
        <v>143</v>
      </c>
      <c r="B10" s="18" t="s">
        <v>91</v>
      </c>
      <c r="C10" s="18">
        <f t="shared" si="0"/>
        <v>143</v>
      </c>
      <c r="D10" s="34" t="s">
        <v>166</v>
      </c>
    </row>
    <row r="11" spans="1:4" x14ac:dyDescent="0.25">
      <c r="A11" s="18">
        <v>144</v>
      </c>
      <c r="B11" s="18" t="s">
        <v>92</v>
      </c>
      <c r="C11" s="18">
        <f t="shared" si="0"/>
        <v>144</v>
      </c>
      <c r="D11" s="34" t="s">
        <v>166</v>
      </c>
    </row>
    <row r="12" spans="1:4" x14ac:dyDescent="0.25">
      <c r="A12" s="18">
        <v>134</v>
      </c>
      <c r="B12" s="18" t="s">
        <v>93</v>
      </c>
      <c r="C12" s="18">
        <f t="shared" si="0"/>
        <v>134</v>
      </c>
      <c r="D12" s="34" t="s">
        <v>166</v>
      </c>
    </row>
    <row r="13" spans="1:4" x14ac:dyDescent="0.25">
      <c r="A13" s="18">
        <v>304</v>
      </c>
      <c r="B13" s="18" t="s">
        <v>94</v>
      </c>
      <c r="C13" s="18">
        <f t="shared" si="0"/>
        <v>304</v>
      </c>
      <c r="D13" s="34" t="s">
        <v>166</v>
      </c>
    </row>
    <row r="14" spans="1:4" x14ac:dyDescent="0.25">
      <c r="A14" s="18">
        <v>132</v>
      </c>
      <c r="B14" s="18" t="s">
        <v>95</v>
      </c>
      <c r="C14" s="18">
        <f t="shared" si="0"/>
        <v>132</v>
      </c>
      <c r="D14" s="34" t="s">
        <v>166</v>
      </c>
    </row>
    <row r="15" spans="1:4" x14ac:dyDescent="0.25">
      <c r="A15" s="18">
        <v>366</v>
      </c>
      <c r="B15" s="18" t="s">
        <v>96</v>
      </c>
      <c r="C15" s="18">
        <f t="shared" si="0"/>
        <v>366</v>
      </c>
      <c r="D15" s="34" t="s">
        <v>166</v>
      </c>
    </row>
    <row r="16" spans="1:4" x14ac:dyDescent="0.25">
      <c r="A16" s="18">
        <v>139</v>
      </c>
      <c r="B16" s="18" t="s">
        <v>97</v>
      </c>
      <c r="C16" s="18">
        <f t="shared" si="0"/>
        <v>139</v>
      </c>
      <c r="D16" s="34" t="s">
        <v>166</v>
      </c>
    </row>
    <row r="17" spans="1:4" x14ac:dyDescent="0.25">
      <c r="A17" s="18">
        <v>131</v>
      </c>
      <c r="B17" s="18" t="s">
        <v>98</v>
      </c>
      <c r="C17" s="18">
        <f t="shared" si="0"/>
        <v>131</v>
      </c>
      <c r="D17" s="34" t="s">
        <v>166</v>
      </c>
    </row>
    <row r="18" spans="1:4" x14ac:dyDescent="0.25">
      <c r="A18" s="18">
        <v>137</v>
      </c>
      <c r="B18" s="18" t="s">
        <v>99</v>
      </c>
      <c r="C18" s="18">
        <f t="shared" si="0"/>
        <v>137</v>
      </c>
      <c r="D18" s="34" t="s">
        <v>166</v>
      </c>
    </row>
    <row r="19" spans="1:4" x14ac:dyDescent="0.25">
      <c r="A19" s="18">
        <v>307</v>
      </c>
      <c r="B19" s="18" t="s">
        <v>100</v>
      </c>
      <c r="C19" s="18">
        <f t="shared" si="0"/>
        <v>307</v>
      </c>
      <c r="D19" s="34" t="s">
        <v>166</v>
      </c>
    </row>
    <row r="20" spans="1:4" x14ac:dyDescent="0.25">
      <c r="A20" s="18">
        <v>149</v>
      </c>
      <c r="B20" s="18" t="s">
        <v>101</v>
      </c>
      <c r="C20" s="18">
        <f t="shared" si="0"/>
        <v>149</v>
      </c>
      <c r="D20" s="34" t="s">
        <v>166</v>
      </c>
    </row>
    <row r="21" spans="1:4" x14ac:dyDescent="0.25">
      <c r="A21" s="18">
        <v>146</v>
      </c>
      <c r="B21" s="18" t="s">
        <v>102</v>
      </c>
      <c r="C21" s="18">
        <f t="shared" si="0"/>
        <v>146</v>
      </c>
      <c r="D21" s="34" t="s">
        <v>166</v>
      </c>
    </row>
    <row r="22" spans="1:4" x14ac:dyDescent="0.25">
      <c r="A22" s="18">
        <v>136</v>
      </c>
      <c r="B22" s="18" t="s">
        <v>103</v>
      </c>
      <c r="C22" s="18">
        <f t="shared" si="0"/>
        <v>136</v>
      </c>
      <c r="D22" s="34" t="s">
        <v>166</v>
      </c>
    </row>
    <row r="23" spans="1:4" x14ac:dyDescent="0.25">
      <c r="A23" s="18">
        <v>140</v>
      </c>
      <c r="B23" s="18" t="s">
        <v>104</v>
      </c>
      <c r="C23" s="18">
        <f t="shared" si="0"/>
        <v>140</v>
      </c>
      <c r="D23" s="34" t="s">
        <v>166</v>
      </c>
    </row>
    <row r="24" spans="1:4" x14ac:dyDescent="0.25">
      <c r="A24" s="18">
        <v>305</v>
      </c>
      <c r="B24" s="18" t="s">
        <v>105</v>
      </c>
      <c r="C24" s="18">
        <f t="shared" si="0"/>
        <v>305</v>
      </c>
      <c r="D24" s="34" t="s">
        <v>166</v>
      </c>
    </row>
    <row r="25" spans="1:4" x14ac:dyDescent="0.25">
      <c r="A25" s="18">
        <v>141</v>
      </c>
      <c r="B25" s="18" t="s">
        <v>106</v>
      </c>
      <c r="C25" s="18">
        <f t="shared" si="0"/>
        <v>141</v>
      </c>
      <c r="D25" s="34" t="s">
        <v>166</v>
      </c>
    </row>
    <row r="26" spans="1:4" x14ac:dyDescent="0.25">
      <c r="A26" s="18">
        <v>145</v>
      </c>
      <c r="B26" s="18" t="s">
        <v>107</v>
      </c>
      <c r="C26" s="18">
        <f t="shared" si="0"/>
        <v>145</v>
      </c>
      <c r="D26" s="34" t="s">
        <v>166</v>
      </c>
    </row>
    <row r="27" spans="1:4" x14ac:dyDescent="0.25">
      <c r="A27" s="18">
        <v>148</v>
      </c>
      <c r="B27" s="18" t="s">
        <v>108</v>
      </c>
      <c r="C27" s="18">
        <f t="shared" si="0"/>
        <v>148</v>
      </c>
      <c r="D27" s="34" t="s">
        <v>166</v>
      </c>
    </row>
    <row r="28" spans="1:4" x14ac:dyDescent="0.25">
      <c r="A28" s="18">
        <v>301</v>
      </c>
      <c r="B28" s="18" t="s">
        <v>109</v>
      </c>
      <c r="C28" s="18">
        <f t="shared" si="0"/>
        <v>301</v>
      </c>
      <c r="D28" s="34" t="s">
        <v>166</v>
      </c>
    </row>
    <row r="29" spans="1:4" x14ac:dyDescent="0.25">
      <c r="A29" s="18">
        <v>309</v>
      </c>
      <c r="B29" s="18" t="s">
        <v>111</v>
      </c>
      <c r="C29" s="18">
        <f t="shared" si="0"/>
        <v>309</v>
      </c>
      <c r="D29" s="34" t="s">
        <v>166</v>
      </c>
    </row>
    <row r="30" spans="1:4" x14ac:dyDescent="0.25">
      <c r="A30" s="18">
        <v>306</v>
      </c>
      <c r="B30" s="18" t="s">
        <v>110</v>
      </c>
      <c r="C30" s="18">
        <f t="shared" si="0"/>
        <v>306</v>
      </c>
      <c r="D30" s="34" t="s">
        <v>166</v>
      </c>
    </row>
    <row r="31" spans="1:4" x14ac:dyDescent="0.25">
      <c r="A31" s="18">
        <v>302</v>
      </c>
      <c r="B31" s="18" t="s">
        <v>84</v>
      </c>
      <c r="C31" s="18">
        <f t="shared" si="0"/>
        <v>302</v>
      </c>
      <c r="D31" s="34" t="s">
        <v>166</v>
      </c>
    </row>
    <row r="32" spans="1:4" x14ac:dyDescent="0.25">
      <c r="A32" s="18">
        <v>303</v>
      </c>
      <c r="B32" s="18" t="s">
        <v>112</v>
      </c>
      <c r="C32" s="18">
        <f t="shared" si="0"/>
        <v>303</v>
      </c>
      <c r="D32" s="34" t="s">
        <v>166</v>
      </c>
    </row>
    <row r="33" spans="1:5" x14ac:dyDescent="0.25">
      <c r="A33" s="18">
        <v>197</v>
      </c>
      <c r="B33" s="18" t="s">
        <v>114</v>
      </c>
      <c r="C33" s="18">
        <f t="shared" si="0"/>
        <v>197</v>
      </c>
      <c r="D33" s="34" t="s">
        <v>168</v>
      </c>
    </row>
    <row r="34" spans="1:5" x14ac:dyDescent="0.25">
      <c r="A34" s="18">
        <v>361</v>
      </c>
      <c r="B34" s="18" t="s">
        <v>113</v>
      </c>
      <c r="C34" s="18">
        <f t="shared" ref="C34:C65" si="1">A34</f>
        <v>361</v>
      </c>
      <c r="D34" s="34" t="s">
        <v>168</v>
      </c>
    </row>
    <row r="35" spans="1:5" x14ac:dyDescent="0.25">
      <c r="A35" s="18">
        <v>151</v>
      </c>
      <c r="B35" s="18" t="s">
        <v>115</v>
      </c>
      <c r="C35" s="18">
        <f t="shared" si="1"/>
        <v>151</v>
      </c>
      <c r="D35" s="34" t="s">
        <v>168</v>
      </c>
    </row>
    <row r="36" spans="1:5" s="47" customFormat="1" x14ac:dyDescent="0.25">
      <c r="A36" s="18">
        <v>92</v>
      </c>
      <c r="B36" s="18" t="s">
        <v>118</v>
      </c>
      <c r="C36" s="18">
        <f t="shared" si="1"/>
        <v>92</v>
      </c>
      <c r="D36" s="34" t="s">
        <v>168</v>
      </c>
      <c r="E36" s="18"/>
    </row>
    <row r="37" spans="1:5" x14ac:dyDescent="0.25">
      <c r="A37" s="18">
        <v>53</v>
      </c>
      <c r="B37" s="18" t="s">
        <v>124</v>
      </c>
      <c r="C37" s="18">
        <f t="shared" si="1"/>
        <v>53</v>
      </c>
      <c r="D37" s="34" t="s">
        <v>168</v>
      </c>
    </row>
    <row r="38" spans="1:5" x14ac:dyDescent="0.25">
      <c r="A38" s="18">
        <v>71</v>
      </c>
      <c r="B38" s="18" t="s">
        <v>164</v>
      </c>
      <c r="C38" s="18">
        <f t="shared" si="1"/>
        <v>71</v>
      </c>
      <c r="D38" s="34" t="s">
        <v>168</v>
      </c>
    </row>
    <row r="39" spans="1:5" x14ac:dyDescent="0.25">
      <c r="A39" s="18">
        <v>310</v>
      </c>
      <c r="B39" s="18" t="s">
        <v>120</v>
      </c>
      <c r="C39" s="18">
        <f t="shared" si="1"/>
        <v>310</v>
      </c>
      <c r="D39" s="34" t="s">
        <v>168</v>
      </c>
    </row>
    <row r="40" spans="1:5" x14ac:dyDescent="0.25">
      <c r="A40" s="18">
        <v>1</v>
      </c>
      <c r="B40" s="18" t="s">
        <v>165</v>
      </c>
      <c r="C40" s="18">
        <f t="shared" si="1"/>
        <v>1</v>
      </c>
      <c r="D40" s="34" t="s">
        <v>168</v>
      </c>
    </row>
    <row r="41" spans="1:5" x14ac:dyDescent="0.25">
      <c r="A41" s="47">
        <v>121</v>
      </c>
      <c r="B41" s="18" t="s">
        <v>116</v>
      </c>
      <c r="C41" s="47">
        <f t="shared" si="1"/>
        <v>121</v>
      </c>
      <c r="D41" s="34" t="s">
        <v>168</v>
      </c>
    </row>
    <row r="42" spans="1:5" x14ac:dyDescent="0.25">
      <c r="A42" s="18">
        <v>392</v>
      </c>
      <c r="B42" s="18" t="s">
        <v>117</v>
      </c>
      <c r="C42" s="18">
        <f t="shared" si="1"/>
        <v>392</v>
      </c>
      <c r="D42" s="34" t="s">
        <v>168</v>
      </c>
    </row>
    <row r="43" spans="1:5" x14ac:dyDescent="0.25">
      <c r="A43" s="18">
        <v>113</v>
      </c>
      <c r="B43" s="18" t="s">
        <v>126</v>
      </c>
      <c r="C43" s="18">
        <f t="shared" si="1"/>
        <v>113</v>
      </c>
      <c r="D43" s="34" t="s">
        <v>168</v>
      </c>
    </row>
    <row r="44" spans="1:5" x14ac:dyDescent="0.25">
      <c r="A44" s="18">
        <v>55</v>
      </c>
      <c r="B44" s="18" t="s">
        <v>127</v>
      </c>
      <c r="C44" s="18">
        <f t="shared" si="1"/>
        <v>55</v>
      </c>
      <c r="D44" s="34" t="s">
        <v>168</v>
      </c>
    </row>
    <row r="45" spans="1:5" x14ac:dyDescent="0.25">
      <c r="A45" s="18">
        <v>98</v>
      </c>
      <c r="B45" s="18" t="s">
        <v>163</v>
      </c>
      <c r="C45" s="18">
        <f t="shared" si="1"/>
        <v>98</v>
      </c>
      <c r="D45" s="34" t="s">
        <v>168</v>
      </c>
    </row>
    <row r="46" spans="1:5" x14ac:dyDescent="0.25">
      <c r="A46" s="18">
        <v>401</v>
      </c>
      <c r="B46" s="18" t="s">
        <v>125</v>
      </c>
      <c r="C46" s="18">
        <f t="shared" si="1"/>
        <v>401</v>
      </c>
      <c r="D46" s="34" t="s">
        <v>168</v>
      </c>
    </row>
    <row r="47" spans="1:5" x14ac:dyDescent="0.25">
      <c r="A47" s="18">
        <v>72</v>
      </c>
      <c r="B47" s="18" t="s">
        <v>128</v>
      </c>
      <c r="C47" s="18">
        <f t="shared" si="1"/>
        <v>72</v>
      </c>
      <c r="D47" s="34" t="s">
        <v>168</v>
      </c>
    </row>
    <row r="48" spans="1:5" x14ac:dyDescent="0.25">
      <c r="A48" s="18">
        <v>193</v>
      </c>
      <c r="B48" s="18" t="s">
        <v>130</v>
      </c>
      <c r="C48" s="18">
        <f t="shared" si="1"/>
        <v>193</v>
      </c>
      <c r="D48" s="34" t="s">
        <v>168</v>
      </c>
    </row>
    <row r="49" spans="1:4" x14ac:dyDescent="0.25">
      <c r="A49" s="18">
        <v>64</v>
      </c>
      <c r="B49" s="18" t="s">
        <v>131</v>
      </c>
      <c r="C49" s="18">
        <f t="shared" si="1"/>
        <v>64</v>
      </c>
      <c r="D49" s="34" t="s">
        <v>168</v>
      </c>
    </row>
    <row r="50" spans="1:4" x14ac:dyDescent="0.25">
      <c r="A50" s="18">
        <v>63</v>
      </c>
      <c r="B50" s="18" t="s">
        <v>132</v>
      </c>
      <c r="C50" s="18">
        <f t="shared" si="1"/>
        <v>63</v>
      </c>
      <c r="D50" s="34" t="s">
        <v>168</v>
      </c>
    </row>
    <row r="51" spans="1:4" x14ac:dyDescent="0.25">
      <c r="A51" s="18">
        <v>196</v>
      </c>
      <c r="B51" s="18" t="s">
        <v>133</v>
      </c>
      <c r="C51" s="18">
        <f t="shared" si="1"/>
        <v>196</v>
      </c>
      <c r="D51" s="34" t="s">
        <v>168</v>
      </c>
    </row>
    <row r="52" spans="1:4" x14ac:dyDescent="0.25">
      <c r="A52" s="18">
        <v>84</v>
      </c>
      <c r="B52" s="18" t="s">
        <v>134</v>
      </c>
      <c r="C52" s="18">
        <f t="shared" si="1"/>
        <v>84</v>
      </c>
      <c r="D52" s="34" t="s">
        <v>168</v>
      </c>
    </row>
    <row r="53" spans="1:4" x14ac:dyDescent="0.25">
      <c r="A53" s="18">
        <v>56</v>
      </c>
      <c r="B53" s="18" t="s">
        <v>129</v>
      </c>
      <c r="C53" s="18">
        <f t="shared" si="1"/>
        <v>56</v>
      </c>
      <c r="D53" s="34" t="s">
        <v>168</v>
      </c>
    </row>
    <row r="54" spans="1:4" x14ac:dyDescent="0.25">
      <c r="A54" s="18">
        <v>391</v>
      </c>
      <c r="B54" s="18" t="s">
        <v>138</v>
      </c>
      <c r="C54" s="18">
        <f t="shared" si="1"/>
        <v>391</v>
      </c>
      <c r="D54" s="34" t="s">
        <v>168</v>
      </c>
    </row>
    <row r="55" spans="1:4" x14ac:dyDescent="0.25">
      <c r="A55" s="18">
        <v>413</v>
      </c>
      <c r="B55" s="18" t="s">
        <v>137</v>
      </c>
      <c r="C55" s="18">
        <f t="shared" si="1"/>
        <v>413</v>
      </c>
      <c r="D55" s="34" t="s">
        <v>168</v>
      </c>
    </row>
    <row r="56" spans="1:4" x14ac:dyDescent="0.25">
      <c r="A56" s="18">
        <v>195</v>
      </c>
      <c r="B56" s="18" t="s">
        <v>139</v>
      </c>
      <c r="C56" s="18">
        <f t="shared" si="1"/>
        <v>195</v>
      </c>
      <c r="D56" s="34" t="s">
        <v>168</v>
      </c>
    </row>
    <row r="57" spans="1:4" x14ac:dyDescent="0.25">
      <c r="A57" s="18">
        <v>97</v>
      </c>
      <c r="B57" s="18" t="s">
        <v>119</v>
      </c>
      <c r="C57" s="18">
        <f t="shared" si="1"/>
        <v>97</v>
      </c>
      <c r="D57" s="34" t="s">
        <v>168</v>
      </c>
    </row>
    <row r="58" spans="1:4" x14ac:dyDescent="0.25">
      <c r="A58" s="18">
        <v>112</v>
      </c>
      <c r="B58" s="18" t="s">
        <v>122</v>
      </c>
      <c r="C58" s="18">
        <f t="shared" si="1"/>
        <v>112</v>
      </c>
      <c r="D58" s="34" t="s">
        <v>168</v>
      </c>
    </row>
    <row r="59" spans="1:4" x14ac:dyDescent="0.25">
      <c r="A59" s="18">
        <v>52</v>
      </c>
      <c r="B59" s="18" t="s">
        <v>140</v>
      </c>
      <c r="C59" s="18">
        <f t="shared" si="1"/>
        <v>52</v>
      </c>
      <c r="D59" s="34" t="s">
        <v>168</v>
      </c>
    </row>
    <row r="60" spans="1:4" x14ac:dyDescent="0.25">
      <c r="A60" s="18">
        <v>20</v>
      </c>
      <c r="B60" s="18" t="s">
        <v>142</v>
      </c>
      <c r="C60" s="18">
        <f t="shared" si="1"/>
        <v>20</v>
      </c>
      <c r="D60" s="34" t="s">
        <v>168</v>
      </c>
    </row>
    <row r="61" spans="1:4" x14ac:dyDescent="0.25">
      <c r="A61" s="18">
        <v>54</v>
      </c>
      <c r="B61" s="18" t="s">
        <v>141</v>
      </c>
      <c r="C61" s="18">
        <f t="shared" si="1"/>
        <v>54</v>
      </c>
      <c r="D61" s="34" t="s">
        <v>168</v>
      </c>
    </row>
    <row r="62" spans="1:4" x14ac:dyDescent="0.25">
      <c r="A62" s="18">
        <v>15</v>
      </c>
      <c r="B62" s="18" t="s">
        <v>136</v>
      </c>
      <c r="C62" s="18">
        <f t="shared" si="1"/>
        <v>15</v>
      </c>
      <c r="D62" s="34" t="s">
        <v>168</v>
      </c>
    </row>
    <row r="63" spans="1:4" x14ac:dyDescent="0.25">
      <c r="A63" s="18">
        <v>94</v>
      </c>
      <c r="B63" s="18" t="s">
        <v>162</v>
      </c>
      <c r="C63" s="18">
        <f t="shared" si="1"/>
        <v>94</v>
      </c>
      <c r="D63" s="34" t="s">
        <v>168</v>
      </c>
    </row>
    <row r="64" spans="1:4" x14ac:dyDescent="0.25">
      <c r="A64" s="18">
        <v>95</v>
      </c>
      <c r="B64" s="18" t="s">
        <v>65</v>
      </c>
      <c r="C64" s="18">
        <f t="shared" si="1"/>
        <v>95</v>
      </c>
      <c r="D64" s="34" t="s">
        <v>168</v>
      </c>
    </row>
    <row r="65" spans="1:4" x14ac:dyDescent="0.25">
      <c r="A65" s="18">
        <v>111</v>
      </c>
      <c r="B65" s="18" t="s">
        <v>121</v>
      </c>
      <c r="C65" s="18">
        <f t="shared" si="1"/>
        <v>111</v>
      </c>
      <c r="D65" s="34" t="s">
        <v>168</v>
      </c>
    </row>
    <row r="66" spans="1:4" x14ac:dyDescent="0.25">
      <c r="A66" s="18">
        <v>2</v>
      </c>
      <c r="B66" s="18" t="s">
        <v>143</v>
      </c>
      <c r="C66" s="18">
        <f t="shared" ref="C66:C86" si="2">A66</f>
        <v>2</v>
      </c>
      <c r="D66" s="34" t="s">
        <v>167</v>
      </c>
    </row>
    <row r="67" spans="1:4" x14ac:dyDescent="0.25">
      <c r="A67" s="18">
        <v>480</v>
      </c>
      <c r="B67" s="18" t="s">
        <v>123</v>
      </c>
      <c r="C67" s="18">
        <f t="shared" si="2"/>
        <v>480</v>
      </c>
      <c r="D67" s="34" t="s">
        <v>167</v>
      </c>
    </row>
    <row r="68" spans="1:4" x14ac:dyDescent="0.25">
      <c r="A68" s="18">
        <v>14</v>
      </c>
      <c r="B68" s="18" t="s">
        <v>135</v>
      </c>
      <c r="C68" s="18">
        <f t="shared" si="2"/>
        <v>14</v>
      </c>
      <c r="D68" s="34" t="s">
        <v>167</v>
      </c>
    </row>
    <row r="69" spans="1:4" x14ac:dyDescent="0.25">
      <c r="A69" s="18">
        <v>70</v>
      </c>
      <c r="B69" s="18" t="s">
        <v>146</v>
      </c>
      <c r="C69" s="18">
        <f t="shared" si="2"/>
        <v>70</v>
      </c>
      <c r="D69" s="34" t="s">
        <v>167</v>
      </c>
    </row>
    <row r="70" spans="1:4" x14ac:dyDescent="0.25">
      <c r="A70" s="18">
        <v>394</v>
      </c>
      <c r="B70" s="18" t="s">
        <v>145</v>
      </c>
      <c r="C70" s="18">
        <f t="shared" si="2"/>
        <v>394</v>
      </c>
      <c r="D70" s="34" t="s">
        <v>167</v>
      </c>
    </row>
    <row r="71" spans="1:4" x14ac:dyDescent="0.25">
      <c r="A71" s="18">
        <v>4000</v>
      </c>
      <c r="B71" s="18" t="s">
        <v>147</v>
      </c>
      <c r="C71" s="18">
        <f t="shared" si="2"/>
        <v>4000</v>
      </c>
      <c r="D71" s="34" t="s">
        <v>167</v>
      </c>
    </row>
    <row r="72" spans="1:4" x14ac:dyDescent="0.25">
      <c r="A72" s="18">
        <v>417</v>
      </c>
      <c r="B72" s="18" t="s">
        <v>158</v>
      </c>
      <c r="C72" s="18">
        <f t="shared" si="2"/>
        <v>417</v>
      </c>
      <c r="D72" s="34" t="s">
        <v>167</v>
      </c>
    </row>
    <row r="73" spans="1:4" x14ac:dyDescent="0.25">
      <c r="A73" s="18">
        <v>150</v>
      </c>
      <c r="B73" s="18" t="s">
        <v>148</v>
      </c>
      <c r="C73" s="18">
        <f t="shared" si="2"/>
        <v>150</v>
      </c>
      <c r="D73" s="34" t="s">
        <v>167</v>
      </c>
    </row>
    <row r="74" spans="1:4" x14ac:dyDescent="0.25">
      <c r="A74" s="18">
        <v>431</v>
      </c>
      <c r="B74" s="18" t="s">
        <v>161</v>
      </c>
      <c r="C74" s="18">
        <f t="shared" si="2"/>
        <v>431</v>
      </c>
      <c r="D74" s="34" t="s">
        <v>167</v>
      </c>
    </row>
    <row r="75" spans="1:4" x14ac:dyDescent="0.25">
      <c r="A75" s="18">
        <v>370</v>
      </c>
      <c r="B75" s="18" t="s">
        <v>149</v>
      </c>
      <c r="C75" s="18">
        <f t="shared" si="2"/>
        <v>370</v>
      </c>
      <c r="D75" s="34" t="s">
        <v>167</v>
      </c>
    </row>
    <row r="76" spans="1:4" x14ac:dyDescent="0.25">
      <c r="A76" s="18">
        <v>80</v>
      </c>
      <c r="B76" s="18" t="s">
        <v>150</v>
      </c>
      <c r="C76" s="18">
        <f t="shared" si="2"/>
        <v>80</v>
      </c>
      <c r="D76" s="34" t="s">
        <v>167</v>
      </c>
    </row>
    <row r="77" spans="1:4" x14ac:dyDescent="0.25">
      <c r="A77" s="18">
        <v>40</v>
      </c>
      <c r="B77" s="18" t="s">
        <v>152</v>
      </c>
      <c r="C77" s="18">
        <f t="shared" si="2"/>
        <v>40</v>
      </c>
      <c r="D77" s="34" t="s">
        <v>167</v>
      </c>
    </row>
    <row r="78" spans="1:4" x14ac:dyDescent="0.25">
      <c r="A78" s="18">
        <v>390</v>
      </c>
      <c r="B78" s="18" t="s">
        <v>144</v>
      </c>
      <c r="C78" s="18">
        <f t="shared" si="2"/>
        <v>390</v>
      </c>
      <c r="D78" s="34" t="s">
        <v>167</v>
      </c>
    </row>
    <row r="79" spans="1:4" x14ac:dyDescent="0.25">
      <c r="A79" s="18">
        <v>400</v>
      </c>
      <c r="B79" s="18" t="s">
        <v>154</v>
      </c>
      <c r="C79" s="18">
        <f t="shared" si="2"/>
        <v>400</v>
      </c>
      <c r="D79" s="34" t="s">
        <v>167</v>
      </c>
    </row>
    <row r="80" spans="1:4" x14ac:dyDescent="0.25">
      <c r="A80" s="18">
        <v>393</v>
      </c>
      <c r="B80" s="18" t="s">
        <v>155</v>
      </c>
      <c r="C80" s="18">
        <f t="shared" si="2"/>
        <v>393</v>
      </c>
      <c r="D80" s="34" t="s">
        <v>167</v>
      </c>
    </row>
    <row r="81" spans="1:4" x14ac:dyDescent="0.25">
      <c r="A81" s="18">
        <v>90</v>
      </c>
      <c r="B81" s="18" t="s">
        <v>156</v>
      </c>
      <c r="C81" s="18">
        <f t="shared" si="2"/>
        <v>90</v>
      </c>
      <c r="D81" s="34" t="s">
        <v>167</v>
      </c>
    </row>
    <row r="82" spans="1:4" x14ac:dyDescent="0.25">
      <c r="A82" s="18">
        <v>410</v>
      </c>
      <c r="B82" s="18" t="s">
        <v>157</v>
      </c>
      <c r="C82" s="18">
        <f t="shared" si="2"/>
        <v>410</v>
      </c>
      <c r="D82" s="34" t="s">
        <v>167</v>
      </c>
    </row>
    <row r="83" spans="1:4" x14ac:dyDescent="0.25">
      <c r="A83" s="18">
        <v>60</v>
      </c>
      <c r="B83" s="18" t="s">
        <v>159</v>
      </c>
      <c r="C83" s="18">
        <f t="shared" si="2"/>
        <v>60</v>
      </c>
      <c r="D83" s="34" t="s">
        <v>167</v>
      </c>
    </row>
    <row r="84" spans="1:4" x14ac:dyDescent="0.25">
      <c r="A84" s="18">
        <v>220</v>
      </c>
      <c r="B84" s="18" t="s">
        <v>151</v>
      </c>
      <c r="C84" s="18">
        <f t="shared" si="2"/>
        <v>220</v>
      </c>
      <c r="D84" s="34" t="s">
        <v>167</v>
      </c>
    </row>
    <row r="85" spans="1:4" x14ac:dyDescent="0.25">
      <c r="A85" s="18">
        <v>110</v>
      </c>
      <c r="B85" s="18" t="s">
        <v>153</v>
      </c>
      <c r="C85" s="18">
        <f t="shared" si="2"/>
        <v>110</v>
      </c>
      <c r="D85" s="34" t="s">
        <v>167</v>
      </c>
    </row>
    <row r="86" spans="1:4" x14ac:dyDescent="0.25">
      <c r="A86" s="18">
        <v>50</v>
      </c>
      <c r="B86" s="18" t="s">
        <v>160</v>
      </c>
      <c r="C86" s="18">
        <f t="shared" si="2"/>
        <v>50</v>
      </c>
      <c r="D86" s="34" t="s">
        <v>167</v>
      </c>
    </row>
  </sheetData>
  <sheetProtection password="C621" sheet="1" objects="1" scenarios="1" selectLockedCells="1"/>
  <autoFilter ref="A1:B89"/>
  <sortState ref="A2:D100">
    <sortCondition ref="D2:D100"/>
    <sortCondition ref="B2:B100"/>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Base de Dados 30.23</vt:lpstr>
      <vt:lpstr>Produto por órgão</vt:lpstr>
      <vt:lpstr>Respostas Órgãos</vt:lpstr>
      <vt:lpstr>LISTA ÓRGÃO</vt:lpstr>
      <vt:lpstr>ÓRGÃOS</vt:lpstr>
      <vt:lpstr>'Respostas Órgãos'!Titulos_de_impressao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França Faria</dc:creator>
  <cp:lastModifiedBy>Paulo Roberto Ramos Silva</cp:lastModifiedBy>
  <cp:lastPrinted>2017-07-12T11:28:28Z</cp:lastPrinted>
  <dcterms:created xsi:type="dcterms:W3CDTF">2015-03-24T17:56:58Z</dcterms:created>
  <dcterms:modified xsi:type="dcterms:W3CDTF">2017-10-18T16:47:11Z</dcterms:modified>
</cp:coreProperties>
</file>