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0.14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30.14'!$A$1:$K$394</definedName>
    <definedName name="_xlnm._FilterDatabase" localSheetId="3" hidden="1">'LISTA ÓRGÃO'!$A$1:$B$89</definedName>
    <definedName name="_xlnm._FilterDatabase" localSheetId="2" hidden="1">'Respostas Órgãos'!$E$6:$P$6</definedName>
    <definedName name="ÓRGÃOS">'LISTA ÓRGÃO'!$B$2:$B$89</definedName>
    <definedName name="_xlnm.Print_Titles" localSheetId="2">'Respostas Órgãos'!$4:$6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I16" i="25" l="1"/>
  <c r="J16" i="25"/>
  <c r="K16" i="25"/>
  <c r="I17" i="25"/>
  <c r="J17" i="25"/>
  <c r="K17" i="25"/>
  <c r="I18" i="25"/>
  <c r="J18" i="25"/>
  <c r="K18" i="25"/>
  <c r="I19" i="25"/>
  <c r="J19" i="25"/>
  <c r="K19" i="25"/>
  <c r="I20" i="25"/>
  <c r="J20" i="25"/>
  <c r="K20" i="25"/>
  <c r="I21" i="25"/>
  <c r="J21" i="25"/>
  <c r="K21" i="25"/>
  <c r="I22" i="25"/>
  <c r="J22" i="25"/>
  <c r="K22" i="25"/>
  <c r="I23" i="25"/>
  <c r="J23" i="25"/>
  <c r="K23" i="25"/>
  <c r="I24" i="25"/>
  <c r="J24" i="25"/>
  <c r="K24" i="25"/>
  <c r="I25" i="25"/>
  <c r="J25" i="25"/>
  <c r="K25" i="25"/>
  <c r="I26" i="25"/>
  <c r="J26" i="25"/>
  <c r="K26" i="25"/>
  <c r="I27" i="25"/>
  <c r="J27" i="25"/>
  <c r="K27" i="25"/>
  <c r="I28" i="25"/>
  <c r="J28" i="25"/>
  <c r="K28" i="25"/>
  <c r="I29" i="25"/>
  <c r="J29" i="25"/>
  <c r="K29" i="25"/>
  <c r="I30" i="25"/>
  <c r="J30" i="25"/>
  <c r="K30" i="25"/>
  <c r="I31" i="25"/>
  <c r="J31" i="25"/>
  <c r="K31" i="25"/>
  <c r="I32" i="25"/>
  <c r="J32" i="25"/>
  <c r="K32" i="25"/>
  <c r="I33" i="25"/>
  <c r="J33" i="25"/>
  <c r="K33" i="25"/>
  <c r="I34" i="25"/>
  <c r="J34" i="25"/>
  <c r="K34" i="25"/>
  <c r="I35" i="25"/>
  <c r="J35" i="25"/>
  <c r="K35" i="25"/>
  <c r="I36" i="25"/>
  <c r="J36" i="25"/>
  <c r="K36" i="25"/>
  <c r="I37" i="25"/>
  <c r="J37" i="25"/>
  <c r="K37" i="25"/>
  <c r="I38" i="25"/>
  <c r="J38" i="25"/>
  <c r="K38" i="25"/>
  <c r="I39" i="25"/>
  <c r="J39" i="25"/>
  <c r="K39" i="25"/>
  <c r="I40" i="25"/>
  <c r="J40" i="25"/>
  <c r="K40" i="25"/>
  <c r="I41" i="25"/>
  <c r="J41" i="25"/>
  <c r="K41" i="25"/>
  <c r="I42" i="25"/>
  <c r="J42" i="25"/>
  <c r="K42" i="25"/>
  <c r="I43" i="25"/>
  <c r="J43" i="25"/>
  <c r="K43" i="25"/>
  <c r="I44" i="25"/>
  <c r="J44" i="25"/>
  <c r="K44" i="25"/>
  <c r="I45" i="25"/>
  <c r="J45" i="25"/>
  <c r="K45" i="25"/>
  <c r="I46" i="25"/>
  <c r="J46" i="25"/>
  <c r="K46" i="25"/>
  <c r="I47" i="25"/>
  <c r="J47" i="25"/>
  <c r="K47" i="25"/>
  <c r="I48" i="25"/>
  <c r="J48" i="25"/>
  <c r="K48" i="25"/>
  <c r="I49" i="25"/>
  <c r="J49" i="25"/>
  <c r="K49" i="25"/>
  <c r="I50" i="25"/>
  <c r="J50" i="25"/>
  <c r="K50" i="25"/>
  <c r="I51" i="25"/>
  <c r="J51" i="25"/>
  <c r="K51" i="25"/>
  <c r="I52" i="25"/>
  <c r="J52" i="25"/>
  <c r="K52" i="25"/>
  <c r="I53" i="25"/>
  <c r="J53" i="25"/>
  <c r="K53" i="25"/>
  <c r="I54" i="25"/>
  <c r="J54" i="25"/>
  <c r="K54" i="25"/>
  <c r="I55" i="25"/>
  <c r="J55" i="25"/>
  <c r="K55" i="25"/>
  <c r="I56" i="25"/>
  <c r="J56" i="25"/>
  <c r="K56" i="25"/>
  <c r="I57" i="25"/>
  <c r="J57" i="25"/>
  <c r="K57" i="25"/>
  <c r="I58" i="25"/>
  <c r="J58" i="25"/>
  <c r="K58" i="25"/>
  <c r="I59" i="25"/>
  <c r="J59" i="25"/>
  <c r="K59" i="25"/>
  <c r="I60" i="25"/>
  <c r="J60" i="25"/>
  <c r="K60" i="25"/>
  <c r="I61" i="25"/>
  <c r="J61" i="25"/>
  <c r="K61" i="25"/>
  <c r="I62" i="25"/>
  <c r="J62" i="25"/>
  <c r="K62" i="25"/>
  <c r="I63" i="25"/>
  <c r="J63" i="25"/>
  <c r="K63" i="25"/>
  <c r="I64" i="25"/>
  <c r="J64" i="25"/>
  <c r="K64" i="25"/>
  <c r="I65" i="25"/>
  <c r="J65" i="25"/>
  <c r="K65" i="25"/>
  <c r="I66" i="25"/>
  <c r="J66" i="25"/>
  <c r="K66" i="25"/>
  <c r="I67" i="25"/>
  <c r="J67" i="25"/>
  <c r="K67" i="25"/>
  <c r="I68" i="25"/>
  <c r="J68" i="25"/>
  <c r="K68" i="25"/>
  <c r="I69" i="25"/>
  <c r="J69" i="25"/>
  <c r="K69" i="25"/>
  <c r="I70" i="25"/>
  <c r="J70" i="25"/>
  <c r="K70" i="25"/>
  <c r="I71" i="25"/>
  <c r="J71" i="25"/>
  <c r="K71" i="25"/>
  <c r="I72" i="25"/>
  <c r="J72" i="25"/>
  <c r="K72" i="25"/>
  <c r="I73" i="25"/>
  <c r="J73" i="25"/>
  <c r="K73" i="25"/>
  <c r="I74" i="25"/>
  <c r="J74" i="25"/>
  <c r="K74" i="25"/>
  <c r="I75" i="25"/>
  <c r="J75" i="25"/>
  <c r="K75" i="25"/>
  <c r="I76" i="25"/>
  <c r="J76" i="25"/>
  <c r="K76" i="25"/>
  <c r="I77" i="25"/>
  <c r="J77" i="25"/>
  <c r="K77" i="25"/>
  <c r="I78" i="25"/>
  <c r="J78" i="25"/>
  <c r="K78" i="25"/>
  <c r="I79" i="25"/>
  <c r="J79" i="25"/>
  <c r="K79" i="25"/>
  <c r="I80" i="25"/>
  <c r="J80" i="25"/>
  <c r="K80" i="25"/>
  <c r="I81" i="25"/>
  <c r="J81" i="25"/>
  <c r="K81" i="25"/>
  <c r="I82" i="25"/>
  <c r="J82" i="25"/>
  <c r="K82" i="25"/>
  <c r="I83" i="25"/>
  <c r="J83" i="25"/>
  <c r="K83" i="25"/>
  <c r="I84" i="25"/>
  <c r="J84" i="25"/>
  <c r="K84" i="25"/>
  <c r="I85" i="25"/>
  <c r="J85" i="25"/>
  <c r="K85" i="25"/>
  <c r="I86" i="25"/>
  <c r="J86" i="25"/>
  <c r="K86" i="25"/>
  <c r="I87" i="25"/>
  <c r="J87" i="25"/>
  <c r="K87" i="25"/>
  <c r="I88" i="25"/>
  <c r="J88" i="25"/>
  <c r="K88" i="25"/>
  <c r="I89" i="25"/>
  <c r="J89" i="25"/>
  <c r="K89" i="25"/>
  <c r="I90" i="25"/>
  <c r="J90" i="25"/>
  <c r="K90" i="25"/>
  <c r="I91" i="25"/>
  <c r="J91" i="25"/>
  <c r="K91" i="25"/>
  <c r="I92" i="25"/>
  <c r="J92" i="25"/>
  <c r="K92" i="25"/>
  <c r="I93" i="25"/>
  <c r="J93" i="25"/>
  <c r="K93" i="25"/>
  <c r="I94" i="25"/>
  <c r="J94" i="25"/>
  <c r="K94" i="25"/>
  <c r="I95" i="25"/>
  <c r="J95" i="25"/>
  <c r="K95" i="25"/>
  <c r="I96" i="25"/>
  <c r="J96" i="25"/>
  <c r="K96" i="25"/>
  <c r="I97" i="25"/>
  <c r="J97" i="25"/>
  <c r="K97" i="25"/>
  <c r="I98" i="25"/>
  <c r="J98" i="25"/>
  <c r="K98" i="25"/>
  <c r="I99" i="25"/>
  <c r="J99" i="25"/>
  <c r="K99" i="25"/>
  <c r="I100" i="25"/>
  <c r="J100" i="25"/>
  <c r="K100" i="25"/>
  <c r="I101" i="25"/>
  <c r="J101" i="25"/>
  <c r="K101" i="25"/>
  <c r="I102" i="25"/>
  <c r="J102" i="25"/>
  <c r="K102" i="25"/>
  <c r="I103" i="25"/>
  <c r="J103" i="25"/>
  <c r="K103" i="25"/>
  <c r="I104" i="25"/>
  <c r="J104" i="25"/>
  <c r="K104" i="25"/>
  <c r="I105" i="25"/>
  <c r="J105" i="25"/>
  <c r="K105" i="25"/>
  <c r="I106" i="25"/>
  <c r="J106" i="25"/>
  <c r="K106" i="25"/>
  <c r="I107" i="25"/>
  <c r="J107" i="25"/>
  <c r="K107" i="25"/>
  <c r="I108" i="25"/>
  <c r="J108" i="25"/>
  <c r="K108" i="25"/>
  <c r="I109" i="25"/>
  <c r="J109" i="25"/>
  <c r="K109" i="25"/>
  <c r="I110" i="25"/>
  <c r="J110" i="25"/>
  <c r="K110" i="25"/>
  <c r="I111" i="25"/>
  <c r="J111" i="25"/>
  <c r="K111" i="25"/>
  <c r="I112" i="25"/>
  <c r="J112" i="25"/>
  <c r="K112" i="25"/>
  <c r="I113" i="25"/>
  <c r="J113" i="25"/>
  <c r="K113" i="25"/>
  <c r="I114" i="25"/>
  <c r="J114" i="25"/>
  <c r="K114" i="25"/>
  <c r="I115" i="25"/>
  <c r="J115" i="25"/>
  <c r="K115" i="25"/>
  <c r="I116" i="25"/>
  <c r="J116" i="25"/>
  <c r="K116" i="25"/>
  <c r="I117" i="25"/>
  <c r="J117" i="25"/>
  <c r="K117" i="25"/>
  <c r="I118" i="25"/>
  <c r="J118" i="25"/>
  <c r="K118" i="25"/>
  <c r="I119" i="25"/>
  <c r="J119" i="25"/>
  <c r="K119" i="25"/>
  <c r="I120" i="25"/>
  <c r="J120" i="25"/>
  <c r="K120" i="25"/>
  <c r="I121" i="25"/>
  <c r="J121" i="25"/>
  <c r="K121" i="25"/>
  <c r="I122" i="25"/>
  <c r="J122" i="25"/>
  <c r="K122" i="25"/>
  <c r="I123" i="25"/>
  <c r="J123" i="25"/>
  <c r="K123" i="25"/>
  <c r="I124" i="25"/>
  <c r="J124" i="25"/>
  <c r="K124" i="25"/>
  <c r="I125" i="25"/>
  <c r="J125" i="25"/>
  <c r="K125" i="25"/>
  <c r="I126" i="25"/>
  <c r="J126" i="25"/>
  <c r="K126" i="25"/>
  <c r="I127" i="25"/>
  <c r="J127" i="25"/>
  <c r="K127" i="25"/>
  <c r="I128" i="25"/>
  <c r="J128" i="25"/>
  <c r="K128" i="25"/>
  <c r="I129" i="25"/>
  <c r="J129" i="25"/>
  <c r="K129" i="25"/>
  <c r="I130" i="25"/>
  <c r="J130" i="25"/>
  <c r="K130" i="25"/>
  <c r="I131" i="25"/>
  <c r="J131" i="25"/>
  <c r="K131" i="25"/>
  <c r="I132" i="25"/>
  <c r="J132" i="25"/>
  <c r="K132" i="25"/>
  <c r="I133" i="25"/>
  <c r="J133" i="25"/>
  <c r="K133" i="25"/>
  <c r="I134" i="25"/>
  <c r="J134" i="25"/>
  <c r="K134" i="25"/>
  <c r="I135" i="25"/>
  <c r="J135" i="25"/>
  <c r="K135" i="25"/>
  <c r="I136" i="25"/>
  <c r="J136" i="25"/>
  <c r="K136" i="25"/>
  <c r="I137" i="25"/>
  <c r="J137" i="25"/>
  <c r="K137" i="25"/>
  <c r="I138" i="25"/>
  <c r="J138" i="25"/>
  <c r="K138" i="25"/>
  <c r="I139" i="25"/>
  <c r="J139" i="25"/>
  <c r="K139" i="25"/>
  <c r="I140" i="25"/>
  <c r="J140" i="25"/>
  <c r="K140" i="25"/>
  <c r="I141" i="25"/>
  <c r="J141" i="25"/>
  <c r="K141" i="25"/>
  <c r="I142" i="25"/>
  <c r="J142" i="25"/>
  <c r="K142" i="25"/>
  <c r="I143" i="25"/>
  <c r="J143" i="25"/>
  <c r="K143" i="25"/>
  <c r="I144" i="25"/>
  <c r="J144" i="25"/>
  <c r="K144" i="25"/>
  <c r="I145" i="25"/>
  <c r="J145" i="25"/>
  <c r="K145" i="25"/>
  <c r="I146" i="25"/>
  <c r="J146" i="25"/>
  <c r="K146" i="25"/>
  <c r="I147" i="25"/>
  <c r="J147" i="25"/>
  <c r="K147" i="25"/>
  <c r="I148" i="25"/>
  <c r="J148" i="25"/>
  <c r="K148" i="25"/>
  <c r="I149" i="25"/>
  <c r="J149" i="25"/>
  <c r="K149" i="25"/>
  <c r="I150" i="25"/>
  <c r="J150" i="25"/>
  <c r="K150" i="25"/>
  <c r="I151" i="25"/>
  <c r="J151" i="25"/>
  <c r="K151" i="25"/>
  <c r="I152" i="25"/>
  <c r="J152" i="25"/>
  <c r="K152" i="25"/>
  <c r="I153" i="25"/>
  <c r="J153" i="25"/>
  <c r="K153" i="25"/>
  <c r="I154" i="25"/>
  <c r="J154" i="25"/>
  <c r="K154" i="25"/>
  <c r="I155" i="25"/>
  <c r="J155" i="25"/>
  <c r="K155" i="25"/>
  <c r="I156" i="25"/>
  <c r="J156" i="25"/>
  <c r="K156" i="25"/>
  <c r="I157" i="25"/>
  <c r="J157" i="25"/>
  <c r="K157" i="25"/>
  <c r="I158" i="25"/>
  <c r="J158" i="25"/>
  <c r="K158" i="25"/>
  <c r="I159" i="25"/>
  <c r="J159" i="25"/>
  <c r="K159" i="25"/>
  <c r="I160" i="25"/>
  <c r="J160" i="25"/>
  <c r="K160" i="25"/>
  <c r="I161" i="25"/>
  <c r="J161" i="25"/>
  <c r="K161" i="25"/>
  <c r="I162" i="25"/>
  <c r="J162" i="25"/>
  <c r="K162" i="25"/>
  <c r="I163" i="25"/>
  <c r="J163" i="25"/>
  <c r="K163" i="25"/>
  <c r="I164" i="25"/>
  <c r="J164" i="25"/>
  <c r="K164" i="25"/>
  <c r="I165" i="25"/>
  <c r="J165" i="25"/>
  <c r="K165" i="25"/>
  <c r="I166" i="25"/>
  <c r="J166" i="25"/>
  <c r="K166" i="25"/>
  <c r="I167" i="25"/>
  <c r="J167" i="25"/>
  <c r="K167" i="25"/>
  <c r="I168" i="25"/>
  <c r="J168" i="25"/>
  <c r="K168" i="25"/>
  <c r="I169" i="25"/>
  <c r="J169" i="25"/>
  <c r="K169" i="25"/>
  <c r="I170" i="25"/>
  <c r="J170" i="25"/>
  <c r="K170" i="25"/>
  <c r="I171" i="25"/>
  <c r="J171" i="25"/>
  <c r="K171" i="25"/>
  <c r="I172" i="25"/>
  <c r="J172" i="25"/>
  <c r="K172" i="25"/>
  <c r="I173" i="25"/>
  <c r="J173" i="25"/>
  <c r="K173" i="25"/>
  <c r="I174" i="25"/>
  <c r="J174" i="25"/>
  <c r="K174" i="25"/>
  <c r="I175" i="25"/>
  <c r="J175" i="25"/>
  <c r="K175" i="25"/>
  <c r="I176" i="25"/>
  <c r="J176" i="25"/>
  <c r="K176" i="25"/>
  <c r="I177" i="25"/>
  <c r="J177" i="25"/>
  <c r="K177" i="25"/>
  <c r="I178" i="25"/>
  <c r="J178" i="25"/>
  <c r="K178" i="25"/>
  <c r="I179" i="25"/>
  <c r="J179" i="25"/>
  <c r="K179" i="25"/>
  <c r="I180" i="25"/>
  <c r="J180" i="25"/>
  <c r="K180" i="25"/>
  <c r="I181" i="25"/>
  <c r="J181" i="25"/>
  <c r="K181" i="25"/>
  <c r="I182" i="25"/>
  <c r="J182" i="25"/>
  <c r="K182" i="25"/>
  <c r="I183" i="25"/>
  <c r="J183" i="25"/>
  <c r="K183" i="25"/>
  <c r="I184" i="25"/>
  <c r="J184" i="25"/>
  <c r="K184" i="25"/>
  <c r="I185" i="25"/>
  <c r="J185" i="25"/>
  <c r="K185" i="25"/>
  <c r="I186" i="25"/>
  <c r="J186" i="25"/>
  <c r="K186" i="25"/>
  <c r="I187" i="25"/>
  <c r="J187" i="25"/>
  <c r="K187" i="25"/>
  <c r="I188" i="25"/>
  <c r="J188" i="25"/>
  <c r="K188" i="25"/>
  <c r="I189" i="25"/>
  <c r="J189" i="25"/>
  <c r="K189" i="25"/>
  <c r="I190" i="25"/>
  <c r="J190" i="25"/>
  <c r="K190" i="25"/>
  <c r="I191" i="25"/>
  <c r="J191" i="25"/>
  <c r="K191" i="25"/>
  <c r="I192" i="25"/>
  <c r="J192" i="25"/>
  <c r="K192" i="25"/>
  <c r="I193" i="25"/>
  <c r="J193" i="25"/>
  <c r="K193" i="25"/>
  <c r="I194" i="25"/>
  <c r="J194" i="25"/>
  <c r="K194" i="25"/>
  <c r="I195" i="25"/>
  <c r="J195" i="25"/>
  <c r="K195" i="25"/>
  <c r="I196" i="25"/>
  <c r="J196" i="25"/>
  <c r="K196" i="25"/>
  <c r="I197" i="25"/>
  <c r="J197" i="25"/>
  <c r="K197" i="25"/>
  <c r="I198" i="25"/>
  <c r="J198" i="25"/>
  <c r="K198" i="25"/>
  <c r="I199" i="25"/>
  <c r="J199" i="25"/>
  <c r="K199" i="25"/>
  <c r="I200" i="25"/>
  <c r="J200" i="25"/>
  <c r="K200" i="25"/>
  <c r="I201" i="25"/>
  <c r="J201" i="25"/>
  <c r="K201" i="25"/>
  <c r="I202" i="25"/>
  <c r="J202" i="25"/>
  <c r="K202" i="25"/>
  <c r="I203" i="25"/>
  <c r="J203" i="25"/>
  <c r="K203" i="25"/>
  <c r="I204" i="25"/>
  <c r="J204" i="25"/>
  <c r="K204" i="25"/>
  <c r="I205" i="25"/>
  <c r="J205" i="25"/>
  <c r="K205" i="25"/>
  <c r="I206" i="25"/>
  <c r="J206" i="25"/>
  <c r="K206" i="25"/>
  <c r="I207" i="25"/>
  <c r="J207" i="25"/>
  <c r="K207" i="25"/>
  <c r="I208" i="25"/>
  <c r="J208" i="25"/>
  <c r="K208" i="25"/>
  <c r="I209" i="25"/>
  <c r="J209" i="25"/>
  <c r="K209" i="25"/>
  <c r="I210" i="25"/>
  <c r="J210" i="25"/>
  <c r="K210" i="25"/>
  <c r="I211" i="25"/>
  <c r="J211" i="25"/>
  <c r="K211" i="25"/>
  <c r="I212" i="25"/>
  <c r="J212" i="25"/>
  <c r="K212" i="25"/>
  <c r="I213" i="25"/>
  <c r="J213" i="25"/>
  <c r="K213" i="25"/>
  <c r="I214" i="25"/>
  <c r="J214" i="25"/>
  <c r="K214" i="25"/>
  <c r="I215" i="25"/>
  <c r="J215" i="25"/>
  <c r="K215" i="25"/>
  <c r="I216" i="25"/>
  <c r="J216" i="25"/>
  <c r="K216" i="25"/>
  <c r="I217" i="25"/>
  <c r="J217" i="25"/>
  <c r="K217" i="25"/>
  <c r="I218" i="25"/>
  <c r="J218" i="25"/>
  <c r="K218" i="25"/>
  <c r="I219" i="25"/>
  <c r="J219" i="25"/>
  <c r="K219" i="25"/>
  <c r="I220" i="25"/>
  <c r="J220" i="25"/>
  <c r="K220" i="25"/>
  <c r="I221" i="25"/>
  <c r="J221" i="25"/>
  <c r="K221" i="25"/>
  <c r="I222" i="25"/>
  <c r="J222" i="25"/>
  <c r="K222" i="25"/>
  <c r="I223" i="25"/>
  <c r="J223" i="25"/>
  <c r="K223" i="25"/>
  <c r="I224" i="25"/>
  <c r="J224" i="25"/>
  <c r="K224" i="25"/>
  <c r="I225" i="25"/>
  <c r="J225" i="25"/>
  <c r="K225" i="25"/>
  <c r="I226" i="25"/>
  <c r="J226" i="25"/>
  <c r="K226" i="25"/>
  <c r="I227" i="25"/>
  <c r="J227" i="25"/>
  <c r="K227" i="25"/>
  <c r="I228" i="25"/>
  <c r="J228" i="25"/>
  <c r="K228" i="25"/>
  <c r="I229" i="25"/>
  <c r="J229" i="25"/>
  <c r="K229" i="25"/>
  <c r="I230" i="25"/>
  <c r="J230" i="25"/>
  <c r="K230" i="25"/>
  <c r="I231" i="25"/>
  <c r="J231" i="25"/>
  <c r="K231" i="25"/>
  <c r="I232" i="25"/>
  <c r="J232" i="25"/>
  <c r="K232" i="25"/>
  <c r="I233" i="25"/>
  <c r="J233" i="25"/>
  <c r="K233" i="25"/>
  <c r="I234" i="25"/>
  <c r="J234" i="25"/>
  <c r="K234" i="25"/>
  <c r="I235" i="25"/>
  <c r="J235" i="25"/>
  <c r="K235" i="25"/>
  <c r="I236" i="25"/>
  <c r="J236" i="25"/>
  <c r="K236" i="25"/>
  <c r="I237" i="25"/>
  <c r="J237" i="25"/>
  <c r="K237" i="25"/>
  <c r="I238" i="25"/>
  <c r="J238" i="25"/>
  <c r="K238" i="25"/>
  <c r="I239" i="25"/>
  <c r="J239" i="25"/>
  <c r="K239" i="25"/>
  <c r="I240" i="25"/>
  <c r="J240" i="25"/>
  <c r="K240" i="25"/>
  <c r="I241" i="25"/>
  <c r="J241" i="25"/>
  <c r="K241" i="25"/>
  <c r="I242" i="25"/>
  <c r="J242" i="25"/>
  <c r="K242" i="25"/>
  <c r="I243" i="25"/>
  <c r="J243" i="25"/>
  <c r="K243" i="25"/>
  <c r="I244" i="25"/>
  <c r="J244" i="25"/>
  <c r="K244" i="25"/>
  <c r="I245" i="25"/>
  <c r="J245" i="25"/>
  <c r="K245" i="25"/>
  <c r="I246" i="25"/>
  <c r="J246" i="25"/>
  <c r="K246" i="25"/>
  <c r="I247" i="25"/>
  <c r="J247" i="25"/>
  <c r="K247" i="25"/>
  <c r="I248" i="25"/>
  <c r="J248" i="25"/>
  <c r="K248" i="25"/>
  <c r="I249" i="25"/>
  <c r="J249" i="25"/>
  <c r="K249" i="25"/>
  <c r="I250" i="25"/>
  <c r="J250" i="25"/>
  <c r="K250" i="25"/>
  <c r="I251" i="25"/>
  <c r="J251" i="25"/>
  <c r="K251" i="25"/>
  <c r="I252" i="25"/>
  <c r="J252" i="25"/>
  <c r="K252" i="25"/>
  <c r="I253" i="25"/>
  <c r="J253" i="25"/>
  <c r="K253" i="25"/>
  <c r="I254" i="25"/>
  <c r="J254" i="25"/>
  <c r="K254" i="25"/>
  <c r="I255" i="25"/>
  <c r="J255" i="25"/>
  <c r="K255" i="25"/>
  <c r="I256" i="25"/>
  <c r="J256" i="25"/>
  <c r="K256" i="25"/>
  <c r="I257" i="25"/>
  <c r="J257" i="25"/>
  <c r="K257" i="25"/>
  <c r="I258" i="25"/>
  <c r="J258" i="25"/>
  <c r="K258" i="25"/>
  <c r="I259" i="25"/>
  <c r="J259" i="25"/>
  <c r="K259" i="25"/>
  <c r="I260" i="25"/>
  <c r="J260" i="25"/>
  <c r="K260" i="25"/>
  <c r="I261" i="25"/>
  <c r="J261" i="25"/>
  <c r="K261" i="25"/>
  <c r="I262" i="25"/>
  <c r="J262" i="25"/>
  <c r="K262" i="25"/>
  <c r="I263" i="25"/>
  <c r="J263" i="25"/>
  <c r="K263" i="25"/>
  <c r="I264" i="25"/>
  <c r="J264" i="25"/>
  <c r="K264" i="25"/>
  <c r="I265" i="25"/>
  <c r="J265" i="25"/>
  <c r="K265" i="25"/>
  <c r="I266" i="25"/>
  <c r="J266" i="25"/>
  <c r="K266" i="25"/>
  <c r="I267" i="25"/>
  <c r="J267" i="25"/>
  <c r="K267" i="25"/>
  <c r="I268" i="25"/>
  <c r="J268" i="25"/>
  <c r="K268" i="25"/>
  <c r="I269" i="25"/>
  <c r="J269" i="25"/>
  <c r="K269" i="25"/>
  <c r="I270" i="25"/>
  <c r="J270" i="25"/>
  <c r="K270" i="25"/>
  <c r="I271" i="25"/>
  <c r="J271" i="25"/>
  <c r="K271" i="25"/>
  <c r="I272" i="25"/>
  <c r="J272" i="25"/>
  <c r="K272" i="25"/>
  <c r="I273" i="25"/>
  <c r="J273" i="25"/>
  <c r="K273" i="25"/>
  <c r="I274" i="25"/>
  <c r="J274" i="25"/>
  <c r="K274" i="25"/>
  <c r="I275" i="25"/>
  <c r="J275" i="25"/>
  <c r="K275" i="25"/>
  <c r="I276" i="25"/>
  <c r="J276" i="25"/>
  <c r="K276" i="25"/>
  <c r="I277" i="25"/>
  <c r="J277" i="25"/>
  <c r="K277" i="25"/>
  <c r="I278" i="25"/>
  <c r="J278" i="25"/>
  <c r="K278" i="25"/>
  <c r="I279" i="25"/>
  <c r="J279" i="25"/>
  <c r="K279" i="25"/>
  <c r="I280" i="25"/>
  <c r="J280" i="25"/>
  <c r="K280" i="25"/>
  <c r="I281" i="25"/>
  <c r="J281" i="25"/>
  <c r="K281" i="25"/>
  <c r="I282" i="25"/>
  <c r="J282" i="25"/>
  <c r="K282" i="25"/>
  <c r="I283" i="25"/>
  <c r="J283" i="25"/>
  <c r="K283" i="25"/>
  <c r="I284" i="25"/>
  <c r="J284" i="25"/>
  <c r="K284" i="25"/>
  <c r="I285" i="25"/>
  <c r="J285" i="25"/>
  <c r="K285" i="25"/>
  <c r="I286" i="25"/>
  <c r="J286" i="25"/>
  <c r="K286" i="25"/>
  <c r="I287" i="25"/>
  <c r="J287" i="25"/>
  <c r="K287" i="25"/>
  <c r="I288" i="25"/>
  <c r="J288" i="25"/>
  <c r="K288" i="25"/>
  <c r="I289" i="25"/>
  <c r="J289" i="25"/>
  <c r="K289" i="25"/>
  <c r="I290" i="25"/>
  <c r="J290" i="25"/>
  <c r="K290" i="25"/>
  <c r="I291" i="25"/>
  <c r="J291" i="25"/>
  <c r="K291" i="25"/>
  <c r="I292" i="25"/>
  <c r="J292" i="25"/>
  <c r="K292" i="25"/>
  <c r="I293" i="25"/>
  <c r="J293" i="25"/>
  <c r="K293" i="25"/>
  <c r="I294" i="25"/>
  <c r="J294" i="25"/>
  <c r="K294" i="25"/>
  <c r="I295" i="25"/>
  <c r="J295" i="25"/>
  <c r="K295" i="25"/>
  <c r="I296" i="25"/>
  <c r="J296" i="25"/>
  <c r="K296" i="25"/>
  <c r="I297" i="25"/>
  <c r="J297" i="25"/>
  <c r="K297" i="25"/>
  <c r="I298" i="25"/>
  <c r="J298" i="25"/>
  <c r="K298" i="25"/>
  <c r="I299" i="25"/>
  <c r="J299" i="25"/>
  <c r="K299" i="25"/>
  <c r="I300" i="25"/>
  <c r="J300" i="25"/>
  <c r="K300" i="25"/>
  <c r="I301" i="25"/>
  <c r="J301" i="25"/>
  <c r="K301" i="25"/>
  <c r="I302" i="25"/>
  <c r="J302" i="25"/>
  <c r="K302" i="25"/>
  <c r="I303" i="25"/>
  <c r="J303" i="25"/>
  <c r="K303" i="25"/>
  <c r="I304" i="25"/>
  <c r="J304" i="25"/>
  <c r="K304" i="25"/>
  <c r="I305" i="25"/>
  <c r="J305" i="25"/>
  <c r="K305" i="25"/>
  <c r="I306" i="25"/>
  <c r="J306" i="25"/>
  <c r="K306" i="25"/>
  <c r="I307" i="25"/>
  <c r="J307" i="25"/>
  <c r="K307" i="25"/>
  <c r="I308" i="25"/>
  <c r="J308" i="25"/>
  <c r="K308" i="25"/>
  <c r="I309" i="25"/>
  <c r="J309" i="25"/>
  <c r="K309" i="25"/>
  <c r="I310" i="25"/>
  <c r="J310" i="25"/>
  <c r="K310" i="25"/>
  <c r="I311" i="25"/>
  <c r="J311" i="25"/>
  <c r="K311" i="25"/>
  <c r="I312" i="25"/>
  <c r="J312" i="25"/>
  <c r="K312" i="25"/>
  <c r="I313" i="25"/>
  <c r="J313" i="25"/>
  <c r="K313" i="25"/>
  <c r="I314" i="25"/>
  <c r="J314" i="25"/>
  <c r="K314" i="25"/>
  <c r="I315" i="25"/>
  <c r="J315" i="25"/>
  <c r="K315" i="25"/>
  <c r="I316" i="25"/>
  <c r="J316" i="25"/>
  <c r="K316" i="25"/>
  <c r="I317" i="25"/>
  <c r="J317" i="25"/>
  <c r="K317" i="25"/>
  <c r="I318" i="25"/>
  <c r="J318" i="25"/>
  <c r="K318" i="25"/>
  <c r="I319" i="25"/>
  <c r="J319" i="25"/>
  <c r="K319" i="25"/>
  <c r="I320" i="25"/>
  <c r="J320" i="25"/>
  <c r="K320" i="25"/>
  <c r="I321" i="25"/>
  <c r="J321" i="25"/>
  <c r="K321" i="25"/>
  <c r="I322" i="25"/>
  <c r="J322" i="25"/>
  <c r="K322" i="25"/>
  <c r="I323" i="25"/>
  <c r="J323" i="25"/>
  <c r="K323" i="25"/>
  <c r="I324" i="25"/>
  <c r="J324" i="25"/>
  <c r="K324" i="25"/>
  <c r="I325" i="25"/>
  <c r="J325" i="25"/>
  <c r="K325" i="25"/>
  <c r="I326" i="25"/>
  <c r="J326" i="25"/>
  <c r="K326" i="25"/>
  <c r="I327" i="25"/>
  <c r="J327" i="25"/>
  <c r="K327" i="25"/>
  <c r="I328" i="25"/>
  <c r="J328" i="25"/>
  <c r="K328" i="25"/>
  <c r="I329" i="25"/>
  <c r="J329" i="25"/>
  <c r="K329" i="25"/>
  <c r="I330" i="25"/>
  <c r="J330" i="25"/>
  <c r="K330" i="25"/>
  <c r="I331" i="25"/>
  <c r="J331" i="25"/>
  <c r="K331" i="25"/>
  <c r="I332" i="25"/>
  <c r="J332" i="25"/>
  <c r="K332" i="25"/>
  <c r="I333" i="25"/>
  <c r="J333" i="25"/>
  <c r="K333" i="25"/>
  <c r="I334" i="25"/>
  <c r="J334" i="25"/>
  <c r="K334" i="25"/>
  <c r="I335" i="25"/>
  <c r="J335" i="25"/>
  <c r="K335" i="25"/>
  <c r="I336" i="25"/>
  <c r="J336" i="25"/>
  <c r="K336" i="25"/>
  <c r="I337" i="25"/>
  <c r="J337" i="25"/>
  <c r="K337" i="25"/>
  <c r="I338" i="25"/>
  <c r="J338" i="25"/>
  <c r="K338" i="25"/>
  <c r="I339" i="25"/>
  <c r="J339" i="25"/>
  <c r="K339" i="25"/>
  <c r="I340" i="25"/>
  <c r="J340" i="25"/>
  <c r="K340" i="25"/>
  <c r="I341" i="25"/>
  <c r="J341" i="25"/>
  <c r="K341" i="25"/>
  <c r="I342" i="25"/>
  <c r="J342" i="25"/>
  <c r="K342" i="25"/>
  <c r="I343" i="25"/>
  <c r="J343" i="25"/>
  <c r="K343" i="25"/>
  <c r="I344" i="25"/>
  <c r="J344" i="25"/>
  <c r="K344" i="25"/>
  <c r="I345" i="25"/>
  <c r="J345" i="25"/>
  <c r="K345" i="25"/>
  <c r="I346" i="25"/>
  <c r="J346" i="25"/>
  <c r="K346" i="25"/>
  <c r="I347" i="25"/>
  <c r="J347" i="25"/>
  <c r="K347" i="25"/>
  <c r="I348" i="25"/>
  <c r="J348" i="25"/>
  <c r="K348" i="25"/>
  <c r="I349" i="25"/>
  <c r="J349" i="25"/>
  <c r="K349" i="25"/>
  <c r="I350" i="25"/>
  <c r="J350" i="25"/>
  <c r="K350" i="25"/>
  <c r="I351" i="25"/>
  <c r="J351" i="25"/>
  <c r="K351" i="25"/>
  <c r="I352" i="25"/>
  <c r="J352" i="25"/>
  <c r="K352" i="25"/>
  <c r="I353" i="25"/>
  <c r="J353" i="25"/>
  <c r="K353" i="25"/>
  <c r="I354" i="25"/>
  <c r="J354" i="25"/>
  <c r="K354" i="25"/>
  <c r="I355" i="25"/>
  <c r="J355" i="25"/>
  <c r="K355" i="25"/>
  <c r="I356" i="25"/>
  <c r="J356" i="25"/>
  <c r="K356" i="25"/>
  <c r="I357" i="25"/>
  <c r="J357" i="25"/>
  <c r="K357" i="25"/>
  <c r="I358" i="25"/>
  <c r="J358" i="25"/>
  <c r="K358" i="25"/>
  <c r="I359" i="25"/>
  <c r="J359" i="25"/>
  <c r="K359" i="25"/>
  <c r="I360" i="25"/>
  <c r="J360" i="25"/>
  <c r="K360" i="25"/>
  <c r="I361" i="25"/>
  <c r="J361" i="25"/>
  <c r="K361" i="25"/>
  <c r="I362" i="25"/>
  <c r="J362" i="25"/>
  <c r="K362" i="25"/>
  <c r="I363" i="25"/>
  <c r="J363" i="25"/>
  <c r="K363" i="25"/>
  <c r="I364" i="25"/>
  <c r="J364" i="25"/>
  <c r="K364" i="25"/>
  <c r="I365" i="25"/>
  <c r="J365" i="25"/>
  <c r="K365" i="25"/>
  <c r="I366" i="25"/>
  <c r="J366" i="25"/>
  <c r="K366" i="25"/>
  <c r="I367" i="25"/>
  <c r="J367" i="25"/>
  <c r="K367" i="25"/>
  <c r="I368" i="25"/>
  <c r="J368" i="25"/>
  <c r="K368" i="25"/>
  <c r="I369" i="25"/>
  <c r="J369" i="25"/>
  <c r="K369" i="25"/>
  <c r="I370" i="25"/>
  <c r="J370" i="25"/>
  <c r="K370" i="25"/>
  <c r="I371" i="25"/>
  <c r="J371" i="25"/>
  <c r="K371" i="25"/>
  <c r="I372" i="25"/>
  <c r="J372" i="25"/>
  <c r="K372" i="25"/>
  <c r="I373" i="25"/>
  <c r="J373" i="25"/>
  <c r="K373" i="25"/>
  <c r="I374" i="25"/>
  <c r="J374" i="25"/>
  <c r="K374" i="25"/>
  <c r="I375" i="25"/>
  <c r="J375" i="25"/>
  <c r="K375" i="25"/>
  <c r="I376" i="25"/>
  <c r="J376" i="25"/>
  <c r="K376" i="25"/>
  <c r="I377" i="25"/>
  <c r="J377" i="25"/>
  <c r="K377" i="25"/>
  <c r="I378" i="25"/>
  <c r="J378" i="25"/>
  <c r="K378" i="25"/>
  <c r="I379" i="25"/>
  <c r="J379" i="25"/>
  <c r="K379" i="25"/>
  <c r="I380" i="25"/>
  <c r="J380" i="25"/>
  <c r="K380" i="25"/>
  <c r="I381" i="25"/>
  <c r="J381" i="25"/>
  <c r="K381" i="25"/>
  <c r="I382" i="25"/>
  <c r="J382" i="25"/>
  <c r="K382" i="25"/>
  <c r="I383" i="25"/>
  <c r="J383" i="25"/>
  <c r="K383" i="25"/>
  <c r="I384" i="25"/>
  <c r="J384" i="25"/>
  <c r="K384" i="25"/>
  <c r="I385" i="25"/>
  <c r="J385" i="25"/>
  <c r="K385" i="25"/>
  <c r="I386" i="25"/>
  <c r="J386" i="25"/>
  <c r="K386" i="25"/>
  <c r="I387" i="25"/>
  <c r="J387" i="25"/>
  <c r="K387" i="25"/>
  <c r="I388" i="25"/>
  <c r="J388" i="25"/>
  <c r="K388" i="25"/>
  <c r="I389" i="25"/>
  <c r="J389" i="25"/>
  <c r="K389" i="25"/>
  <c r="I390" i="25"/>
  <c r="J390" i="25"/>
  <c r="K390" i="25"/>
  <c r="I391" i="25"/>
  <c r="J391" i="25"/>
  <c r="K391" i="25"/>
  <c r="I392" i="25"/>
  <c r="J392" i="25"/>
  <c r="K392" i="25"/>
  <c r="I393" i="25"/>
  <c r="J393" i="25"/>
  <c r="K393" i="25"/>
  <c r="I394" i="25"/>
  <c r="J394" i="25"/>
  <c r="K394" i="25"/>
  <c r="G7" i="28"/>
  <c r="H7" i="28"/>
  <c r="I7" i="28"/>
  <c r="J7" i="28"/>
  <c r="K7" i="28"/>
  <c r="G8" i="28"/>
  <c r="H8" i="28"/>
  <c r="I8" i="28"/>
  <c r="J8" i="28"/>
  <c r="K8" i="28"/>
  <c r="G9" i="28"/>
  <c r="H9" i="28"/>
  <c r="I9" i="28"/>
  <c r="J9" i="28"/>
  <c r="K9" i="28"/>
  <c r="G10" i="28"/>
  <c r="H10" i="28"/>
  <c r="I10" i="28"/>
  <c r="J10" i="28"/>
  <c r="K10" i="28"/>
  <c r="G11" i="28"/>
  <c r="H11" i="28"/>
  <c r="I11" i="28"/>
  <c r="J11" i="28"/>
  <c r="K11" i="28"/>
  <c r="G12" i="28"/>
  <c r="H12" i="28"/>
  <c r="I12" i="28"/>
  <c r="J12" i="28"/>
  <c r="K12" i="28"/>
  <c r="G13" i="28"/>
  <c r="H13" i="28"/>
  <c r="I13" i="28"/>
  <c r="J13" i="28"/>
  <c r="K13" i="28"/>
  <c r="G14" i="28"/>
  <c r="H14" i="28"/>
  <c r="I14" i="28"/>
  <c r="J14" i="28"/>
  <c r="K14" i="28"/>
  <c r="G15" i="28"/>
  <c r="H15" i="28"/>
  <c r="I15" i="28"/>
  <c r="J15" i="28"/>
  <c r="K15" i="28"/>
  <c r="G16" i="28"/>
  <c r="H16" i="28"/>
  <c r="I16" i="28"/>
  <c r="J16" i="28"/>
  <c r="K16" i="28"/>
  <c r="G17" i="28"/>
  <c r="H17" i="28"/>
  <c r="I17" i="28"/>
  <c r="J17" i="28"/>
  <c r="K17" i="28"/>
  <c r="G18" i="28"/>
  <c r="H18" i="28"/>
  <c r="I18" i="28"/>
  <c r="J18" i="28"/>
  <c r="K18" i="28"/>
  <c r="G19" i="28"/>
  <c r="H19" i="28"/>
  <c r="I19" i="28"/>
  <c r="J19" i="28"/>
  <c r="K19" i="28"/>
  <c r="G20" i="28"/>
  <c r="H20" i="28"/>
  <c r="I20" i="28"/>
  <c r="J20" i="28"/>
  <c r="K20" i="28"/>
  <c r="G21" i="28"/>
  <c r="H21" i="28"/>
  <c r="I21" i="28"/>
  <c r="J21" i="28"/>
  <c r="K21" i="28"/>
  <c r="G22" i="28"/>
  <c r="H22" i="28"/>
  <c r="I22" i="28"/>
  <c r="J22" i="28"/>
  <c r="K22" i="28"/>
  <c r="G23" i="28"/>
  <c r="H23" i="28"/>
  <c r="I23" i="28"/>
  <c r="J23" i="28"/>
  <c r="K23" i="28"/>
  <c r="G24" i="28"/>
  <c r="H24" i="28"/>
  <c r="I24" i="28"/>
  <c r="J24" i="28"/>
  <c r="K24" i="28"/>
  <c r="G25" i="28"/>
  <c r="H25" i="28"/>
  <c r="I25" i="28"/>
  <c r="J25" i="28"/>
  <c r="K25" i="28"/>
  <c r="G26" i="28"/>
  <c r="H26" i="28"/>
  <c r="I26" i="28"/>
  <c r="J26" i="28"/>
  <c r="K26" i="28"/>
  <c r="G27" i="28"/>
  <c r="H27" i="28"/>
  <c r="I27" i="28"/>
  <c r="J27" i="28"/>
  <c r="K27" i="28"/>
  <c r="G28" i="28"/>
  <c r="H28" i="28"/>
  <c r="I28" i="28"/>
  <c r="J28" i="28"/>
  <c r="K28" i="28"/>
  <c r="G29" i="28"/>
  <c r="H29" i="28"/>
  <c r="I29" i="28"/>
  <c r="J29" i="28"/>
  <c r="K29" i="28"/>
  <c r="G30" i="28"/>
  <c r="H30" i="28"/>
  <c r="I30" i="28"/>
  <c r="J30" i="28"/>
  <c r="K30" i="28"/>
  <c r="G31" i="28"/>
  <c r="H31" i="28"/>
  <c r="I31" i="28"/>
  <c r="J31" i="28"/>
  <c r="K31" i="28"/>
  <c r="G32" i="28"/>
  <c r="H32" i="28"/>
  <c r="I32" i="28"/>
  <c r="J32" i="28"/>
  <c r="K32" i="28"/>
  <c r="G33" i="28"/>
  <c r="H33" i="28"/>
  <c r="I33" i="28"/>
  <c r="J33" i="28"/>
  <c r="K33" i="28"/>
  <c r="G34" i="28"/>
  <c r="H34" i="28"/>
  <c r="I34" i="28"/>
  <c r="J34" i="28"/>
  <c r="K34" i="28"/>
  <c r="G35" i="28"/>
  <c r="H35" i="28"/>
  <c r="I35" i="28"/>
  <c r="J35" i="28"/>
  <c r="K35" i="28"/>
  <c r="G36" i="28"/>
  <c r="H36" i="28"/>
  <c r="I36" i="28"/>
  <c r="J36" i="28"/>
  <c r="K36" i="28"/>
  <c r="G37" i="28"/>
  <c r="H37" i="28"/>
  <c r="I37" i="28"/>
  <c r="J37" i="28"/>
  <c r="K37" i="28"/>
  <c r="G38" i="28"/>
  <c r="H38" i="28"/>
  <c r="I38" i="28"/>
  <c r="J38" i="28"/>
  <c r="K38" i="28"/>
  <c r="G39" i="28"/>
  <c r="H39" i="28"/>
  <c r="I39" i="28"/>
  <c r="J39" i="28"/>
  <c r="K39" i="28"/>
  <c r="G40" i="28"/>
  <c r="H40" i="28"/>
  <c r="I40" i="28"/>
  <c r="J40" i="28"/>
  <c r="K40" i="28"/>
  <c r="G41" i="28"/>
  <c r="H41" i="28"/>
  <c r="I41" i="28"/>
  <c r="J41" i="28"/>
  <c r="K41" i="28"/>
  <c r="G42" i="28"/>
  <c r="H42" i="28"/>
  <c r="I42" i="28"/>
  <c r="J42" i="28"/>
  <c r="K42" i="28"/>
  <c r="G43" i="28"/>
  <c r="H43" i="28"/>
  <c r="I43" i="28"/>
  <c r="J43" i="28"/>
  <c r="K43" i="28"/>
  <c r="G44" i="28"/>
  <c r="H44" i="28"/>
  <c r="I44" i="28"/>
  <c r="J44" i="28"/>
  <c r="K44" i="28"/>
  <c r="G45" i="28"/>
  <c r="H45" i="28"/>
  <c r="I45" i="28"/>
  <c r="J45" i="28"/>
  <c r="K45" i="28"/>
  <c r="G46" i="28"/>
  <c r="H46" i="28"/>
  <c r="I46" i="28"/>
  <c r="J46" i="28"/>
  <c r="K46" i="28"/>
  <c r="G47" i="28"/>
  <c r="H47" i="28"/>
  <c r="I47" i="28"/>
  <c r="J47" i="28"/>
  <c r="K47" i="28"/>
  <c r="G48" i="28"/>
  <c r="H48" i="28"/>
  <c r="I48" i="28"/>
  <c r="J48" i="28"/>
  <c r="K48" i="28"/>
  <c r="G49" i="28"/>
  <c r="H49" i="28"/>
  <c r="I49" i="28"/>
  <c r="J49" i="28"/>
  <c r="K49" i="28"/>
  <c r="G50" i="28"/>
  <c r="H50" i="28"/>
  <c r="I50" i="28"/>
  <c r="J50" i="28"/>
  <c r="K50" i="28"/>
  <c r="G51" i="28"/>
  <c r="H51" i="28"/>
  <c r="I51" i="28"/>
  <c r="J51" i="28"/>
  <c r="K51" i="28"/>
  <c r="G52" i="28"/>
  <c r="H52" i="28"/>
  <c r="I52" i="28"/>
  <c r="J52" i="28"/>
  <c r="K52" i="28"/>
  <c r="G53" i="28"/>
  <c r="H53" i="28"/>
  <c r="I53" i="28"/>
  <c r="J53" i="28"/>
  <c r="K53" i="28"/>
  <c r="G54" i="28"/>
  <c r="H54" i="28"/>
  <c r="I54" i="28"/>
  <c r="J54" i="28"/>
  <c r="K54" i="28"/>
  <c r="G55" i="28"/>
  <c r="H55" i="28"/>
  <c r="I55" i="28"/>
  <c r="J55" i="28"/>
  <c r="K55" i="28"/>
  <c r="G56" i="28"/>
  <c r="H56" i="28"/>
  <c r="I56" i="28"/>
  <c r="J56" i="28"/>
  <c r="K56" i="28"/>
  <c r="C40" i="30" l="1"/>
  <c r="C38" i="30"/>
  <c r="C45" i="30" l="1"/>
  <c r="C64" i="30"/>
  <c r="C63" i="30"/>
  <c r="C74" i="30"/>
  <c r="C86" i="30"/>
  <c r="C83" i="30"/>
  <c r="C72" i="30"/>
  <c r="C82" i="30"/>
  <c r="C81" i="30"/>
  <c r="C80" i="30"/>
  <c r="C79" i="30"/>
  <c r="C85" i="30"/>
  <c r="C77" i="30"/>
  <c r="C84" i="30"/>
  <c r="C76" i="30"/>
  <c r="C75" i="30"/>
  <c r="C73" i="30"/>
  <c r="C71" i="30"/>
  <c r="C69" i="30"/>
  <c r="C70" i="30"/>
  <c r="C78" i="30"/>
  <c r="C66" i="30"/>
  <c r="C60" i="30"/>
  <c r="C61" i="30"/>
  <c r="C59" i="30"/>
  <c r="C56" i="30"/>
  <c r="C54" i="30"/>
  <c r="C55" i="30"/>
  <c r="C62" i="30"/>
  <c r="C68" i="30"/>
  <c r="C52" i="30"/>
  <c r="C51" i="30"/>
  <c r="C50" i="30"/>
  <c r="C49" i="30"/>
  <c r="C48" i="30"/>
  <c r="C53" i="30"/>
  <c r="C47" i="30"/>
  <c r="C44" i="30"/>
  <c r="C43" i="30"/>
  <c r="C46" i="30"/>
  <c r="C37" i="30"/>
  <c r="C67" i="30"/>
  <c r="C58" i="30"/>
  <c r="C65" i="30"/>
  <c r="C39" i="30"/>
  <c r="C57" i="30"/>
  <c r="C36" i="30"/>
  <c r="C42" i="30"/>
  <c r="C41" i="30"/>
  <c r="C35" i="30"/>
  <c r="C33" i="30"/>
  <c r="C34" i="30"/>
  <c r="C32" i="30"/>
  <c r="C29" i="30"/>
  <c r="C30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1" i="30"/>
  <c r="C3" i="30"/>
  <c r="C2" i="30"/>
  <c r="K2" i="25" l="1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I10" i="25" l="1"/>
  <c r="J10" i="25"/>
  <c r="I11" i="25"/>
  <c r="J11" i="25"/>
  <c r="I12" i="25"/>
  <c r="J12" i="25"/>
  <c r="I13" i="25"/>
  <c r="J13" i="25"/>
  <c r="I14" i="25"/>
  <c r="J14" i="25"/>
  <c r="I15" i="25"/>
  <c r="J15" i="25"/>
  <c r="K4" i="28" l="1"/>
  <c r="I4" i="28" l="1"/>
  <c r="J9" i="25"/>
  <c r="I9" i="25"/>
  <c r="J8" i="25"/>
  <c r="I8" i="25"/>
  <c r="J7" i="25"/>
  <c r="I7" i="25"/>
  <c r="J6" i="25"/>
  <c r="I6" i="25"/>
  <c r="J5" i="25"/>
  <c r="I5" i="25"/>
  <c r="J4" i="25"/>
  <c r="I4" i="25"/>
  <c r="J3" i="25"/>
  <c r="I3" i="25"/>
  <c r="J2" i="25"/>
  <c r="I2" i="25"/>
  <c r="L8" i="28" l="1"/>
  <c r="N8" i="28" s="1"/>
  <c r="L14" i="28"/>
  <c r="N14" i="28" s="1"/>
  <c r="L16" i="28"/>
  <c r="N16" i="28" s="1"/>
  <c r="L22" i="28"/>
  <c r="N22" i="28" s="1"/>
  <c r="L24" i="28"/>
  <c r="N24" i="28" s="1"/>
  <c r="L30" i="28"/>
  <c r="N30" i="28" s="1"/>
  <c r="L32" i="28"/>
  <c r="N32" i="28" s="1"/>
  <c r="L43" i="28"/>
  <c r="N43" i="28" s="1"/>
  <c r="L45" i="28"/>
  <c r="N45" i="28" s="1"/>
  <c r="L47" i="28"/>
  <c r="N47" i="28" s="1"/>
  <c r="L54" i="28"/>
  <c r="N54" i="28" s="1"/>
  <c r="L41" i="28"/>
  <c r="N41" i="28" s="1"/>
  <c r="L11" i="28"/>
  <c r="N11" i="28" s="1"/>
  <c r="L19" i="28"/>
  <c r="N19" i="28" s="1"/>
  <c r="L27" i="28"/>
  <c r="N27" i="28" s="1"/>
  <c r="L35" i="28"/>
  <c r="N35" i="28" s="1"/>
  <c r="L42" i="28"/>
  <c r="N42" i="28" s="1"/>
  <c r="L7" i="28"/>
  <c r="N7" i="28" s="1"/>
  <c r="L9" i="28"/>
  <c r="N9" i="28" s="1"/>
  <c r="L10" i="28"/>
  <c r="N10" i="28" s="1"/>
  <c r="L13" i="28"/>
  <c r="N13" i="28" s="1"/>
  <c r="L15" i="28"/>
  <c r="N15" i="28" s="1"/>
  <c r="L17" i="28"/>
  <c r="N17" i="28" s="1"/>
  <c r="L18" i="28"/>
  <c r="N18" i="28" s="1"/>
  <c r="L21" i="28"/>
  <c r="N21" i="28" s="1"/>
  <c r="L23" i="28"/>
  <c r="N23" i="28" s="1"/>
  <c r="L25" i="28"/>
  <c r="N25" i="28" s="1"/>
  <c r="L26" i="28"/>
  <c r="N26" i="28" s="1"/>
  <c r="L29" i="28"/>
  <c r="N29" i="28" s="1"/>
  <c r="L31" i="28"/>
  <c r="N31" i="28" s="1"/>
  <c r="L33" i="28"/>
  <c r="N33" i="28" s="1"/>
  <c r="L34" i="28"/>
  <c r="N34" i="28" s="1"/>
  <c r="L44" i="28"/>
  <c r="N44" i="28" s="1"/>
  <c r="L46" i="28"/>
  <c r="N46" i="28" s="1"/>
  <c r="L48" i="28"/>
  <c r="N48" i="28" s="1"/>
  <c r="L51" i="28"/>
  <c r="N51" i="28" s="1"/>
  <c r="L53" i="28"/>
  <c r="N53" i="28" s="1"/>
  <c r="L55" i="28"/>
  <c r="N55" i="28" s="1"/>
  <c r="L49" i="28"/>
  <c r="N49" i="28" s="1"/>
  <c r="L56" i="28"/>
  <c r="N56" i="28" s="1"/>
  <c r="L39" i="28"/>
  <c r="N39" i="28" s="1"/>
  <c r="L12" i="28"/>
  <c r="N12" i="28" s="1"/>
  <c r="L20" i="28"/>
  <c r="N20" i="28" s="1"/>
  <c r="L28" i="28"/>
  <c r="N28" i="28" s="1"/>
  <c r="L36" i="28"/>
  <c r="N36" i="28" s="1"/>
  <c r="L38" i="28"/>
  <c r="N38" i="28" s="1"/>
  <c r="L40" i="28"/>
  <c r="N40" i="28" s="1"/>
  <c r="L50" i="28"/>
  <c r="N50" i="28" s="1"/>
  <c r="L52" i="28"/>
  <c r="N52" i="28" s="1"/>
  <c r="L37" i="28"/>
  <c r="N37" i="28" s="1"/>
  <c r="O40" i="28" l="1"/>
  <c r="P40" i="28"/>
  <c r="O20" i="28"/>
  <c r="P20" i="28"/>
  <c r="P49" i="28"/>
  <c r="O49" i="28"/>
  <c r="O48" i="28"/>
  <c r="P48" i="28"/>
  <c r="P33" i="28"/>
  <c r="O33" i="28"/>
  <c r="P25" i="28"/>
  <c r="O25" i="28"/>
  <c r="P17" i="28"/>
  <c r="O17" i="28"/>
  <c r="P9" i="28"/>
  <c r="O9" i="28"/>
  <c r="O35" i="28"/>
  <c r="P35" i="28"/>
  <c r="O47" i="28"/>
  <c r="P47" i="28"/>
  <c r="P30" i="28"/>
  <c r="O30" i="28"/>
  <c r="P14" i="28"/>
  <c r="O14" i="28"/>
  <c r="P37" i="28"/>
  <c r="O37" i="28"/>
  <c r="P38" i="28"/>
  <c r="O38" i="28"/>
  <c r="O12" i="28"/>
  <c r="P12" i="28"/>
  <c r="P55" i="28"/>
  <c r="O55" i="28"/>
  <c r="P46" i="28"/>
  <c r="O46" i="28"/>
  <c r="O31" i="28"/>
  <c r="P31" i="28"/>
  <c r="P23" i="28"/>
  <c r="O23" i="28"/>
  <c r="O15" i="28"/>
  <c r="P15" i="28"/>
  <c r="P7" i="28"/>
  <c r="O7" i="28"/>
  <c r="P27" i="28"/>
  <c r="O27" i="28"/>
  <c r="P45" i="28"/>
  <c r="O45" i="28"/>
  <c r="O24" i="28"/>
  <c r="P24" i="28"/>
  <c r="O8" i="28"/>
  <c r="P8" i="28"/>
  <c r="O52" i="28"/>
  <c r="P52" i="28"/>
  <c r="O36" i="28"/>
  <c r="P36" i="28"/>
  <c r="P39" i="28"/>
  <c r="O39" i="28"/>
  <c r="P53" i="28"/>
  <c r="O53" i="28"/>
  <c r="O44" i="28"/>
  <c r="P44" i="28"/>
  <c r="P29" i="28"/>
  <c r="O29" i="28"/>
  <c r="P21" i="28"/>
  <c r="O21" i="28"/>
  <c r="P13" i="28"/>
  <c r="O13" i="28"/>
  <c r="P19" i="28"/>
  <c r="O19" i="28"/>
  <c r="P41" i="28"/>
  <c r="O41" i="28"/>
  <c r="O43" i="28"/>
  <c r="P43" i="28"/>
  <c r="P22" i="28"/>
  <c r="O22" i="28"/>
  <c r="P50" i="28"/>
  <c r="O50" i="28"/>
  <c r="O28" i="28"/>
  <c r="P28" i="28"/>
  <c r="P56" i="28"/>
  <c r="O56" i="28"/>
  <c r="P51" i="28"/>
  <c r="O51" i="28"/>
  <c r="P34" i="28"/>
  <c r="O34" i="28"/>
  <c r="P26" i="28"/>
  <c r="O26" i="28"/>
  <c r="P18" i="28"/>
  <c r="O18" i="28"/>
  <c r="P10" i="28"/>
  <c r="O10" i="28"/>
  <c r="P42" i="28"/>
  <c r="O42" i="28"/>
  <c r="O11" i="28"/>
  <c r="P11" i="28"/>
  <c r="P54" i="28"/>
  <c r="O54" i="28"/>
  <c r="O32" i="28"/>
  <c r="P32" i="28"/>
  <c r="O16" i="28"/>
  <c r="P16" i="28"/>
  <c r="E8" i="28" l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O4" i="28" l="1"/>
</calcChain>
</file>

<file path=xl/sharedStrings.xml><?xml version="1.0" encoding="utf-8"?>
<sst xmlns="http://schemas.openxmlformats.org/spreadsheetml/2006/main" count="2667" uniqueCount="339">
  <si>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</si>
  <si>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</si>
  <si>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</si>
  <si>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</si>
  <si>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</si>
  <si>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</si>
  <si>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</si>
  <si>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</si>
  <si>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</si>
  <si>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</si>
  <si>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</si>
  <si>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</si>
  <si>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</si>
  <si>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</si>
  <si>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</si>
  <si>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</si>
  <si>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</si>
  <si>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</si>
  <si>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</si>
  <si>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</si>
  <si>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</si>
  <si>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</si>
  <si>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</si>
  <si>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</si>
  <si>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</si>
  <si>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</si>
  <si>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</si>
  <si>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</si>
  <si>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</si>
  <si>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</si>
  <si>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</si>
  <si>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</si>
  <si>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</si>
  <si>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</si>
  <si>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</si>
  <si>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</si>
  <si>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</si>
  <si>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</si>
  <si>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</si>
  <si>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</si>
  <si>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</si>
  <si>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</si>
  <si>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</si>
  <si>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</si>
  <si>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</si>
  <si>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</si>
  <si>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LÂMPADA ELETRÔNICA</t>
  </si>
  <si>
    <t>LUMINÁRIA DE EMERGÊNCIA</t>
  </si>
  <si>
    <t>CARREGADOR DE PILHA</t>
  </si>
  <si>
    <t>Cod. SICOP</t>
  </si>
  <si>
    <t>Descr. Órgão SICOP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</si>
  <si>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</si>
  <si>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</si>
  <si>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</si>
  <si>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</si>
  <si>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</si>
  <si>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</si>
  <si>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</si>
  <si>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</si>
  <si>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</si>
  <si>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</si>
  <si>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</si>
  <si>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</si>
  <si>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</si>
  <si>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</si>
  <si>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</si>
  <si>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</si>
  <si>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</si>
  <si>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</si>
  <si>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</si>
  <si>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</si>
  <si>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</si>
  <si>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</si>
  <si>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</si>
  <si>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</si>
  <si>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</si>
  <si>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</si>
  <si>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</si>
  <si>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</si>
  <si>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PLANILHA DE DIMENSIONAMENTO</t>
  </si>
  <si>
    <t>Administração Regional da Candangolândia - RA XIX</t>
  </si>
  <si>
    <t>Administração Regional da Fercal - RA XXXI</t>
  </si>
  <si>
    <t>Administração Regional do Sudoeste/Octogonal - RA XXII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</si>
  <si>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</si>
  <si>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</si>
  <si>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</si>
  <si>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</si>
  <si>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</si>
  <si>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</si>
  <si>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</si>
  <si>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</si>
  <si>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</si>
  <si>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</si>
  <si>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</si>
  <si>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</si>
  <si>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</si>
  <si>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</si>
  <si>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</si>
  <si>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</si>
  <si>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</si>
  <si>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</si>
  <si>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</si>
  <si>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</si>
  <si>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</si>
  <si>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</si>
  <si>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</si>
  <si>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</si>
  <si>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</si>
  <si>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</si>
  <si>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SAI - RA XXIX</t>
  </si>
  <si>
    <t>Administração Regional do Varjão - RA XXIII</t>
  </si>
  <si>
    <t>AGEFIS - Agência de Fiscalização do Distrito Federal</t>
  </si>
  <si>
    <t>ADASA - Agência Reguladora de Águas e Saneamento do DF</t>
  </si>
  <si>
    <t>ArPDF - Arquivo Público do Distrito Federal</t>
  </si>
  <si>
    <t>CODEPLAN - Cia de Desenvolvimento do Planalto Central</t>
  </si>
  <si>
    <t>CODHAB - Companhia de Desenvolvimento Habitacional do Distrito Federal</t>
  </si>
  <si>
    <t>CAESB - Companhia de Saneamento Ambiental do Distrito Federal</t>
  </si>
  <si>
    <t>METRÔ - Companhia do Metropolitano de Brasília</t>
  </si>
  <si>
    <t>CEB - Companhia Energética de Brasília</t>
  </si>
  <si>
    <t>TERRACAP - Companhia Imobiliária de Brasília</t>
  </si>
  <si>
    <t>NOVACAP - Companhia Urbanizadora da Nova Capital do Brasil</t>
  </si>
  <si>
    <t>CGDF - Controladoria Geral do Distrito Federal</t>
  </si>
  <si>
    <t>CBMDF - Corpo de Bombeiros Militar do Distrito Federal</t>
  </si>
  <si>
    <t>DPDF - Defensoria Pública do Distrito Federal</t>
  </si>
  <si>
    <t>DER - Departamento de Estradas e Rodagens do DF</t>
  </si>
  <si>
    <t>DETRAN - Departamento de Trânsito do Distrito Federal</t>
  </si>
  <si>
    <t>EMATER - Empresa de Assistência Técnica e Extensão Rural do DF</t>
  </si>
  <si>
    <t>FUNAP - Fundação de Amparo ao Trabalhador Preso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</si>
  <si>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</si>
  <si>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</si>
  <si>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</si>
  <si>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</si>
  <si>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</si>
  <si>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GVG - Gabinete do Vice-Governador</t>
  </si>
  <si>
    <t>PROCON - Instituto de Defesa do Consumidor</t>
  </si>
  <si>
    <t>IPREV - Instituto de Previdencia dos Servidores do Distrito Federal</t>
  </si>
  <si>
    <t>IBRAM - Instituto do Meio Ambiente e dos Recursos Hídricos do Distrito Federal</t>
  </si>
  <si>
    <t>JBB - Jardim Botânico de Brasília</t>
  </si>
  <si>
    <t>PCDF - Polícia Civil do Distrito Federal</t>
  </si>
  <si>
    <t>PMDF - Polícia Militar do Distrito Federal</t>
  </si>
  <si>
    <t>PGDF - Procuradoria Geral do Distrito Federal</t>
  </si>
  <si>
    <t>CACI - Secretaria de Estado da Casa Civil, Relações Institucionais e Sociais do Distrito Federal</t>
  </si>
  <si>
    <t>SEGETH - Secretaria de Estado da Gestão do Território e Habitação</t>
  </si>
  <si>
    <t>SECID - Secretaria de Estado das Cidades</t>
  </si>
  <si>
    <t>SEAGRI - Secretaria de Estado de Agricultura, Abastecimento e Desenvolvimento Rural</t>
  </si>
  <si>
    <t>SECOM - Secretaria de Estado de Comunicação</t>
  </si>
  <si>
    <t>SECULT - Secretaria de Estado de Cultura</t>
  </si>
  <si>
    <t>SEDICT - Secretaria de Estado de Economia, Desenvolvimento Sustentável, Inovação, Ciência e Tecnologia</t>
  </si>
  <si>
    <t>SEE - Secretaria de Estado de Educação</t>
  </si>
  <si>
    <t>SETUL - Secretaria de Estado de Esporte, Turismo e Lazer</t>
  </si>
  <si>
    <t>SEF - Secretaria de Estado de Fazenda</t>
  </si>
  <si>
    <t>SINESP - Secretaria de Estado de Infraestrutura e Serviços Públicos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</si>
  <si>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</si>
  <si>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</si>
  <si>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</si>
  <si>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</si>
  <si>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SECRIA - Secretaria de Estado de Políticas para Crianças, Adolescentes e Juventude</t>
  </si>
  <si>
    <t>SES - Secretaria de Estado de Saúde</t>
  </si>
  <si>
    <t>SSP - Secretaria de Estado de Segurança Pública e Paz Social</t>
  </si>
  <si>
    <t>SEDESTMIDH - Secretaria de Estado de Trabalho, Desenvolvimento Social, Mulheres, Igualdade Racial e Direitos Humanos</t>
  </si>
  <si>
    <t>SLU - Serviço de Limpeza Urbana</t>
  </si>
  <si>
    <t>DFTRANS - Transporte Urbano do DF</t>
  </si>
  <si>
    <t>CEASA - Central de Abastecimento do DF</t>
  </si>
  <si>
    <t>CLDF - Câmara Legislativa do Distrito Federal</t>
  </si>
  <si>
    <t>ADM. REGIONAL</t>
  </si>
  <si>
    <t>SECRETARIA</t>
  </si>
  <si>
    <t>ENTIDADE</t>
  </si>
  <si>
    <t>TIPO</t>
  </si>
  <si>
    <t>UO 2</t>
  </si>
  <si>
    <t>SCIA RA XXV</t>
  </si>
  <si>
    <t>SECRIANCA</t>
  </si>
  <si>
    <t>SEDESTMIDH</t>
  </si>
  <si>
    <t>Consumo da Ata 41/2016</t>
  </si>
  <si>
    <t>3.3.90.30.14.02.0269.000001-01</t>
  </si>
  <si>
    <t>3.3.90.30.14.02.0021.000017-01</t>
  </si>
  <si>
    <t>3.3.90.30.14.02.0021.000018-01</t>
  </si>
  <si>
    <t>3.3.90.30.14.02.0021.000019-01</t>
  </si>
  <si>
    <t>3.3.90.30.14.02.0198.000002-01</t>
  </si>
  <si>
    <t>3.3.90.30.14.02.0198.000003-01</t>
  </si>
  <si>
    <t>3.3.90.30.14.02.0206.000004-01</t>
  </si>
  <si>
    <t>3.3.90.30.14.02.0206.000005-01</t>
  </si>
  <si>
    <t>3.3.90.30.14.02.0210.000001-01</t>
  </si>
  <si>
    <t>3.3.90.30.14.02.0254.000001-01</t>
  </si>
  <si>
    <t>3.3.90.30.14.02.0211.000002-01</t>
  </si>
  <si>
    <t>3.3.90.30.25.06.0017.000002-01</t>
  </si>
  <si>
    <t>3.3.90.30.14.02.0202.000002-01</t>
  </si>
  <si>
    <t>3.3.90.30.14.02.0261.000001-01</t>
  </si>
  <si>
    <t>3.3.90.30.14.02.0258.000001-01</t>
  </si>
  <si>
    <t>3.3.90.30.14.02.0211.000003-01</t>
  </si>
  <si>
    <t>3.3.90.30.14.02.0248.000002-01</t>
  </si>
  <si>
    <t>3.3.90.30.14.02.0064.000006-01</t>
  </si>
  <si>
    <t>3.3.90.30.14.02.0263.000001-01</t>
  </si>
  <si>
    <t>3.3.90.30.14.02.0266.000001-01</t>
  </si>
  <si>
    <t>3.3.90.30.14.02.0011.000004-01</t>
  </si>
  <si>
    <t>3.3.90.30.14.02.0035.000024-01</t>
  </si>
  <si>
    <t>3.3.90.30.14.02.0029.000033-01</t>
  </si>
  <si>
    <t>3.3.90.30.14.02.0194.000005-01</t>
  </si>
  <si>
    <t>3.3.90.30.14.02.0072.000002-01</t>
  </si>
  <si>
    <t>3.3.90.30.14.02.0267.000001-01</t>
  </si>
  <si>
    <t>3.3.90.30.14.02.0248.000003-01</t>
  </si>
  <si>
    <t>3.3.90.30.14.02.0248.000004-01</t>
  </si>
  <si>
    <t>3.3.90.30.14.02.0192.000003-01</t>
  </si>
  <si>
    <t>3.3.90.30.14.02.0191.000004-01</t>
  </si>
  <si>
    <t>3.3.90.30.14.02.0117.000004-01</t>
  </si>
  <si>
    <t>3.3.90.30.14.02.0004.000006-01</t>
  </si>
  <si>
    <t>3.3.90.30.14.02.0182.000001-01</t>
  </si>
  <si>
    <t>3.3.90.30.19.08.0011.000002-01</t>
  </si>
  <si>
    <t>3.3.90.30.14.02.0029.000023-01</t>
  </si>
  <si>
    <t>3.3.90.30.14.02.0029.000032-01</t>
  </si>
  <si>
    <t>3.3.90.30.14.02.0029.000024-01</t>
  </si>
  <si>
    <t>3.3.90.30.14.02.0029.000025-01</t>
  </si>
  <si>
    <t>3.3.90.30.14.02.0029.000026-01</t>
  </si>
  <si>
    <t>3.3.90.30.14.02.0029.000027-01</t>
  </si>
  <si>
    <t>3.3.90.30.14.02.0029.000028-01</t>
  </si>
  <si>
    <t>3.3.90.30.14.02.0029.000029-01</t>
  </si>
  <si>
    <t>3.3.90.30.14.02.0029.000030-01</t>
  </si>
  <si>
    <t>3.3.90.30.14.02.0029.000031-01</t>
  </si>
  <si>
    <t>3.3.90.30.14.02.0035.000025-01</t>
  </si>
  <si>
    <t>3.3.90.30.14.02.0119.000006-01</t>
  </si>
  <si>
    <t>3.3.90.30.14.02.0034.000003-01</t>
  </si>
  <si>
    <t>3.3.90.30.14.02.0240.000001-01</t>
  </si>
  <si>
    <t>3.3.90.30.14.02.0071.000006-01</t>
  </si>
  <si>
    <t>3.3.90.30.14.01.0364.000001-01</t>
  </si>
  <si>
    <t xml:space="preserve">PROC. SEI Nº </t>
  </si>
  <si>
    <t>BAMBOLÊ, Material: PVC que afunda, Diâmetro: 60 cm, Cor: À escolher. - Cód. Item: 3.3.90.30.14.02.0035.000024-01</t>
  </si>
  <si>
    <t>ESPAGUETE, Material: Polietileno, Dimensões: 1,65 x 0,65 cm, Aplicação: Para aulas de natação, Cor: A escolher. - Cód. Item: 3.3.90.30.14.02.0072.000002-01</t>
  </si>
  <si>
    <t>MINI CAMA ELÁSTICA, Características Mínimas: Confeccionado em aço com pintura eletrostática, tela costurada com linha de nylon, base de sustentação e capacidade para até 120 kg. - Cód. Item: 3.3.90.30.14.02.0117.000004-01</t>
  </si>
  <si>
    <t>JOGO DE VARETAS, Características Mínimas: Com 31 varetas de plástico. - Cód. Item: 3.3.90.30.14.02.0240.000001-01</t>
  </si>
  <si>
    <t>SISTEMA DE TREINAMENTO SUSPENSO, Características Mínimas: Fita de suspensão, alças e mosquetão. Empunhadura anti deslizante e fivela de metal. Inclui suporte para fixação na parede. - Cód. Item: 3.3.90.30.14.02.0254.000001-01</t>
  </si>
  <si>
    <t>CESTO PARA GUARDA DE MATERIAL, Material: Plástico flexível com alça anatômica, Capacidade: Acima de 20 litros, Características Adicionais: Resistente ao frio e calor. - Cód. Item: 3.3.90.30.19.08.0011.000002-01</t>
  </si>
  <si>
    <t>BOMBA DE AR, Aplicação: Enchimento de pneu, Tipo: Pedal, Características Adicionais: Com manômetro, pedal emborrachado, conector rápido em metal com fixador, mangueira com 50cm, com 1 bico e 1 adaptador. - Cód. Item: 3.3.90.30.25.06.0017.000002-01</t>
  </si>
  <si>
    <t>APITO, Material: plástico, Tipo: profissional 40, Apresentação: com cordão de nylon, Aplicação: para uso de árbitro - Cód. Item: 3.3.90.30.14.02.0004.000006-01</t>
  </si>
  <si>
    <t>BOLA DE BORRACHA, Características Mínimas: N.º 10 - Circunferência entre 47-50,5 cm, diâmetro entre 15-16,6 cm. - Cód. Item: 3.3.90.30.14.02.0119.000006-01</t>
  </si>
  <si>
    <t>FAIXA ELÁSTICA FISIOTERÁPICA, Características Técnicas Mínimas: Resistência intermediária, cor azul ou verde, para exercícios físicos de reabilitação e fortalecimento, ideal para exercícios das partes inferiores ou superiores do corpo, Medidas: 1,5 x 0,14</t>
  </si>
  <si>
    <t>FAIXA ELÁSTICA FISIOTERÁPICA, Características Técnicas Mínimas: Resistência alta, cor prata ou preta, para exercícios físicos de reabilitação e fortalecimento, ideal para exercícios das partes inferiores ou superiores do corpo, Medidas: 1,5 x 0,14 m. - Có</t>
  </si>
  <si>
    <t>BOLA SUÍÇA, Material: PVC, Medida: 55 cm, Aplicação: Para pilates, ginástica funcional e alongamento. - Cód. Item: 3.3.90.30.14.02.0198.000002-01</t>
  </si>
  <si>
    <t>CALIBRADOR DIGITAL, Características Técnicas Mínimas: Medidor eletrônico para aferição da pressão da bola. - Cód. Item: 3.3.90.30.14.02.0202.000002-01</t>
  </si>
  <si>
    <t>JOGO DE DAMAS, Material Tabuleiro: Madeira, Material Peças: Plástico Caracteristicas Mínimas: 30 x 30 cm. - Cód. Item: 3.3.90.30.14.02.0034.000003-01</t>
  </si>
  <si>
    <t>CANELEIRA, Material: Emborrachado, Peso: 1 kg, Características Adicionais: Enchimento com esferas de ferro e fecho com velcro. - Cód. Item: 3.3.90.30.14.02.0029.000023-01</t>
  </si>
  <si>
    <t>CANELEIRA, Material: Emborrachado, Peso: 9 kg, Características Adicionais: Enchimento com esferas de ferro e fecho com velcro. - Cód. Item: 3.3.90.30.14.02.0029.000031-01</t>
  </si>
  <si>
    <t>CANELEIRA, Material: Emborrachado, Peso: 10 kg, Características Adicionais: Enchimento com esferas de ferro e fecho com velcro. - Cód. Item: 3.3.90.30.14.02.0029.000032-01</t>
  </si>
  <si>
    <t>FITA PARA DEMARCAÇÃO, Características Técnicas Mínimas: Material: PVC , Medidas: 30 x 42 m,, Aplicação: Para futebol de areia, Unidade De Fornecimento: Kit com fitas de marcação e 4 hastes de metal. - Cód. Item: 3.3.90.30.14.02.0211.000002-01</t>
  </si>
  <si>
    <t>DARDO, Aplicação: Atletismo para lançamento, Material: Bambu, Características Adicionais: Empunhadura de cordel e ponteira de ferro pintada. - Cód. Item: 3.3.90.30.14.02.0263.000001-01</t>
  </si>
  <si>
    <t>CARTÃO PARA ÁRBITRO, Características: Jogo de cartão com duas cores, sendo um cartão amarelo e outro vermelho - Cód. Item: 3.3.90.30.14.02.0182.000001-01</t>
  </si>
  <si>
    <t>JOGO DE XADREZ, Material: Tabuleiro em madeira, Características Adicionais: Com peças de plástico, Tamanhos oficiais: sendo o rei com 10 cm, Dimensões: 30 x 30 cm. - Cód. Item: 3.3.90.30.14.02.0071.000006-01</t>
  </si>
  <si>
    <t>KIT, Aplicação: Atividade aquática, Características Mínimas: Jogo de argolas que afundam, 18 cm de diâmetro, 04 peças, cores diversas. - Cód. Item: 3.3.90.30.14.02.0248.000003-01</t>
  </si>
  <si>
    <t>KIT, Aplicação: Atividade aquática, Características Mínimas: Jogo de pinos que afundam, 20 cm de altura, 06 peças, coresdiversas. - Cód. Item: 3.3.90.30.14.02.0248.000004-01</t>
  </si>
  <si>
    <t>CANELEIRA, Material: E.V.A, Peso Do Par De Caneleiras Submersas: 1Kg a 3kg, Tamanho: Único, Características Mínimas: Para modalidade nado sincronizado, Aplicação: Para uso em piscina para hidroterapia,fisioterapia e hidroginástica. - Cód. Item: 3.3.90.30.</t>
  </si>
  <si>
    <t>COLETES FLUTUANTES, Características: Colete em borracha E.V.A, Características Técnicas Mínimas: Baixa densidade, Características Adicionais: Fivela Tridente para ajuste. Peso: Para suportar até 90 kg, Aplicação: Uso em piscina. - Cód. Item: 3.3.90.30.14.</t>
  </si>
  <si>
    <t>HALTERES AQUÁTICO, Material: Borracha EVA, Peso: 01 Kg, Cor: À escolher. - Cód. Item: 3.3.90.30.14.02.0267.000001-01</t>
  </si>
  <si>
    <t>BOLA MEDICINEBOL, Material: Borracha, Peso: 1 Kg, Características Adicionais: Uso fisioterápico e treinamentos específicos, matrizada, Cor: A escolher. - Cód. Item: 3.3.90.30.14.02.0021.000017-01</t>
  </si>
  <si>
    <t>BOLA MEDICINEBOL, Material: Borracha, Peso: 2 Kg, Características Adicionais: Uso fisioterápico e treinamentos específicos, matrizada, Cor: A escolher. - Cód. Item: 3.3.90.30.14.02.0021.000018-01</t>
  </si>
  <si>
    <t>BOLA MEDICINEBOL, Material: Borracha, Peso: 3 Kg, Características Adicionais: Uso fisioterápico e treinamentos específicos, matrizada, Cor: A escolher. - Cód. Item: 3.3.90.30.14.02.0021.000019-01</t>
  </si>
  <si>
    <t>BOLA SUÍÇA, Material: PVC, Medida: 65 cm, Aplicação: Para pilates, ginástica funcional e alongamento. - Cód. Item: 3.3.90.30.14.02.0198.000003-01</t>
  </si>
  <si>
    <t>CANELEIRA, Material: Emborrachado, Peso: 2 kg, Características Adicionais: Enchimento com esferas de ferro e fecho com velcro. - Cód. Item: 3.3.90.30.14.02.0029.000024-01</t>
  </si>
  <si>
    <t>CANELEIRA, Material: Emborrachado, Peso: 3 kg, Características Adicionais: Enchimento com esferas de ferro e fecho com velcro. - Cód. Item: 3.3.90.30.14.02.0029.000025-01</t>
  </si>
  <si>
    <t>CANELEIRA, Material: Emborrachado, Peso: 4 kg, Características Adicionais: Enchimento com esferas de ferro e fecho com velcro. - Cód. Item: 3.3.90.30.14.02.0029.000026-01</t>
  </si>
  <si>
    <t>CANELEIRA, Material: Emborrachado, Peso: 5 kg, Características Adicionais: Enchimento com esferas de ferro e fecho com velcro. - Cód. Item: 3.3.90.30.14.02.0029.000027-01</t>
  </si>
  <si>
    <t>BAMBOLÊ, Material: plástico, Diâmetro: 63 cm, Cor: a escolher - Cód. Item: 3.3.90.30.14.02.0035.000025-01</t>
  </si>
  <si>
    <t>FITA PARA DEMARCAÇÃO, Características Técnicas Mínimas: Material: PVC , Medidas: 60 m x 5 cm, Aplicação: Quadra de bocha paralímpica, Unidade De Fornecimento: Rolo de 60 metros. - Cód. Item: 3.3.90.30.14.02.0211.000003-01</t>
  </si>
  <si>
    <t>KIT, Aplicação: Bocha adaptada, Características Mínimas: 13 bolas de couro e bolsa para transporte. - Cód. Item: 3.3.90.30.14.02.0248.000002-01</t>
  </si>
  <si>
    <t>CALHA, Aplicação: Dispositivo auxiliar na prática de bocha adaptada, Material: Termoplástico, Comprimento: 112 cm. - Cód. Item: 3.3.90.30.14.02.0258.000001-01</t>
  </si>
  <si>
    <t>PRANCHA, Características: Material/composição EVA, Aplicação: Para natação, Tamanho: Grande, Medidas: 50-40 x 27-28 x 3 cm. - Cód. Item: 3.3.90.30.14.02.0191.000004-01</t>
  </si>
  <si>
    <t>ESTILETE, Aplicação: Ginástica Rítimica, Características: Material: Fibra de Vidro. Dimensões: 50 a 60cm, Diâmetro Máximo: 1 cm. - Cód. Item: 3.3.90.30.14.02.0269.000001-01</t>
  </si>
  <si>
    <t>PIÃO, Material: Madeira, Características Mínimas: Com ponta arredondada e fieira de 2 m, Medidas: Altura entre 7-8 cm e largura de 5 cm. - Cód. Item: 3.3.90.30.14.01.0364.000001-01</t>
  </si>
  <si>
    <t>PELOTA PARA LANÇAMENTO, Material: Couro, Peso: 250g, Tamanho: Entre 6,5 - 7,5 cm de diâmetro, Características Adicionais: Para atletas iniciantes ou uso escolar. - Cód. Item: 3.3.90.30.14.02.0266.000001-01</t>
  </si>
  <si>
    <t>PETECA, Material: Nylon com base de cortiça, Tipo: Badminton, Peso: 4,74-5,50 gramas. - Cód. Item: 3.3.90.30.14.02.0011.000004-01</t>
  </si>
  <si>
    <t>BOLA PARA PEBOLIM (TOTÓ),Diâmetro: 35 mm, Material: Termo Plástico, Embalagem: Embalagem com 6 bolas. - Cód. Item: 3.3.90.30.14.02.0064.000006-01</t>
  </si>
  <si>
    <t>CANELEIRA, Material: Emborrachado, Peso: 6 kg, Características Adicionais: Enchimento com esferas de ferro e fecho com velcro. - Cód. Item: 3.3.90.30.14.02.0029.000028-01</t>
  </si>
  <si>
    <t>POLIBOIAS, Características: Recortado e lixado,Material: EVA injetado,Dimensões: 10,5 x 25,5 x 10,5 cm (A x C x L). - Cód. Item: 3.3.90.30.14.02.0192.000003-01</t>
  </si>
  <si>
    <t>CANELEIRA, Material: Emborrachado, Peso: 7 kg, Características Adicionais: Enchimento com esferas de ferro e fecho com velcro. - Cód. Item: 3.3.90.30.14.02.0029.000029-01</t>
  </si>
  <si>
    <t>CANELEIRA, Material: Emborrachado, Peso: 8 kg, Características Adicionais: Enchimento com esferas de ferro e fecho com velcro. - Cód. Item: 3.3.90.30.14.02.0029.000030-01</t>
  </si>
  <si>
    <t>APITO</t>
  </si>
  <si>
    <t>SISTEMA DE TREINAMENTO SUSPENSO</t>
  </si>
  <si>
    <t>BOLA DE BORRACHA</t>
  </si>
  <si>
    <t>FAIXA ELÁSTICA FISIOTERÁPICA</t>
  </si>
  <si>
    <t>BOLA SUÍÇA</t>
  </si>
  <si>
    <t>CALIBRADOR DIGITAL</t>
  </si>
  <si>
    <t>JOGO DE DAMAS</t>
  </si>
  <si>
    <t>CANELEIRA</t>
  </si>
  <si>
    <t>FITA PARA DEMARCAÇÃO</t>
  </si>
  <si>
    <t>BOMBA DE AR</t>
  </si>
  <si>
    <t>MINI CAMA ELÁSTICA</t>
  </si>
  <si>
    <t>DARDO</t>
  </si>
  <si>
    <t>CARTÃO PARA ÁRBITRO</t>
  </si>
  <si>
    <t>JOGO DE XADREZ</t>
  </si>
  <si>
    <t>KIT</t>
  </si>
  <si>
    <t>ESPAGUETE</t>
  </si>
  <si>
    <t>COLETES FLUTUANTES</t>
  </si>
  <si>
    <t>HALTERES AQUÁTICO</t>
  </si>
  <si>
    <t>BOLA MEDICINEBOL</t>
  </si>
  <si>
    <t>BAMBOLÊ</t>
  </si>
  <si>
    <t>CALHA</t>
  </si>
  <si>
    <t>PRANCHA</t>
  </si>
  <si>
    <t>ESTILETE</t>
  </si>
  <si>
    <t>JOGO DE VARETAS</t>
  </si>
  <si>
    <t>PIÃO</t>
  </si>
  <si>
    <t>PELOTA PARA LANÇAMENTO</t>
  </si>
  <si>
    <t>PETECA</t>
  </si>
  <si>
    <t>CESTO PARA GUARDA DE MATERIAL</t>
  </si>
  <si>
    <t>BOLA PARA PEBOLIM (TOTÓ)</t>
  </si>
  <si>
    <t>POLIBOIAS</t>
  </si>
  <si>
    <t>unidade</t>
  </si>
  <si>
    <t>kit</t>
  </si>
  <si>
    <t>embalagem</t>
  </si>
  <si>
    <t>par</t>
  </si>
  <si>
    <t>jogo</t>
  </si>
  <si>
    <t>rolo</t>
  </si>
  <si>
    <t>pote</t>
  </si>
  <si>
    <t>CACI</t>
  </si>
  <si>
    <t>PGDF</t>
  </si>
  <si>
    <t>SSP</t>
  </si>
  <si>
    <t>PCDF</t>
  </si>
  <si>
    <t>SES</t>
  </si>
  <si>
    <t>SEE</t>
  </si>
  <si>
    <t>GAMA RA II</t>
  </si>
  <si>
    <t>BRAZLAND RA IV</t>
  </si>
  <si>
    <t>SOBRADINHO RA V</t>
  </si>
  <si>
    <t>CEILANDIA RA IX</t>
  </si>
  <si>
    <t>SAMAMB RA XII</t>
  </si>
  <si>
    <t>SAO SEBT RA XIV</t>
  </si>
  <si>
    <t>LAGO SUL RA XVI</t>
  </si>
  <si>
    <t>CANDANG RA XIX</t>
  </si>
  <si>
    <t>SEC</t>
  </si>
  <si>
    <t>SETUL</t>
  </si>
  <si>
    <t>AGUAS CLARAS RA XX</t>
  </si>
  <si>
    <t>VARJAO RA XXIII</t>
  </si>
  <si>
    <t>ITAPOA RA XXVIII</t>
  </si>
  <si>
    <t>SEJUS</t>
  </si>
  <si>
    <t>ROLO DE EVA PARA PILATES,Descrição: utilizado em exercícios de pilates com medidas de 90 cm de comprimento, 15 cm de largura, e 15 cm de altura, Tamanho: grande ; Cor: preta</t>
  </si>
  <si>
    <t>ROLO DE EVA PARA PILATES</t>
  </si>
  <si>
    <t>OVERGRIP,Material: Película sintética, Unidade De Fornecimento: pote com 18 unidades.</t>
  </si>
  <si>
    <t>OVERGRIP</t>
  </si>
  <si>
    <t>Material Educativo e Esportivo para estoque no órgão</t>
  </si>
  <si>
    <t>Material de Acondicionamento e Embalagem</t>
  </si>
  <si>
    <t>Material para Manutenção de Bens Móveis</t>
  </si>
  <si>
    <t>Códigoe-Compras</t>
  </si>
  <si>
    <t>Cód.Item</t>
  </si>
  <si>
    <t>PLS Nº 187, 188 e 189/2017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</si>
</sst>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0" fontId="4" fillId="2" borderId="0" xfId="2" applyFill="1"/>
    <xf numFmtId="0" fontId="5" fillId="3" borderId="5" xfId="1" applyFont="1" applyFill="1" applyBorder="1" applyAlignment="1">
      <alignment horizontal="left" vertical="center" wrapText="1"/>
    </xf>
    <xf numFmtId="0" fontId="6" fillId="2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9" borderId="1" xfId="0" applyFont="1" applyFill="1" applyBorder="1" applyAlignment="1">
      <alignment horizontal="center" vertical="center"/>
    </xf>
    <xf numFmtId="0" fontId="6" fillId="2" borderId="0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166" fontId="3" fillId="8" borderId="14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left" wrapText="1"/>
      <protection locked="0"/>
    </xf>
    <xf numFmtId="0" fontId="12" fillId="0" borderId="8" xfId="0" applyFont="1" applyFill="1" applyBorder="1" applyAlignment="1" applyProtection="1">
      <alignment horizontal="left" wrapText="1"/>
      <protection locked="0"/>
    </xf>
    <xf numFmtId="0" fontId="11" fillId="10" borderId="9" xfId="0" applyFont="1" applyFill="1" applyBorder="1" applyAlignment="1">
      <alignment horizontal="right" vertical="center"/>
    </xf>
    <xf numFmtId="0" fontId="11" fillId="10" borderId="8" xfId="0" applyFont="1" applyFill="1" applyBorder="1" applyAlignment="1">
      <alignment horizontal="right" vertical="center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6"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5">
      <pivotArea field="1" type="button" dataOnly="0" labelOnly="1" outline="0" axis="axisRow" fieldPosition="0"/>
    </format>
    <format dxfId="54">
      <pivotArea dataOnly="0" labelOnly="1" outline="0" axis="axisValues" fieldPosition="0"/>
    </format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1">
          <reference field="1" count="1">
            <x v="1"/>
          </reference>
        </references>
      </pivotArea>
    </format>
    <format dxfId="51">
      <pivotArea collapsedLevelsAreSubtotals="1" fieldPosition="0">
        <references count="1">
          <reference field="1" count="1">
            <x v="2"/>
          </reference>
        </references>
      </pivotArea>
    </format>
    <format dxfId="50">
      <pivotArea collapsedLevelsAreSubtotals="1" fieldPosition="0">
        <references count="1">
          <reference field="1" count="1">
            <x v="3"/>
          </reference>
        </references>
      </pivotArea>
    </format>
    <format dxfId="49">
      <pivotArea collapsedLevelsAreSubtotals="1" fieldPosition="0">
        <references count="1">
          <reference field="1" count="1">
            <x v="4"/>
          </reference>
        </references>
      </pivotArea>
    </format>
    <format dxfId="48">
      <pivotArea collapsedLevelsAreSubtotals="1" fieldPosition="0">
        <references count="1">
          <reference field="1" count="1">
            <x v="5"/>
          </reference>
        </references>
      </pivotArea>
    </format>
    <format dxfId="47">
      <pivotArea collapsedLevelsAreSubtotals="1" fieldPosition="0">
        <references count="1">
          <reference field="1" count="1">
            <x v="6"/>
          </reference>
        </references>
      </pivotArea>
    </format>
    <format dxfId="46">
      <pivotArea collapsedLevelsAreSubtotals="1" fieldPosition="0">
        <references count="1">
          <reference field="1" count="1">
            <x v="7"/>
          </reference>
        </references>
      </pivotArea>
    </format>
    <format dxfId="45">
      <pivotArea collapsedLevelsAreSubtotals="1" fieldPosition="0">
        <references count="1">
          <reference field="1" count="1">
            <x v="8"/>
          </reference>
        </references>
      </pivotArea>
    </format>
    <format dxfId="44">
      <pivotArea collapsedLevelsAreSubtotals="1" fieldPosition="0">
        <references count="1">
          <reference field="1" count="1">
            <x v="9"/>
          </reference>
        </references>
      </pivotArea>
    </format>
    <format dxfId="43">
      <pivotArea collapsedLevelsAreSubtotals="1" fieldPosition="0">
        <references count="1">
          <reference field="1" count="1">
            <x v="10"/>
          </reference>
        </references>
      </pivotArea>
    </format>
    <format dxfId="42">
      <pivotArea collapsedLevelsAreSubtotals="1" fieldPosition="0">
        <references count="1">
          <reference field="1" count="1">
            <x v="11"/>
          </reference>
        </references>
      </pivotArea>
    </format>
    <format dxfId="41">
      <pivotArea collapsedLevelsAreSubtotals="1" fieldPosition="0">
        <references count="1">
          <reference field="1" count="1">
            <x v="12"/>
          </reference>
        </references>
      </pivotArea>
    </format>
    <format dxfId="40">
      <pivotArea collapsedLevelsAreSubtotals="1" fieldPosition="0">
        <references count="1">
          <reference field="1" count="1">
            <x v="13"/>
          </reference>
        </references>
      </pivotArea>
    </format>
    <format dxfId="39">
      <pivotArea collapsedLevelsAreSubtotals="1" fieldPosition="0">
        <references count="1">
          <reference field="1" count="1">
            <x v="14"/>
          </reference>
        </references>
      </pivotArea>
    </format>
    <format dxfId="38">
      <pivotArea collapsedLevelsAreSubtotals="1" fieldPosition="0">
        <references count="1">
          <reference field="1" count="1">
            <x v="15"/>
          </reference>
        </references>
      </pivotArea>
    </format>
    <format dxfId="37">
      <pivotArea collapsedLevelsAreSubtotals="1" fieldPosition="0">
        <references count="1">
          <reference field="1" count="1">
            <x v="16"/>
          </reference>
        </references>
      </pivotArea>
    </format>
    <format dxfId="36">
      <pivotArea collapsedLevelsAreSubtotals="1" fieldPosition="0">
        <references count="1">
          <reference field="1" count="1">
            <x v="17"/>
          </reference>
        </references>
      </pivotArea>
    </format>
    <format dxfId="35">
      <pivotArea collapsedLevelsAreSubtotals="1" fieldPosition="0">
        <references count="1">
          <reference field="1" count="1">
            <x v="18"/>
          </reference>
        </references>
      </pivotArea>
    </format>
    <format dxfId="34">
      <pivotArea collapsedLevelsAreSubtotals="1" fieldPosition="0">
        <references count="1">
          <reference field="1" count="1">
            <x v="19"/>
          </reference>
        </references>
      </pivotArea>
    </format>
    <format dxfId="33">
      <pivotArea collapsedLevelsAreSubtotals="1" fieldPosition="0">
        <references count="1">
          <reference field="1" count="1">
            <x v="20"/>
          </reference>
        </references>
      </pivotArea>
    </format>
    <format dxfId="32">
      <pivotArea collapsedLevelsAreSubtotals="1" fieldPosition="0">
        <references count="1">
          <reference field="1" count="1">
            <x v="21"/>
          </reference>
        </references>
      </pivotArea>
    </format>
    <format dxfId="31">
      <pivotArea collapsedLevelsAreSubtotals="1" fieldPosition="0">
        <references count="1">
          <reference field="1" count="1">
            <x v="22"/>
          </reference>
        </references>
      </pivotArea>
    </format>
    <format dxfId="30">
      <pivotArea collapsedLevelsAreSubtotals="1" fieldPosition="0">
        <references count="1">
          <reference field="1" count="1">
            <x v="23"/>
          </reference>
        </references>
      </pivotArea>
    </format>
    <format dxfId="29">
      <pivotArea collapsedLevelsAreSubtotals="1" fieldPosition="0">
        <references count="1">
          <reference field="1" count="1">
            <x v="24"/>
          </reference>
        </references>
      </pivotArea>
    </format>
    <format dxfId="28">
      <pivotArea collapsedLevelsAreSubtotals="1" fieldPosition="0">
        <references count="1">
          <reference field="1" count="1">
            <x v="25"/>
          </reference>
        </references>
      </pivotArea>
    </format>
    <format dxfId="27">
      <pivotArea collapsedLevelsAreSubtotals="1" fieldPosition="0">
        <references count="1">
          <reference field="1" count="1">
            <x v="26"/>
          </reference>
        </references>
      </pivotArea>
    </format>
    <format dxfId="26">
      <pivotArea collapsedLevelsAreSubtotals="1" fieldPosition="0">
        <references count="1">
          <reference field="1" count="1">
            <x v="27"/>
          </reference>
        </references>
      </pivotArea>
    </format>
    <format dxfId="25">
      <pivotArea collapsedLevelsAreSubtotals="1" fieldPosition="0">
        <references count="1">
          <reference field="1" count="1">
            <x v="28"/>
          </reference>
        </references>
      </pivotArea>
    </format>
    <format dxfId="24">
      <pivotArea collapsedLevelsAreSubtotals="1" fieldPosition="0">
        <references count="1">
          <reference field="1" count="1">
            <x v="29"/>
          </reference>
        </references>
      </pivotArea>
    </format>
    <format dxfId="23">
      <pivotArea collapsedLevelsAreSubtotals="1" fieldPosition="0">
        <references count="1">
          <reference field="1" count="1">
            <x v="30"/>
          </reference>
        </references>
      </pivotArea>
    </format>
    <format dxfId="22">
      <pivotArea collapsedLevelsAreSubtotals="1" fieldPosition="0">
        <references count="1">
          <reference field="1" count="1">
            <x v="31"/>
          </reference>
        </references>
      </pivotArea>
    </format>
    <format dxfId="21">
      <pivotArea collapsedLevelsAreSubtotals="1" fieldPosition="0">
        <references count="1">
          <reference field="1" count="1">
            <x v="32"/>
          </reference>
        </references>
      </pivotArea>
    </format>
    <format dxfId="20">
      <pivotArea collapsedLevelsAreSubtotals="1" fieldPosition="0">
        <references count="1">
          <reference field="1" count="1">
            <x v="33"/>
          </reference>
        </references>
      </pivotArea>
    </format>
    <format dxfId="19">
      <pivotArea collapsedLevelsAreSubtotals="1" fieldPosition="0">
        <references count="1">
          <reference field="1" count="1">
            <x v="34"/>
          </reference>
        </references>
      </pivotArea>
    </format>
    <format dxfId="18">
      <pivotArea collapsedLevelsAreSubtotals="1" fieldPosition="0">
        <references count="1">
          <reference field="1" count="1">
            <x v="35"/>
          </reference>
        </references>
      </pivotArea>
    </format>
    <format dxfId="17">
      <pivotArea collapsedLevelsAreSubtotals="1" fieldPosition="0">
        <references count="1">
          <reference field="1" count="1">
            <x v="36"/>
          </reference>
        </references>
      </pivotArea>
    </format>
    <format dxfId="16">
      <pivotArea collapsedLevelsAreSubtotals="1" fieldPosition="0">
        <references count="1">
          <reference field="1" count="1">
            <x v="37"/>
          </reference>
        </references>
      </pivotArea>
    </format>
    <format dxfId="15">
      <pivotArea collapsedLevelsAreSubtotals="1" fieldPosition="0">
        <references count="1">
          <reference field="1" count="1">
            <x v="38"/>
          </reference>
        </references>
      </pivotArea>
    </format>
    <format dxfId="14">
      <pivotArea collapsedLevelsAreSubtotals="1" fieldPosition="0">
        <references count="1">
          <reference field="1" count="1">
            <x v="39"/>
          </reference>
        </references>
      </pivotArea>
    </format>
    <format dxfId="13">
      <pivotArea collapsedLevelsAreSubtotals="1" fieldPosition="0">
        <references count="1">
          <reference field="1" count="1">
            <x v="40"/>
          </reference>
        </references>
      </pivotArea>
    </format>
    <format dxfId="12">
      <pivotArea collapsedLevelsAreSubtotals="1" fieldPosition="0">
        <references count="1">
          <reference field="1" count="1">
            <x v="41"/>
          </reference>
        </references>
      </pivotArea>
    </format>
    <format dxfId="11">
      <pivotArea collapsedLevelsAreSubtotals="1" fieldPosition="0">
        <references count="1">
          <reference field="1" count="1">
            <x v="42"/>
          </reference>
        </references>
      </pivotArea>
    </format>
    <format dxfId="10">
      <pivotArea collapsedLevelsAreSubtotals="1" fieldPosition="0">
        <references count="1">
          <reference field="1" count="1">
            <x v="43"/>
          </reference>
        </references>
      </pivotArea>
    </format>
    <format dxfId="9">
      <pivotArea collapsedLevelsAreSubtotals="1" fieldPosition="0">
        <references count="1">
          <reference field="1" count="1">
            <x v="44"/>
          </reference>
        </references>
      </pivotArea>
    </format>
    <format dxfId="8">
      <pivotArea collapsedLevelsAreSubtotals="1" fieldPosition="0">
        <references count="1">
          <reference field="1" count="1">
            <x v="45"/>
          </reference>
        </references>
      </pivotArea>
    </format>
    <format dxfId="7">
      <pivotArea collapsedLevelsAreSubtotals="1" fieldPosition="0">
        <references count="1">
          <reference field="1" count="1">
            <x v="46"/>
          </reference>
        </references>
      </pivotArea>
    </format>
    <format dxfId="6">
      <pivotArea collapsedLevelsAreSubtotals="1" fieldPosition="0">
        <references count="1">
          <reference field="1" count="1">
            <x v="47"/>
          </reference>
        </references>
      </pivotArea>
    </format>
    <format dxfId="5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394"/>
  <sheetViews>
    <sheetView zoomScaleNormal="100" workbookViewId="0">
      <pane xSplit="1" ySplit="1" topLeftCell="B346" activePane="bottomRight" state="frozen"/>
      <selection activeCell="A2" sqref="A2:A927"/>
      <selection pane="topRight" activeCell="A2" sqref="A2:A927"/>
      <selection pane="bottomLeft" activeCell="A2" sqref="A2:A927"/>
      <selection pane="bottomRight" activeCell="C385" sqref="C385"/>
    </sheetView>
  </sheetViews>
  <sheetFormatPr defaultRowHeight="15" x14ac:dyDescent="0.25"/>
  <cols>
    <col min="1" max="1" width="24.85546875" bestFit="1" customWidth="1"/>
    <col min="2" max="2" width="24.7109375" style="8" bestFit="1" customWidth="1"/>
    <col min="3" max="3" width="73.140625" customWidth="1"/>
    <col min="4" max="4" width="10.7109375" bestFit="1" customWidth="1"/>
    <col min="5" max="5" width="10.42578125" bestFit="1" customWidth="1"/>
    <col min="6" max="6" width="21.28515625" bestFit="1" customWidth="1"/>
    <col min="7" max="7" width="18.42578125" style="21" bestFit="1" customWidth="1"/>
    <col min="8" max="8" width="27" style="48" bestFit="1" customWidth="1"/>
    <col min="9" max="9" width="48.42578125" bestFit="1" customWidth="1"/>
    <col min="10" max="10" width="30" bestFit="1" customWidth="1"/>
    <col min="11" max="11" width="14.140625" style="1" customWidth="1"/>
    <col min="12" max="16384" width="9.140625" style="1"/>
  </cols>
  <sheetData>
    <row r="1" spans="1:11" ht="21" x14ac:dyDescent="0.25">
      <c r="A1" s="5" t="s">
        <v>336</v>
      </c>
      <c r="B1" s="46" t="s">
        <v>51</v>
      </c>
      <c r="C1" s="6" t="s">
        <v>52</v>
      </c>
      <c r="D1" s="6" t="s">
        <v>76</v>
      </c>
      <c r="E1" s="6" t="s">
        <v>49</v>
      </c>
      <c r="F1" s="6" t="s">
        <v>50</v>
      </c>
      <c r="G1" s="34" t="s">
        <v>172</v>
      </c>
      <c r="H1" s="16" t="s">
        <v>57</v>
      </c>
      <c r="I1" s="16" t="s">
        <v>64</v>
      </c>
      <c r="J1" s="16" t="s">
        <v>60</v>
      </c>
      <c r="K1" s="16" t="s">
        <v>73</v>
      </c>
    </row>
    <row r="2" spans="1:11" ht="21" x14ac:dyDescent="0.25">
      <c r="A2" s="7" t="s">
        <v>204</v>
      </c>
      <c r="B2" s="47" t="s">
        <v>272</v>
      </c>
      <c r="C2" s="3" t="s">
        <v>231</v>
      </c>
      <c r="D2" s="3" t="s">
        <v>302</v>
      </c>
      <c r="E2" s="4">
        <v>2</v>
      </c>
      <c r="F2" s="2" t="s">
        <v>309</v>
      </c>
      <c r="G2" s="35">
        <v>0</v>
      </c>
      <c r="H2" s="50" t="s">
        <v>333</v>
      </c>
      <c r="I2" s="1" t="str">
        <f t="shared" ref="I2:I9" si="0">A2&amp;" - "&amp;E2&amp;" - "&amp;F2</f>
        <v>3.3.90.30.14.02.0004.000006-01 - 2 - CACI</v>
      </c>
      <c r="J2" s="1" t="str">
        <f t="shared" ref="J2:J9" si="1">A2&amp;" - "&amp;E2</f>
        <v>3.3.90.30.14.02.0004.000006-01 - 2</v>
      </c>
      <c r="K2" s="1">
        <f t="shared" ref="K2:K15" si="2">ROUND((G2/12)*15,0)</f>
        <v>0</v>
      </c>
    </row>
    <row r="3" spans="1:11" ht="31.5" x14ac:dyDescent="0.25">
      <c r="A3" s="7" t="s">
        <v>182</v>
      </c>
      <c r="B3" s="47" t="s">
        <v>273</v>
      </c>
      <c r="C3" s="3" t="s">
        <v>228</v>
      </c>
      <c r="D3" s="3" t="s">
        <v>303</v>
      </c>
      <c r="E3" s="4">
        <v>20</v>
      </c>
      <c r="F3" s="2" t="s">
        <v>310</v>
      </c>
      <c r="G3" s="35">
        <v>0</v>
      </c>
      <c r="H3" s="50" t="s">
        <v>333</v>
      </c>
      <c r="I3" s="1" t="str">
        <f t="shared" si="0"/>
        <v>3.3.90.30.14.02.0254.000001-01 - 20 - PGDF</v>
      </c>
      <c r="J3" s="1" t="str">
        <f t="shared" si="1"/>
        <v>3.3.90.30.14.02.0254.000001-01 - 20</v>
      </c>
      <c r="K3" s="1">
        <f t="shared" si="2"/>
        <v>0</v>
      </c>
    </row>
    <row r="4" spans="1:11" ht="21" x14ac:dyDescent="0.25">
      <c r="A4" s="7" t="s">
        <v>204</v>
      </c>
      <c r="B4" s="47" t="s">
        <v>272</v>
      </c>
      <c r="C4" s="3" t="s">
        <v>231</v>
      </c>
      <c r="D4" s="3" t="s">
        <v>302</v>
      </c>
      <c r="E4" s="4">
        <v>20</v>
      </c>
      <c r="F4" s="2" t="s">
        <v>310</v>
      </c>
      <c r="G4" s="35">
        <v>0</v>
      </c>
      <c r="H4" s="50" t="s">
        <v>333</v>
      </c>
      <c r="I4" s="1" t="str">
        <f t="shared" si="0"/>
        <v>3.3.90.30.14.02.0004.000006-01 - 20 - PGDF</v>
      </c>
      <c r="J4" s="1" t="str">
        <f t="shared" si="1"/>
        <v>3.3.90.30.14.02.0004.000006-01 - 20</v>
      </c>
      <c r="K4" s="1">
        <f t="shared" si="2"/>
        <v>0</v>
      </c>
    </row>
    <row r="5" spans="1:11" ht="21" x14ac:dyDescent="0.25">
      <c r="A5" s="7" t="s">
        <v>218</v>
      </c>
      <c r="B5" s="47" t="s">
        <v>274</v>
      </c>
      <c r="C5" s="3" t="s">
        <v>232</v>
      </c>
      <c r="D5" s="3" t="s">
        <v>302</v>
      </c>
      <c r="E5" s="4">
        <v>20</v>
      </c>
      <c r="F5" s="2" t="s">
        <v>310</v>
      </c>
      <c r="G5" s="35">
        <v>0</v>
      </c>
      <c r="H5" s="50" t="s">
        <v>333</v>
      </c>
      <c r="I5" s="1" t="str">
        <f t="shared" si="0"/>
        <v>3.3.90.30.14.02.0119.000006-01 - 20 - PGDF</v>
      </c>
      <c r="J5" s="1" t="str">
        <f t="shared" si="1"/>
        <v>3.3.90.30.14.02.0119.000006-01 - 20</v>
      </c>
      <c r="K5" s="1">
        <f t="shared" si="2"/>
        <v>0</v>
      </c>
    </row>
    <row r="6" spans="1:11" ht="31.5" x14ac:dyDescent="0.25">
      <c r="A6" s="7" t="s">
        <v>179</v>
      </c>
      <c r="B6" s="47" t="s">
        <v>275</v>
      </c>
      <c r="C6" s="3" t="s">
        <v>233</v>
      </c>
      <c r="D6" s="3" t="s">
        <v>302</v>
      </c>
      <c r="E6" s="4">
        <v>20</v>
      </c>
      <c r="F6" s="2" t="s">
        <v>310</v>
      </c>
      <c r="G6" s="35">
        <v>0</v>
      </c>
      <c r="H6" s="50" t="s">
        <v>333</v>
      </c>
      <c r="I6" s="1" t="str">
        <f t="shared" si="0"/>
        <v>3.3.90.30.14.02.0206.000004-01 - 20 - PGDF</v>
      </c>
      <c r="J6" s="1" t="str">
        <f t="shared" si="1"/>
        <v>3.3.90.30.14.02.0206.000004-01 - 20</v>
      </c>
      <c r="K6" s="1">
        <f t="shared" si="2"/>
        <v>0</v>
      </c>
    </row>
    <row r="7" spans="1:11" ht="31.5" x14ac:dyDescent="0.25">
      <c r="A7" s="7" t="s">
        <v>180</v>
      </c>
      <c r="B7" s="47" t="s">
        <v>275</v>
      </c>
      <c r="C7" s="3" t="s">
        <v>234</v>
      </c>
      <c r="D7" s="3" t="s">
        <v>302</v>
      </c>
      <c r="E7" s="4">
        <v>20</v>
      </c>
      <c r="F7" s="2" t="s">
        <v>310</v>
      </c>
      <c r="G7" s="35">
        <v>0</v>
      </c>
      <c r="H7" s="50" t="s">
        <v>333</v>
      </c>
      <c r="I7" s="1" t="str">
        <f t="shared" si="0"/>
        <v>3.3.90.30.14.02.0206.000005-01 - 20 - PGDF</v>
      </c>
      <c r="J7" s="1" t="str">
        <f t="shared" si="1"/>
        <v>3.3.90.30.14.02.0206.000005-01 - 20</v>
      </c>
      <c r="K7" s="1">
        <f t="shared" si="2"/>
        <v>0</v>
      </c>
    </row>
    <row r="8" spans="1:11" ht="21" x14ac:dyDescent="0.25">
      <c r="A8" s="7" t="s">
        <v>177</v>
      </c>
      <c r="B8" s="47" t="s">
        <v>276</v>
      </c>
      <c r="C8" s="3" t="s">
        <v>235</v>
      </c>
      <c r="D8" s="3" t="s">
        <v>302</v>
      </c>
      <c r="E8" s="4">
        <v>20</v>
      </c>
      <c r="F8" s="2" t="s">
        <v>310</v>
      </c>
      <c r="G8" s="35">
        <v>0</v>
      </c>
      <c r="H8" s="50" t="s">
        <v>333</v>
      </c>
      <c r="I8" s="1" t="str">
        <f t="shared" si="0"/>
        <v>3.3.90.30.14.02.0198.000002-01 - 20 - PGDF</v>
      </c>
      <c r="J8" s="1" t="str">
        <f t="shared" si="1"/>
        <v>3.3.90.30.14.02.0198.000002-01 - 20</v>
      </c>
      <c r="K8" s="1">
        <f t="shared" si="2"/>
        <v>0</v>
      </c>
    </row>
    <row r="9" spans="1:11" ht="21" x14ac:dyDescent="0.25">
      <c r="A9" s="7" t="s">
        <v>181</v>
      </c>
      <c r="B9" s="47" t="s">
        <v>330</v>
      </c>
      <c r="C9" s="3" t="s">
        <v>329</v>
      </c>
      <c r="D9" s="3" t="s">
        <v>302</v>
      </c>
      <c r="E9" s="4">
        <v>20</v>
      </c>
      <c r="F9" s="2" t="s">
        <v>310</v>
      </c>
      <c r="G9" s="35">
        <v>0</v>
      </c>
      <c r="H9" s="50" t="s">
        <v>333</v>
      </c>
      <c r="I9" s="1" t="str">
        <f t="shared" si="0"/>
        <v>3.3.90.30.14.02.0210.000001-01 - 20 - PGDF</v>
      </c>
      <c r="J9" s="1" t="str">
        <f t="shared" si="1"/>
        <v>3.3.90.30.14.02.0210.000001-01 - 20</v>
      </c>
      <c r="K9" s="1">
        <f t="shared" si="2"/>
        <v>0</v>
      </c>
    </row>
    <row r="10" spans="1:11" ht="21" x14ac:dyDescent="0.25">
      <c r="A10" s="7" t="s">
        <v>185</v>
      </c>
      <c r="B10" s="47" t="s">
        <v>277</v>
      </c>
      <c r="C10" s="3" t="s">
        <v>236</v>
      </c>
      <c r="D10" s="3" t="s">
        <v>302</v>
      </c>
      <c r="E10" s="4">
        <v>50</v>
      </c>
      <c r="F10" s="2" t="s">
        <v>311</v>
      </c>
      <c r="G10" s="35">
        <v>0</v>
      </c>
      <c r="H10" s="50" t="s">
        <v>333</v>
      </c>
      <c r="I10" s="1" t="str">
        <f t="shared" ref="I10:I15" si="3">A10&amp;" - "&amp;E10&amp;" - "&amp;F10</f>
        <v>3.3.90.30.14.02.0202.000002-01 - 50 - SSP</v>
      </c>
      <c r="J10" s="1" t="str">
        <f t="shared" ref="J10:J15" si="4">A10&amp;" - "&amp;E10</f>
        <v>3.3.90.30.14.02.0202.000002-01 - 50</v>
      </c>
      <c r="K10" s="1">
        <f t="shared" si="2"/>
        <v>0</v>
      </c>
    </row>
    <row r="11" spans="1:11" ht="21" x14ac:dyDescent="0.25">
      <c r="A11" s="7" t="s">
        <v>219</v>
      </c>
      <c r="B11" s="47" t="s">
        <v>278</v>
      </c>
      <c r="C11" s="3" t="s">
        <v>237</v>
      </c>
      <c r="D11" s="3" t="s">
        <v>306</v>
      </c>
      <c r="E11" s="4">
        <v>50</v>
      </c>
      <c r="F11" s="2" t="s">
        <v>311</v>
      </c>
      <c r="G11" s="35">
        <v>0</v>
      </c>
      <c r="H11" s="50" t="s">
        <v>333</v>
      </c>
      <c r="I11" s="1" t="str">
        <f t="shared" si="3"/>
        <v>3.3.90.30.14.02.0034.000003-01 - 50 - SSP</v>
      </c>
      <c r="J11" s="1" t="str">
        <f t="shared" si="4"/>
        <v>3.3.90.30.14.02.0034.000003-01 - 50</v>
      </c>
      <c r="K11" s="1">
        <f t="shared" si="2"/>
        <v>0</v>
      </c>
    </row>
    <row r="12" spans="1:11" ht="21" x14ac:dyDescent="0.25">
      <c r="A12" s="7" t="s">
        <v>207</v>
      </c>
      <c r="B12" s="47" t="s">
        <v>279</v>
      </c>
      <c r="C12" s="3" t="s">
        <v>238</v>
      </c>
      <c r="D12" s="3" t="s">
        <v>305</v>
      </c>
      <c r="E12" s="4">
        <v>52</v>
      </c>
      <c r="F12" s="2" t="s">
        <v>312</v>
      </c>
      <c r="G12" s="35">
        <v>2</v>
      </c>
      <c r="H12" s="50" t="s">
        <v>333</v>
      </c>
      <c r="I12" s="1" t="str">
        <f t="shared" si="3"/>
        <v>3.3.90.30.14.02.0029.000023-01 - 52 - PCDF</v>
      </c>
      <c r="J12" s="1" t="str">
        <f t="shared" si="4"/>
        <v>3.3.90.30.14.02.0029.000023-01 - 52</v>
      </c>
      <c r="K12" s="1">
        <f t="shared" si="2"/>
        <v>3</v>
      </c>
    </row>
    <row r="13" spans="1:11" ht="21" x14ac:dyDescent="0.25">
      <c r="A13" s="7" t="s">
        <v>216</v>
      </c>
      <c r="B13" s="47" t="s">
        <v>279</v>
      </c>
      <c r="C13" s="3" t="s">
        <v>239</v>
      </c>
      <c r="D13" s="3" t="s">
        <v>305</v>
      </c>
      <c r="E13" s="4">
        <v>52</v>
      </c>
      <c r="F13" s="2" t="s">
        <v>312</v>
      </c>
      <c r="G13" s="35">
        <v>2</v>
      </c>
      <c r="H13" s="50" t="s">
        <v>333</v>
      </c>
      <c r="I13" s="1" t="str">
        <f t="shared" si="3"/>
        <v>3.3.90.30.14.02.0029.000031-01 - 52 - PCDF</v>
      </c>
      <c r="J13" s="1" t="str">
        <f t="shared" si="4"/>
        <v>3.3.90.30.14.02.0029.000031-01 - 52</v>
      </c>
      <c r="K13" s="1">
        <f t="shared" si="2"/>
        <v>3</v>
      </c>
    </row>
    <row r="14" spans="1:11" ht="21" x14ac:dyDescent="0.25">
      <c r="A14" s="7" t="s">
        <v>208</v>
      </c>
      <c r="B14" s="47" t="s">
        <v>279</v>
      </c>
      <c r="C14" s="3" t="s">
        <v>240</v>
      </c>
      <c r="D14" s="3" t="s">
        <v>305</v>
      </c>
      <c r="E14" s="4">
        <v>52</v>
      </c>
      <c r="F14" s="2" t="s">
        <v>312</v>
      </c>
      <c r="G14" s="35">
        <v>2</v>
      </c>
      <c r="H14" s="50" t="s">
        <v>333</v>
      </c>
      <c r="I14" s="1" t="str">
        <f t="shared" si="3"/>
        <v>3.3.90.30.14.02.0029.000032-01 - 52 - PCDF</v>
      </c>
      <c r="J14" s="1" t="str">
        <f t="shared" si="4"/>
        <v>3.3.90.30.14.02.0029.000032-01 - 52</v>
      </c>
      <c r="K14" s="1">
        <f t="shared" si="2"/>
        <v>3</v>
      </c>
    </row>
    <row r="15" spans="1:11" ht="31.5" x14ac:dyDescent="0.25">
      <c r="A15" s="7" t="s">
        <v>183</v>
      </c>
      <c r="B15" s="47" t="s">
        <v>280</v>
      </c>
      <c r="C15" s="3" t="s">
        <v>241</v>
      </c>
      <c r="D15" s="3" t="s">
        <v>303</v>
      </c>
      <c r="E15" s="4">
        <v>52</v>
      </c>
      <c r="F15" s="2" t="s">
        <v>312</v>
      </c>
      <c r="G15" s="35">
        <v>2</v>
      </c>
      <c r="H15" s="50" t="s">
        <v>333</v>
      </c>
      <c r="I15" s="1" t="str">
        <f t="shared" si="3"/>
        <v>3.3.90.30.14.02.0211.000002-01 - 52 - PCDF</v>
      </c>
      <c r="J15" s="1" t="str">
        <f t="shared" si="4"/>
        <v>3.3.90.30.14.02.0211.000002-01 - 52</v>
      </c>
      <c r="K15" s="1">
        <f t="shared" si="2"/>
        <v>3</v>
      </c>
    </row>
    <row r="16" spans="1:11" ht="21" x14ac:dyDescent="0.25">
      <c r="A16" s="7" t="s">
        <v>185</v>
      </c>
      <c r="B16" s="47" t="s">
        <v>277</v>
      </c>
      <c r="C16" s="3" t="s">
        <v>236</v>
      </c>
      <c r="D16" s="3" t="s">
        <v>302</v>
      </c>
      <c r="E16" s="4">
        <v>52</v>
      </c>
      <c r="F16" s="2" t="s">
        <v>312</v>
      </c>
      <c r="G16" s="35">
        <v>1</v>
      </c>
      <c r="H16" s="50" t="s">
        <v>333</v>
      </c>
      <c r="I16" s="1" t="str">
        <f t="shared" ref="I16:I48" si="5">A16&amp;" - "&amp;E16&amp;" - "&amp;F16</f>
        <v>3.3.90.30.14.02.0202.000002-01 - 52 - PCDF</v>
      </c>
      <c r="J16" s="1" t="str">
        <f t="shared" ref="J16:J48" si="6">A16&amp;" - "&amp;E16</f>
        <v>3.3.90.30.14.02.0202.000002-01 - 52</v>
      </c>
      <c r="K16" s="1">
        <f t="shared" ref="K16:K48" si="7">ROUND((G16/12)*15,0)</f>
        <v>1</v>
      </c>
    </row>
    <row r="17" spans="1:11" ht="31.5" x14ac:dyDescent="0.25">
      <c r="A17" s="7" t="s">
        <v>184</v>
      </c>
      <c r="B17" s="47" t="s">
        <v>281</v>
      </c>
      <c r="C17" s="3" t="s">
        <v>230</v>
      </c>
      <c r="D17" s="3" t="s">
        <v>302</v>
      </c>
      <c r="E17" s="4">
        <v>52</v>
      </c>
      <c r="F17" s="2" t="s">
        <v>312</v>
      </c>
      <c r="G17" s="35">
        <v>3</v>
      </c>
      <c r="H17" s="50" t="s">
        <v>335</v>
      </c>
      <c r="I17" s="1" t="str">
        <f t="shared" si="5"/>
        <v>3.3.90.30.25.06.0017.000002-01 - 52 - PCDF</v>
      </c>
      <c r="J17" s="1" t="str">
        <f t="shared" si="6"/>
        <v>3.3.90.30.25.06.0017.000002-01 - 52</v>
      </c>
      <c r="K17" s="1">
        <f t="shared" si="7"/>
        <v>4</v>
      </c>
    </row>
    <row r="18" spans="1:11" ht="31.5" x14ac:dyDescent="0.25">
      <c r="A18" s="7" t="s">
        <v>203</v>
      </c>
      <c r="B18" s="47" t="s">
        <v>282</v>
      </c>
      <c r="C18" s="3" t="s">
        <v>226</v>
      </c>
      <c r="D18" s="3" t="s">
        <v>302</v>
      </c>
      <c r="E18" s="4">
        <v>52</v>
      </c>
      <c r="F18" s="2" t="s">
        <v>312</v>
      </c>
      <c r="G18" s="35">
        <v>4</v>
      </c>
      <c r="H18" s="50" t="s">
        <v>333</v>
      </c>
      <c r="I18" s="1" t="str">
        <f t="shared" si="5"/>
        <v>3.3.90.30.14.02.0117.000004-01 - 52 - PCDF</v>
      </c>
      <c r="J18" s="1" t="str">
        <f t="shared" si="6"/>
        <v>3.3.90.30.14.02.0117.000004-01 - 52</v>
      </c>
      <c r="K18" s="1">
        <f t="shared" si="7"/>
        <v>5</v>
      </c>
    </row>
    <row r="19" spans="1:11" ht="21" x14ac:dyDescent="0.25">
      <c r="A19" s="7" t="s">
        <v>191</v>
      </c>
      <c r="B19" s="47" t="s">
        <v>283</v>
      </c>
      <c r="C19" s="3" t="s">
        <v>242</v>
      </c>
      <c r="D19" s="3" t="s">
        <v>302</v>
      </c>
      <c r="E19" s="4">
        <v>52</v>
      </c>
      <c r="F19" s="2" t="s">
        <v>312</v>
      </c>
      <c r="G19" s="35">
        <v>4</v>
      </c>
      <c r="H19" s="50" t="s">
        <v>333</v>
      </c>
      <c r="I19" s="1" t="str">
        <f t="shared" si="5"/>
        <v>3.3.90.30.14.02.0263.000001-01 - 52 - PCDF</v>
      </c>
      <c r="J19" s="1" t="str">
        <f t="shared" si="6"/>
        <v>3.3.90.30.14.02.0263.000001-01 - 52</v>
      </c>
      <c r="K19" s="1">
        <f t="shared" si="7"/>
        <v>5</v>
      </c>
    </row>
    <row r="20" spans="1:11" ht="21" x14ac:dyDescent="0.25">
      <c r="A20" s="7" t="s">
        <v>205</v>
      </c>
      <c r="B20" s="47" t="s">
        <v>284</v>
      </c>
      <c r="C20" s="3" t="s">
        <v>243</v>
      </c>
      <c r="D20" s="3" t="s">
        <v>306</v>
      </c>
      <c r="E20" s="4">
        <v>52</v>
      </c>
      <c r="F20" s="2" t="s">
        <v>312</v>
      </c>
      <c r="G20" s="35">
        <v>6</v>
      </c>
      <c r="H20" s="50" t="s">
        <v>333</v>
      </c>
      <c r="I20" s="1" t="str">
        <f t="shared" si="5"/>
        <v>3.3.90.30.14.02.0182.000001-01 - 52 - PCDF</v>
      </c>
      <c r="J20" s="1" t="str">
        <f t="shared" si="6"/>
        <v>3.3.90.30.14.02.0182.000001-01 - 52</v>
      </c>
      <c r="K20" s="1">
        <f t="shared" si="7"/>
        <v>8</v>
      </c>
    </row>
    <row r="21" spans="1:11" ht="21" x14ac:dyDescent="0.25">
      <c r="A21" s="7" t="s">
        <v>204</v>
      </c>
      <c r="B21" s="47" t="s">
        <v>272</v>
      </c>
      <c r="C21" s="3" t="s">
        <v>231</v>
      </c>
      <c r="D21" s="3" t="s">
        <v>302</v>
      </c>
      <c r="E21" s="4">
        <v>52</v>
      </c>
      <c r="F21" s="2" t="s">
        <v>312</v>
      </c>
      <c r="G21" s="35">
        <v>10</v>
      </c>
      <c r="H21" s="50" t="s">
        <v>333</v>
      </c>
      <c r="I21" s="1" t="str">
        <f t="shared" si="5"/>
        <v>3.3.90.30.14.02.0004.000006-01 - 52 - PCDF</v>
      </c>
      <c r="J21" s="1" t="str">
        <f t="shared" si="6"/>
        <v>3.3.90.30.14.02.0004.000006-01 - 52</v>
      </c>
      <c r="K21" s="1">
        <f t="shared" si="7"/>
        <v>13</v>
      </c>
    </row>
    <row r="22" spans="1:11" ht="31.5" x14ac:dyDescent="0.25">
      <c r="A22" s="7" t="s">
        <v>221</v>
      </c>
      <c r="B22" s="47" t="s">
        <v>285</v>
      </c>
      <c r="C22" s="3" t="s">
        <v>244</v>
      </c>
      <c r="D22" s="3" t="s">
        <v>306</v>
      </c>
      <c r="E22" s="4">
        <v>52</v>
      </c>
      <c r="F22" s="2" t="s">
        <v>312</v>
      </c>
      <c r="G22" s="35">
        <v>20</v>
      </c>
      <c r="H22" s="50" t="s">
        <v>333</v>
      </c>
      <c r="I22" s="1" t="str">
        <f t="shared" si="5"/>
        <v>3.3.90.30.14.02.0071.000006-01 - 52 - PCDF</v>
      </c>
      <c r="J22" s="1" t="str">
        <f t="shared" si="6"/>
        <v>3.3.90.30.14.02.0071.000006-01 - 52</v>
      </c>
      <c r="K22" s="1">
        <f t="shared" si="7"/>
        <v>25</v>
      </c>
    </row>
    <row r="23" spans="1:11" ht="21" x14ac:dyDescent="0.25">
      <c r="A23" s="7" t="s">
        <v>199</v>
      </c>
      <c r="B23" s="47" t="s">
        <v>286</v>
      </c>
      <c r="C23" s="3" t="s">
        <v>245</v>
      </c>
      <c r="D23" s="3" t="s">
        <v>303</v>
      </c>
      <c r="E23" s="4">
        <v>60</v>
      </c>
      <c r="F23" s="2" t="s">
        <v>313</v>
      </c>
      <c r="G23" s="35">
        <v>5</v>
      </c>
      <c r="H23" s="50" t="s">
        <v>333</v>
      </c>
      <c r="I23" s="1" t="str">
        <f t="shared" si="5"/>
        <v>3.3.90.30.14.02.0248.000003-01 - 60 - SES</v>
      </c>
      <c r="J23" s="1" t="str">
        <f t="shared" si="6"/>
        <v>3.3.90.30.14.02.0248.000003-01 - 60</v>
      </c>
      <c r="K23" s="1">
        <f t="shared" si="7"/>
        <v>6</v>
      </c>
    </row>
    <row r="24" spans="1:11" ht="21" x14ac:dyDescent="0.25">
      <c r="A24" s="7" t="s">
        <v>200</v>
      </c>
      <c r="B24" s="47" t="s">
        <v>286</v>
      </c>
      <c r="C24" s="3" t="s">
        <v>246</v>
      </c>
      <c r="D24" s="3" t="s">
        <v>303</v>
      </c>
      <c r="E24" s="4">
        <v>60</v>
      </c>
      <c r="F24" s="2" t="s">
        <v>313</v>
      </c>
      <c r="G24" s="35">
        <v>5</v>
      </c>
      <c r="H24" s="50" t="s">
        <v>333</v>
      </c>
      <c r="I24" s="1" t="str">
        <f t="shared" si="5"/>
        <v>3.3.90.30.14.02.0248.000004-01 - 60 - SES</v>
      </c>
      <c r="J24" s="1" t="str">
        <f t="shared" si="6"/>
        <v>3.3.90.30.14.02.0248.000004-01 - 60</v>
      </c>
      <c r="K24" s="1">
        <f t="shared" si="7"/>
        <v>6</v>
      </c>
    </row>
    <row r="25" spans="1:11" ht="31.5" x14ac:dyDescent="0.25">
      <c r="A25" s="7" t="s">
        <v>195</v>
      </c>
      <c r="B25" s="47" t="s">
        <v>279</v>
      </c>
      <c r="C25" s="3" t="s">
        <v>247</v>
      </c>
      <c r="D25" s="3" t="s">
        <v>305</v>
      </c>
      <c r="E25" s="4">
        <v>60</v>
      </c>
      <c r="F25" s="2" t="s">
        <v>313</v>
      </c>
      <c r="G25" s="35">
        <v>20</v>
      </c>
      <c r="H25" s="50" t="s">
        <v>333</v>
      </c>
      <c r="I25" s="1" t="str">
        <f t="shared" si="5"/>
        <v>3.3.90.30.14.02.0029.000033-01 - 60 - SES</v>
      </c>
      <c r="J25" s="1" t="str">
        <f t="shared" si="6"/>
        <v>3.3.90.30.14.02.0029.000033-01 - 60</v>
      </c>
      <c r="K25" s="1">
        <f t="shared" si="7"/>
        <v>25</v>
      </c>
    </row>
    <row r="26" spans="1:11" ht="21" x14ac:dyDescent="0.25">
      <c r="A26" s="7" t="s">
        <v>197</v>
      </c>
      <c r="B26" s="47" t="s">
        <v>287</v>
      </c>
      <c r="C26" s="3" t="s">
        <v>225</v>
      </c>
      <c r="D26" s="3" t="s">
        <v>302</v>
      </c>
      <c r="E26" s="4">
        <v>60</v>
      </c>
      <c r="F26" s="2" t="s">
        <v>313</v>
      </c>
      <c r="G26" s="35">
        <v>40</v>
      </c>
      <c r="H26" s="50" t="s">
        <v>333</v>
      </c>
      <c r="I26" s="1" t="str">
        <f t="shared" si="5"/>
        <v>3.3.90.30.14.02.0072.000002-01 - 60 - SES</v>
      </c>
      <c r="J26" s="1" t="str">
        <f t="shared" si="6"/>
        <v>3.3.90.30.14.02.0072.000002-01 - 60</v>
      </c>
      <c r="K26" s="1">
        <f t="shared" si="7"/>
        <v>50</v>
      </c>
    </row>
    <row r="27" spans="1:11" ht="31.5" x14ac:dyDescent="0.25">
      <c r="A27" s="7" t="s">
        <v>196</v>
      </c>
      <c r="B27" s="47" t="s">
        <v>288</v>
      </c>
      <c r="C27" s="3" t="s">
        <v>248</v>
      </c>
      <c r="D27" s="3" t="s">
        <v>302</v>
      </c>
      <c r="E27" s="4">
        <v>60</v>
      </c>
      <c r="F27" s="2" t="s">
        <v>313</v>
      </c>
      <c r="G27" s="35">
        <v>20</v>
      </c>
      <c r="H27" s="50" t="s">
        <v>333</v>
      </c>
      <c r="I27" s="1" t="str">
        <f t="shared" si="5"/>
        <v>3.3.90.30.14.02.0194.000005-01 - 60 - SES</v>
      </c>
      <c r="J27" s="1" t="str">
        <f t="shared" si="6"/>
        <v>3.3.90.30.14.02.0194.000005-01 - 60</v>
      </c>
      <c r="K27" s="1">
        <f t="shared" si="7"/>
        <v>25</v>
      </c>
    </row>
    <row r="28" spans="1:11" ht="21" x14ac:dyDescent="0.25">
      <c r="A28" s="7" t="s">
        <v>198</v>
      </c>
      <c r="B28" s="47" t="s">
        <v>289</v>
      </c>
      <c r="C28" s="3" t="s">
        <v>249</v>
      </c>
      <c r="D28" s="3" t="s">
        <v>305</v>
      </c>
      <c r="E28" s="4">
        <v>60</v>
      </c>
      <c r="F28" s="2" t="s">
        <v>313</v>
      </c>
      <c r="G28" s="35">
        <v>20</v>
      </c>
      <c r="H28" s="50" t="s">
        <v>333</v>
      </c>
      <c r="I28" s="1" t="str">
        <f t="shared" si="5"/>
        <v>3.3.90.30.14.02.0267.000001-01 - 60 - SES</v>
      </c>
      <c r="J28" s="1" t="str">
        <f t="shared" si="6"/>
        <v>3.3.90.30.14.02.0267.000001-01 - 60</v>
      </c>
      <c r="K28" s="1">
        <f t="shared" si="7"/>
        <v>25</v>
      </c>
    </row>
    <row r="29" spans="1:11" ht="31.5" x14ac:dyDescent="0.25">
      <c r="A29" s="7" t="s">
        <v>182</v>
      </c>
      <c r="B29" s="47" t="s">
        <v>273</v>
      </c>
      <c r="C29" s="3" t="s">
        <v>228</v>
      </c>
      <c r="D29" s="3" t="s">
        <v>303</v>
      </c>
      <c r="E29" s="4">
        <v>60</v>
      </c>
      <c r="F29" s="2" t="s">
        <v>313</v>
      </c>
      <c r="G29" s="35">
        <v>45</v>
      </c>
      <c r="H29" s="50" t="s">
        <v>333</v>
      </c>
      <c r="I29" s="1" t="str">
        <f t="shared" si="5"/>
        <v>3.3.90.30.14.02.0254.000001-01 - 60 - SES</v>
      </c>
      <c r="J29" s="1" t="str">
        <f t="shared" si="6"/>
        <v>3.3.90.30.14.02.0254.000001-01 - 60</v>
      </c>
      <c r="K29" s="1">
        <f t="shared" si="7"/>
        <v>56</v>
      </c>
    </row>
    <row r="30" spans="1:11" ht="31.5" x14ac:dyDescent="0.25">
      <c r="A30" s="7" t="s">
        <v>203</v>
      </c>
      <c r="B30" s="47" t="s">
        <v>282</v>
      </c>
      <c r="C30" s="3" t="s">
        <v>226</v>
      </c>
      <c r="D30" s="3" t="s">
        <v>302</v>
      </c>
      <c r="E30" s="4">
        <v>60</v>
      </c>
      <c r="F30" s="2" t="s">
        <v>313</v>
      </c>
      <c r="G30" s="35">
        <v>48</v>
      </c>
      <c r="H30" s="50" t="s">
        <v>333</v>
      </c>
      <c r="I30" s="1" t="str">
        <f t="shared" si="5"/>
        <v>3.3.90.30.14.02.0117.000004-01 - 60 - SES</v>
      </c>
      <c r="J30" s="1" t="str">
        <f t="shared" si="6"/>
        <v>3.3.90.30.14.02.0117.000004-01 - 60</v>
      </c>
      <c r="K30" s="1">
        <f t="shared" si="7"/>
        <v>60</v>
      </c>
    </row>
    <row r="31" spans="1:11" ht="21" x14ac:dyDescent="0.25">
      <c r="A31" s="7" t="s">
        <v>174</v>
      </c>
      <c r="B31" s="47" t="s">
        <v>290</v>
      </c>
      <c r="C31" s="3" t="s">
        <v>250</v>
      </c>
      <c r="D31" s="3" t="s">
        <v>302</v>
      </c>
      <c r="E31" s="4">
        <v>60</v>
      </c>
      <c r="F31" s="2" t="s">
        <v>313</v>
      </c>
      <c r="G31" s="35">
        <v>75</v>
      </c>
      <c r="H31" s="50" t="s">
        <v>333</v>
      </c>
      <c r="I31" s="1" t="str">
        <f t="shared" si="5"/>
        <v>3.3.90.30.14.02.0021.000017-01 - 60 - SES</v>
      </c>
      <c r="J31" s="1" t="str">
        <f t="shared" si="6"/>
        <v>3.3.90.30.14.02.0021.000017-01 - 60</v>
      </c>
      <c r="K31" s="1">
        <f t="shared" si="7"/>
        <v>94</v>
      </c>
    </row>
    <row r="32" spans="1:11" ht="21" x14ac:dyDescent="0.25">
      <c r="A32" s="7" t="s">
        <v>175</v>
      </c>
      <c r="B32" s="47" t="s">
        <v>290</v>
      </c>
      <c r="C32" s="3" t="s">
        <v>251</v>
      </c>
      <c r="D32" s="3" t="s">
        <v>302</v>
      </c>
      <c r="E32" s="4">
        <v>60</v>
      </c>
      <c r="F32" s="2" t="s">
        <v>313</v>
      </c>
      <c r="G32" s="35">
        <v>75</v>
      </c>
      <c r="H32" s="50" t="s">
        <v>333</v>
      </c>
      <c r="I32" s="1" t="str">
        <f t="shared" si="5"/>
        <v>3.3.90.30.14.02.0021.000018-01 - 60 - SES</v>
      </c>
      <c r="J32" s="1" t="str">
        <f t="shared" si="6"/>
        <v>3.3.90.30.14.02.0021.000018-01 - 60</v>
      </c>
      <c r="K32" s="1">
        <f t="shared" si="7"/>
        <v>94</v>
      </c>
    </row>
    <row r="33" spans="1:11" ht="21" x14ac:dyDescent="0.25">
      <c r="A33" s="7" t="s">
        <v>176</v>
      </c>
      <c r="B33" s="47" t="s">
        <v>290</v>
      </c>
      <c r="C33" s="3" t="s">
        <v>252</v>
      </c>
      <c r="D33" s="3" t="s">
        <v>302</v>
      </c>
      <c r="E33" s="4">
        <v>60</v>
      </c>
      <c r="F33" s="2" t="s">
        <v>313</v>
      </c>
      <c r="G33" s="35">
        <v>75</v>
      </c>
      <c r="H33" s="50" t="s">
        <v>333</v>
      </c>
      <c r="I33" s="1" t="str">
        <f t="shared" si="5"/>
        <v>3.3.90.30.14.02.0021.000019-01 - 60 - SES</v>
      </c>
      <c r="J33" s="1" t="str">
        <f t="shared" si="6"/>
        <v>3.3.90.30.14.02.0021.000019-01 - 60</v>
      </c>
      <c r="K33" s="1">
        <f t="shared" si="7"/>
        <v>94</v>
      </c>
    </row>
    <row r="34" spans="1:11" ht="21" x14ac:dyDescent="0.25">
      <c r="A34" s="7" t="s">
        <v>177</v>
      </c>
      <c r="B34" s="47" t="s">
        <v>276</v>
      </c>
      <c r="C34" s="3" t="s">
        <v>235</v>
      </c>
      <c r="D34" s="3" t="s">
        <v>302</v>
      </c>
      <c r="E34" s="4">
        <v>60</v>
      </c>
      <c r="F34" s="2" t="s">
        <v>313</v>
      </c>
      <c r="G34" s="35">
        <v>75</v>
      </c>
      <c r="H34" s="50" t="s">
        <v>333</v>
      </c>
      <c r="I34" s="1" t="str">
        <f t="shared" si="5"/>
        <v>3.3.90.30.14.02.0198.000002-01 - 60 - SES</v>
      </c>
      <c r="J34" s="1" t="str">
        <f t="shared" si="6"/>
        <v>3.3.90.30.14.02.0198.000002-01 - 60</v>
      </c>
      <c r="K34" s="1">
        <f t="shared" si="7"/>
        <v>94</v>
      </c>
    </row>
    <row r="35" spans="1:11" ht="21" x14ac:dyDescent="0.25">
      <c r="A35" s="7" t="s">
        <v>178</v>
      </c>
      <c r="B35" s="47" t="s">
        <v>276</v>
      </c>
      <c r="C35" s="3" t="s">
        <v>253</v>
      </c>
      <c r="D35" s="3" t="s">
        <v>302</v>
      </c>
      <c r="E35" s="4">
        <v>60</v>
      </c>
      <c r="F35" s="2" t="s">
        <v>313</v>
      </c>
      <c r="G35" s="35">
        <v>75</v>
      </c>
      <c r="H35" s="50" t="s">
        <v>333</v>
      </c>
      <c r="I35" s="1" t="str">
        <f t="shared" si="5"/>
        <v>3.3.90.30.14.02.0198.000003-01 - 60 - SES</v>
      </c>
      <c r="J35" s="1" t="str">
        <f t="shared" si="6"/>
        <v>3.3.90.30.14.02.0198.000003-01 - 60</v>
      </c>
      <c r="K35" s="1">
        <f t="shared" si="7"/>
        <v>94</v>
      </c>
    </row>
    <row r="36" spans="1:11" ht="21" x14ac:dyDescent="0.25">
      <c r="A36" s="7" t="s">
        <v>207</v>
      </c>
      <c r="B36" s="47" t="s">
        <v>279</v>
      </c>
      <c r="C36" s="3" t="s">
        <v>238</v>
      </c>
      <c r="D36" s="3" t="s">
        <v>305</v>
      </c>
      <c r="E36" s="4">
        <v>60</v>
      </c>
      <c r="F36" s="2" t="s">
        <v>313</v>
      </c>
      <c r="G36" s="35">
        <v>150</v>
      </c>
      <c r="H36" s="50" t="s">
        <v>333</v>
      </c>
      <c r="I36" s="1" t="str">
        <f t="shared" si="5"/>
        <v>3.3.90.30.14.02.0029.000023-01 - 60 - SES</v>
      </c>
      <c r="J36" s="1" t="str">
        <f t="shared" si="6"/>
        <v>3.3.90.30.14.02.0029.000023-01 - 60</v>
      </c>
      <c r="K36" s="1">
        <f t="shared" si="7"/>
        <v>188</v>
      </c>
    </row>
    <row r="37" spans="1:11" ht="21" x14ac:dyDescent="0.25">
      <c r="A37" s="7" t="s">
        <v>209</v>
      </c>
      <c r="B37" s="47" t="s">
        <v>279</v>
      </c>
      <c r="C37" s="3" t="s">
        <v>254</v>
      </c>
      <c r="D37" s="3" t="s">
        <v>305</v>
      </c>
      <c r="E37" s="4">
        <v>60</v>
      </c>
      <c r="F37" s="2" t="s">
        <v>313</v>
      </c>
      <c r="G37" s="35">
        <v>150</v>
      </c>
      <c r="H37" s="50" t="s">
        <v>333</v>
      </c>
      <c r="I37" s="1" t="str">
        <f t="shared" si="5"/>
        <v>3.3.90.30.14.02.0029.000024-01 - 60 - SES</v>
      </c>
      <c r="J37" s="1" t="str">
        <f t="shared" si="6"/>
        <v>3.3.90.30.14.02.0029.000024-01 - 60</v>
      </c>
      <c r="K37" s="1">
        <f t="shared" si="7"/>
        <v>188</v>
      </c>
    </row>
    <row r="38" spans="1:11" ht="21" x14ac:dyDescent="0.25">
      <c r="A38" s="7" t="s">
        <v>210</v>
      </c>
      <c r="B38" s="47" t="s">
        <v>279</v>
      </c>
      <c r="C38" s="3" t="s">
        <v>255</v>
      </c>
      <c r="D38" s="3" t="s">
        <v>305</v>
      </c>
      <c r="E38" s="4">
        <v>60</v>
      </c>
      <c r="F38" s="2" t="s">
        <v>313</v>
      </c>
      <c r="G38" s="35">
        <v>150</v>
      </c>
      <c r="H38" s="50" t="s">
        <v>333</v>
      </c>
      <c r="I38" s="1" t="str">
        <f t="shared" si="5"/>
        <v>3.3.90.30.14.02.0029.000025-01 - 60 - SES</v>
      </c>
      <c r="J38" s="1" t="str">
        <f t="shared" si="6"/>
        <v>3.3.90.30.14.02.0029.000025-01 - 60</v>
      </c>
      <c r="K38" s="1">
        <f t="shared" si="7"/>
        <v>188</v>
      </c>
    </row>
    <row r="39" spans="1:11" ht="21" x14ac:dyDescent="0.25">
      <c r="A39" s="7" t="s">
        <v>211</v>
      </c>
      <c r="B39" s="47" t="s">
        <v>279</v>
      </c>
      <c r="C39" s="3" t="s">
        <v>256</v>
      </c>
      <c r="D39" s="3" t="s">
        <v>305</v>
      </c>
      <c r="E39" s="4">
        <v>60</v>
      </c>
      <c r="F39" s="2" t="s">
        <v>313</v>
      </c>
      <c r="G39" s="35">
        <v>0</v>
      </c>
      <c r="H39" s="50" t="s">
        <v>333</v>
      </c>
      <c r="I39" s="1" t="str">
        <f t="shared" si="5"/>
        <v>3.3.90.30.14.02.0029.000026-01 - 60 - SES</v>
      </c>
      <c r="J39" s="1" t="str">
        <f t="shared" si="6"/>
        <v>3.3.90.30.14.02.0029.000026-01 - 60</v>
      </c>
      <c r="K39" s="1">
        <f t="shared" si="7"/>
        <v>0</v>
      </c>
    </row>
    <row r="40" spans="1:11" ht="21" x14ac:dyDescent="0.25">
      <c r="A40" s="7" t="s">
        <v>212</v>
      </c>
      <c r="B40" s="47" t="s">
        <v>279</v>
      </c>
      <c r="C40" s="3" t="s">
        <v>257</v>
      </c>
      <c r="D40" s="3" t="s">
        <v>305</v>
      </c>
      <c r="E40" s="4">
        <v>60</v>
      </c>
      <c r="F40" s="2" t="s">
        <v>313</v>
      </c>
      <c r="G40" s="35">
        <v>150</v>
      </c>
      <c r="H40" s="50" t="s">
        <v>333</v>
      </c>
      <c r="I40" s="1" t="str">
        <f t="shared" si="5"/>
        <v>3.3.90.30.14.02.0029.000027-01 - 60 - SES</v>
      </c>
      <c r="J40" s="1" t="str">
        <f t="shared" si="6"/>
        <v>3.3.90.30.14.02.0029.000027-01 - 60</v>
      </c>
      <c r="K40" s="1">
        <f t="shared" si="7"/>
        <v>188</v>
      </c>
    </row>
    <row r="41" spans="1:11" ht="21" x14ac:dyDescent="0.25">
      <c r="A41" s="7" t="s">
        <v>217</v>
      </c>
      <c r="B41" s="47" t="s">
        <v>291</v>
      </c>
      <c r="C41" s="3" t="s">
        <v>258</v>
      </c>
      <c r="D41" s="3" t="s">
        <v>302</v>
      </c>
      <c r="E41" s="4">
        <v>60</v>
      </c>
      <c r="F41" s="2" t="s">
        <v>313</v>
      </c>
      <c r="G41" s="35">
        <v>150</v>
      </c>
      <c r="H41" s="50" t="s">
        <v>333</v>
      </c>
      <c r="I41" s="1" t="str">
        <f t="shared" si="5"/>
        <v>3.3.90.30.14.02.0035.000025-01 - 60 - SES</v>
      </c>
      <c r="J41" s="1" t="str">
        <f t="shared" si="6"/>
        <v>3.3.90.30.14.02.0035.000025-01 - 60</v>
      </c>
      <c r="K41" s="1">
        <f t="shared" si="7"/>
        <v>188</v>
      </c>
    </row>
    <row r="42" spans="1:11" ht="31.5" x14ac:dyDescent="0.25">
      <c r="A42" s="7" t="s">
        <v>179</v>
      </c>
      <c r="B42" s="47" t="s">
        <v>275</v>
      </c>
      <c r="C42" s="3" t="s">
        <v>233</v>
      </c>
      <c r="D42" s="3" t="s">
        <v>302</v>
      </c>
      <c r="E42" s="4">
        <v>60</v>
      </c>
      <c r="F42" s="2" t="s">
        <v>313</v>
      </c>
      <c r="G42" s="35">
        <v>300</v>
      </c>
      <c r="H42" s="50" t="s">
        <v>333</v>
      </c>
      <c r="I42" s="1" t="str">
        <f t="shared" si="5"/>
        <v>3.3.90.30.14.02.0206.000004-01 - 60 - SES</v>
      </c>
      <c r="J42" s="1" t="str">
        <f t="shared" si="6"/>
        <v>3.3.90.30.14.02.0206.000004-01 - 60</v>
      </c>
      <c r="K42" s="1">
        <f t="shared" si="7"/>
        <v>375</v>
      </c>
    </row>
    <row r="43" spans="1:11" ht="31.5" x14ac:dyDescent="0.25">
      <c r="A43" s="7" t="s">
        <v>180</v>
      </c>
      <c r="B43" s="47" t="s">
        <v>275</v>
      </c>
      <c r="C43" s="3" t="s">
        <v>234</v>
      </c>
      <c r="D43" s="3" t="s">
        <v>302</v>
      </c>
      <c r="E43" s="4">
        <v>60</v>
      </c>
      <c r="F43" s="2" t="s">
        <v>313</v>
      </c>
      <c r="G43" s="35">
        <v>300</v>
      </c>
      <c r="H43" s="50" t="s">
        <v>333</v>
      </c>
      <c r="I43" s="1" t="str">
        <f t="shared" si="5"/>
        <v>3.3.90.30.14.02.0206.000005-01 - 60 - SES</v>
      </c>
      <c r="J43" s="1" t="str">
        <f t="shared" si="6"/>
        <v>3.3.90.30.14.02.0206.000005-01 - 60</v>
      </c>
      <c r="K43" s="1">
        <f t="shared" si="7"/>
        <v>375</v>
      </c>
    </row>
    <row r="44" spans="1:11" ht="31.5" x14ac:dyDescent="0.25">
      <c r="A44" s="7" t="s">
        <v>188</v>
      </c>
      <c r="B44" s="47" t="s">
        <v>280</v>
      </c>
      <c r="C44" s="3" t="s">
        <v>259</v>
      </c>
      <c r="D44" s="3" t="s">
        <v>307</v>
      </c>
      <c r="E44" s="4">
        <v>80</v>
      </c>
      <c r="F44" s="2" t="s">
        <v>314</v>
      </c>
      <c r="G44" s="35">
        <v>0</v>
      </c>
      <c r="H44" s="50" t="s">
        <v>333</v>
      </c>
      <c r="I44" s="1" t="str">
        <f t="shared" si="5"/>
        <v>3.3.90.30.14.02.0211.000003-01 - 80 - SEE</v>
      </c>
      <c r="J44" s="1" t="str">
        <f t="shared" si="6"/>
        <v>3.3.90.30.14.02.0211.000003-01 - 80</v>
      </c>
      <c r="K44" s="1">
        <f t="shared" si="7"/>
        <v>0</v>
      </c>
    </row>
    <row r="45" spans="1:11" ht="21" x14ac:dyDescent="0.25">
      <c r="A45" s="7" t="s">
        <v>189</v>
      </c>
      <c r="B45" s="47" t="s">
        <v>286</v>
      </c>
      <c r="C45" s="3" t="s">
        <v>260</v>
      </c>
      <c r="D45" s="3" t="s">
        <v>303</v>
      </c>
      <c r="E45" s="4">
        <v>80</v>
      </c>
      <c r="F45" s="2" t="s">
        <v>314</v>
      </c>
      <c r="G45" s="35">
        <v>0</v>
      </c>
      <c r="H45" s="50" t="s">
        <v>333</v>
      </c>
      <c r="I45" s="1" t="str">
        <f t="shared" si="5"/>
        <v>3.3.90.30.14.02.0248.000002-01 - 80 - SEE</v>
      </c>
      <c r="J45" s="1" t="str">
        <f t="shared" si="6"/>
        <v>3.3.90.30.14.02.0248.000002-01 - 80</v>
      </c>
      <c r="K45" s="1">
        <f t="shared" si="7"/>
        <v>0</v>
      </c>
    </row>
    <row r="46" spans="1:11" ht="21" x14ac:dyDescent="0.25">
      <c r="A46" s="7" t="s">
        <v>187</v>
      </c>
      <c r="B46" s="47" t="s">
        <v>292</v>
      </c>
      <c r="C46" s="3" t="s">
        <v>261</v>
      </c>
      <c r="D46" s="3" t="s">
        <v>302</v>
      </c>
      <c r="E46" s="4">
        <v>80</v>
      </c>
      <c r="F46" s="2" t="s">
        <v>314</v>
      </c>
      <c r="G46" s="35">
        <v>0</v>
      </c>
      <c r="H46" s="50" t="s">
        <v>333</v>
      </c>
      <c r="I46" s="1" t="str">
        <f t="shared" si="5"/>
        <v>3.3.90.30.14.02.0258.000001-01 - 80 - SEE</v>
      </c>
      <c r="J46" s="1" t="str">
        <f t="shared" si="6"/>
        <v>3.3.90.30.14.02.0258.000001-01 - 80</v>
      </c>
      <c r="K46" s="1">
        <f t="shared" si="7"/>
        <v>0</v>
      </c>
    </row>
    <row r="47" spans="1:11" ht="21" x14ac:dyDescent="0.25">
      <c r="A47" s="7" t="s">
        <v>199</v>
      </c>
      <c r="B47" s="47" t="s">
        <v>286</v>
      </c>
      <c r="C47" s="3" t="s">
        <v>245</v>
      </c>
      <c r="D47" s="3" t="s">
        <v>303</v>
      </c>
      <c r="E47" s="4">
        <v>80</v>
      </c>
      <c r="F47" s="2" t="s">
        <v>314</v>
      </c>
      <c r="G47" s="35">
        <v>0</v>
      </c>
      <c r="H47" s="50" t="s">
        <v>333</v>
      </c>
      <c r="I47" s="1" t="str">
        <f t="shared" si="5"/>
        <v>3.3.90.30.14.02.0248.000003-01 - 80 - SEE</v>
      </c>
      <c r="J47" s="1" t="str">
        <f t="shared" si="6"/>
        <v>3.3.90.30.14.02.0248.000003-01 - 80</v>
      </c>
      <c r="K47" s="1">
        <f t="shared" si="7"/>
        <v>0</v>
      </c>
    </row>
    <row r="48" spans="1:11" ht="21" x14ac:dyDescent="0.25">
      <c r="A48" s="7" t="s">
        <v>200</v>
      </c>
      <c r="B48" s="47" t="s">
        <v>286</v>
      </c>
      <c r="C48" s="3" t="s">
        <v>246</v>
      </c>
      <c r="D48" s="3" t="s">
        <v>303</v>
      </c>
      <c r="E48" s="4">
        <v>80</v>
      </c>
      <c r="F48" s="2" t="s">
        <v>314</v>
      </c>
      <c r="G48" s="35">
        <v>0</v>
      </c>
      <c r="H48" s="50" t="s">
        <v>333</v>
      </c>
      <c r="I48" s="1" t="str">
        <f t="shared" si="5"/>
        <v>3.3.90.30.14.02.0248.000004-01 - 80 - SEE</v>
      </c>
      <c r="J48" s="1" t="str">
        <f t="shared" si="6"/>
        <v>3.3.90.30.14.02.0248.000004-01 - 80</v>
      </c>
      <c r="K48" s="1">
        <f t="shared" si="7"/>
        <v>0</v>
      </c>
    </row>
    <row r="49" spans="1:11" ht="21" x14ac:dyDescent="0.25">
      <c r="A49" s="7" t="s">
        <v>202</v>
      </c>
      <c r="B49" s="47" t="s">
        <v>293</v>
      </c>
      <c r="C49" s="3" t="s">
        <v>262</v>
      </c>
      <c r="D49" s="3" t="s">
        <v>302</v>
      </c>
      <c r="E49" s="4">
        <v>80</v>
      </c>
      <c r="F49" s="2" t="s">
        <v>314</v>
      </c>
      <c r="G49" s="35">
        <v>0</v>
      </c>
      <c r="H49" s="50" t="s">
        <v>333</v>
      </c>
      <c r="I49" s="1" t="str">
        <f t="shared" ref="I49:I73" si="8">A49&amp;" - "&amp;E49&amp;" - "&amp;F49</f>
        <v>3.3.90.30.14.02.0191.000004-01 - 80 - SEE</v>
      </c>
      <c r="J49" s="1" t="str">
        <f t="shared" ref="J49:J73" si="9">A49&amp;" - "&amp;E49</f>
        <v>3.3.90.30.14.02.0191.000004-01 - 80</v>
      </c>
      <c r="K49" s="1">
        <f t="shared" ref="K49:K73" si="10">ROUND((G49/12)*15,0)</f>
        <v>0</v>
      </c>
    </row>
    <row r="50" spans="1:11" ht="31.5" x14ac:dyDescent="0.25">
      <c r="A50" s="7" t="s">
        <v>196</v>
      </c>
      <c r="B50" s="47" t="s">
        <v>288</v>
      </c>
      <c r="C50" s="3" t="s">
        <v>248</v>
      </c>
      <c r="D50" s="3" t="s">
        <v>302</v>
      </c>
      <c r="E50" s="4">
        <v>80</v>
      </c>
      <c r="F50" s="2" t="s">
        <v>314</v>
      </c>
      <c r="G50" s="35">
        <v>0</v>
      </c>
      <c r="H50" s="50" t="s">
        <v>333</v>
      </c>
      <c r="I50" s="1" t="str">
        <f t="shared" si="8"/>
        <v>3.3.90.30.14.02.0194.000005-01 - 80 - SEE</v>
      </c>
      <c r="J50" s="1" t="str">
        <f t="shared" si="9"/>
        <v>3.3.90.30.14.02.0194.000005-01 - 80</v>
      </c>
      <c r="K50" s="1">
        <f t="shared" si="10"/>
        <v>0</v>
      </c>
    </row>
    <row r="51" spans="1:11" ht="21" x14ac:dyDescent="0.25">
      <c r="A51" s="7" t="s">
        <v>174</v>
      </c>
      <c r="B51" s="47" t="s">
        <v>290</v>
      </c>
      <c r="C51" s="3" t="s">
        <v>250</v>
      </c>
      <c r="D51" s="3" t="s">
        <v>302</v>
      </c>
      <c r="E51" s="4">
        <v>80</v>
      </c>
      <c r="F51" s="2" t="s">
        <v>314</v>
      </c>
      <c r="G51" s="35">
        <v>0</v>
      </c>
      <c r="H51" s="50" t="s">
        <v>333</v>
      </c>
      <c r="I51" s="1" t="str">
        <f t="shared" si="8"/>
        <v>3.3.90.30.14.02.0021.000017-01 - 80 - SEE</v>
      </c>
      <c r="J51" s="1" t="str">
        <f t="shared" si="9"/>
        <v>3.3.90.30.14.02.0021.000017-01 - 80</v>
      </c>
      <c r="K51" s="1">
        <f t="shared" si="10"/>
        <v>0</v>
      </c>
    </row>
    <row r="52" spans="1:11" ht="21" x14ac:dyDescent="0.25">
      <c r="A52" s="7" t="s">
        <v>175</v>
      </c>
      <c r="B52" s="47" t="s">
        <v>290</v>
      </c>
      <c r="C52" s="3" t="s">
        <v>251</v>
      </c>
      <c r="D52" s="3" t="s">
        <v>302</v>
      </c>
      <c r="E52" s="4">
        <v>80</v>
      </c>
      <c r="F52" s="2" t="s">
        <v>314</v>
      </c>
      <c r="G52" s="35">
        <v>0</v>
      </c>
      <c r="H52" s="50" t="s">
        <v>333</v>
      </c>
      <c r="I52" s="1" t="str">
        <f t="shared" si="8"/>
        <v>3.3.90.30.14.02.0021.000018-01 - 80 - SEE</v>
      </c>
      <c r="J52" s="1" t="str">
        <f t="shared" si="9"/>
        <v>3.3.90.30.14.02.0021.000018-01 - 80</v>
      </c>
      <c r="K52" s="1">
        <f t="shared" si="10"/>
        <v>0</v>
      </c>
    </row>
    <row r="53" spans="1:11" ht="21" x14ac:dyDescent="0.25">
      <c r="A53" s="7" t="s">
        <v>176</v>
      </c>
      <c r="B53" s="47" t="s">
        <v>290</v>
      </c>
      <c r="C53" s="3" t="s">
        <v>252</v>
      </c>
      <c r="D53" s="3" t="s">
        <v>302</v>
      </c>
      <c r="E53" s="4">
        <v>80</v>
      </c>
      <c r="F53" s="2" t="s">
        <v>314</v>
      </c>
      <c r="G53" s="35">
        <v>0</v>
      </c>
      <c r="H53" s="50" t="s">
        <v>333</v>
      </c>
      <c r="I53" s="1" t="str">
        <f t="shared" si="8"/>
        <v>3.3.90.30.14.02.0021.000019-01 - 80 - SEE</v>
      </c>
      <c r="J53" s="1" t="str">
        <f t="shared" si="9"/>
        <v>3.3.90.30.14.02.0021.000019-01 - 80</v>
      </c>
      <c r="K53" s="1">
        <f t="shared" si="10"/>
        <v>0</v>
      </c>
    </row>
    <row r="54" spans="1:11" ht="21" x14ac:dyDescent="0.25">
      <c r="A54" s="7" t="s">
        <v>185</v>
      </c>
      <c r="B54" s="47" t="s">
        <v>277</v>
      </c>
      <c r="C54" s="3" t="s">
        <v>236</v>
      </c>
      <c r="D54" s="3" t="s">
        <v>302</v>
      </c>
      <c r="E54" s="4">
        <v>80</v>
      </c>
      <c r="F54" s="2" t="s">
        <v>314</v>
      </c>
      <c r="G54" s="35">
        <v>0</v>
      </c>
      <c r="H54" s="50" t="s">
        <v>333</v>
      </c>
      <c r="I54" s="1" t="str">
        <f t="shared" si="8"/>
        <v>3.3.90.30.14.02.0202.000002-01 - 80 - SEE</v>
      </c>
      <c r="J54" s="1" t="str">
        <f t="shared" si="9"/>
        <v>3.3.90.30.14.02.0202.000002-01 - 80</v>
      </c>
      <c r="K54" s="1">
        <f t="shared" si="10"/>
        <v>0</v>
      </c>
    </row>
    <row r="55" spans="1:11" ht="21" x14ac:dyDescent="0.25">
      <c r="A55" s="7" t="s">
        <v>205</v>
      </c>
      <c r="B55" s="47" t="s">
        <v>284</v>
      </c>
      <c r="C55" s="3" t="s">
        <v>243</v>
      </c>
      <c r="D55" s="3" t="s">
        <v>306</v>
      </c>
      <c r="E55" s="4">
        <v>80</v>
      </c>
      <c r="F55" s="2" t="s">
        <v>314</v>
      </c>
      <c r="G55" s="35">
        <v>0</v>
      </c>
      <c r="H55" s="50" t="s">
        <v>333</v>
      </c>
      <c r="I55" s="1" t="str">
        <f t="shared" si="8"/>
        <v>3.3.90.30.14.02.0182.000001-01 - 80 - SEE</v>
      </c>
      <c r="J55" s="1" t="str">
        <f t="shared" si="9"/>
        <v>3.3.90.30.14.02.0182.000001-01 - 80</v>
      </c>
      <c r="K55" s="1">
        <f t="shared" si="10"/>
        <v>0</v>
      </c>
    </row>
    <row r="56" spans="1:11" ht="31.5" x14ac:dyDescent="0.25">
      <c r="A56" s="7" t="s">
        <v>195</v>
      </c>
      <c r="B56" s="47" t="s">
        <v>279</v>
      </c>
      <c r="C56" s="3" t="s">
        <v>247</v>
      </c>
      <c r="D56" s="3" t="s">
        <v>305</v>
      </c>
      <c r="E56" s="4">
        <v>80</v>
      </c>
      <c r="F56" s="2" t="s">
        <v>314</v>
      </c>
      <c r="G56" s="35">
        <v>0</v>
      </c>
      <c r="H56" s="50" t="s">
        <v>333</v>
      </c>
      <c r="I56" s="1" t="str">
        <f t="shared" si="8"/>
        <v>3.3.90.30.14.02.0029.000033-01 - 80 - SEE</v>
      </c>
      <c r="J56" s="1" t="str">
        <f t="shared" si="9"/>
        <v>3.3.90.30.14.02.0029.000033-01 - 80</v>
      </c>
      <c r="K56" s="1">
        <f t="shared" si="10"/>
        <v>0</v>
      </c>
    </row>
    <row r="57" spans="1:11" ht="31.5" x14ac:dyDescent="0.25">
      <c r="A57" s="7" t="s">
        <v>182</v>
      </c>
      <c r="B57" s="47" t="s">
        <v>273</v>
      </c>
      <c r="C57" s="3" t="s">
        <v>228</v>
      </c>
      <c r="D57" s="3" t="s">
        <v>303</v>
      </c>
      <c r="E57" s="4">
        <v>80</v>
      </c>
      <c r="F57" s="2" t="s">
        <v>314</v>
      </c>
      <c r="G57" s="35">
        <v>0</v>
      </c>
      <c r="H57" s="50" t="s">
        <v>333</v>
      </c>
      <c r="I57" s="1" t="str">
        <f t="shared" si="8"/>
        <v>3.3.90.30.14.02.0254.000001-01 - 80 - SEE</v>
      </c>
      <c r="J57" s="1" t="str">
        <f t="shared" si="9"/>
        <v>3.3.90.30.14.02.0254.000001-01 - 80</v>
      </c>
      <c r="K57" s="1">
        <f t="shared" si="10"/>
        <v>0</v>
      </c>
    </row>
    <row r="58" spans="1:11" ht="21" x14ac:dyDescent="0.25">
      <c r="A58" s="7" t="s">
        <v>191</v>
      </c>
      <c r="B58" s="47" t="s">
        <v>283</v>
      </c>
      <c r="C58" s="3" t="s">
        <v>242</v>
      </c>
      <c r="D58" s="3" t="s">
        <v>302</v>
      </c>
      <c r="E58" s="4">
        <v>80</v>
      </c>
      <c r="F58" s="2" t="s">
        <v>314</v>
      </c>
      <c r="G58" s="35">
        <v>0</v>
      </c>
      <c r="H58" s="50" t="s">
        <v>333</v>
      </c>
      <c r="I58" s="1" t="str">
        <f t="shared" si="8"/>
        <v>3.3.90.30.14.02.0263.000001-01 - 80 - SEE</v>
      </c>
      <c r="J58" s="1" t="str">
        <f t="shared" si="9"/>
        <v>3.3.90.30.14.02.0263.000001-01 - 80</v>
      </c>
      <c r="K58" s="1">
        <f t="shared" si="10"/>
        <v>0</v>
      </c>
    </row>
    <row r="59" spans="1:11" ht="21" x14ac:dyDescent="0.25">
      <c r="A59" s="7" t="s">
        <v>198</v>
      </c>
      <c r="B59" s="47" t="s">
        <v>289</v>
      </c>
      <c r="C59" s="3" t="s">
        <v>249</v>
      </c>
      <c r="D59" s="3" t="s">
        <v>305</v>
      </c>
      <c r="E59" s="4">
        <v>80</v>
      </c>
      <c r="F59" s="2" t="s">
        <v>314</v>
      </c>
      <c r="G59" s="35">
        <v>0</v>
      </c>
      <c r="H59" s="50" t="s">
        <v>333</v>
      </c>
      <c r="I59" s="1" t="str">
        <f t="shared" si="8"/>
        <v>3.3.90.30.14.02.0267.000001-01 - 80 - SEE</v>
      </c>
      <c r="J59" s="1" t="str">
        <f t="shared" si="9"/>
        <v>3.3.90.30.14.02.0267.000001-01 - 80</v>
      </c>
      <c r="K59" s="1">
        <f t="shared" si="10"/>
        <v>0</v>
      </c>
    </row>
    <row r="60" spans="1:11" ht="21" x14ac:dyDescent="0.25">
      <c r="A60" s="7" t="s">
        <v>197</v>
      </c>
      <c r="B60" s="47" t="s">
        <v>287</v>
      </c>
      <c r="C60" s="3" t="s">
        <v>225</v>
      </c>
      <c r="D60" s="3" t="s">
        <v>302</v>
      </c>
      <c r="E60" s="4">
        <v>80</v>
      </c>
      <c r="F60" s="2" t="s">
        <v>314</v>
      </c>
      <c r="G60" s="35">
        <v>0</v>
      </c>
      <c r="H60" s="50" t="s">
        <v>333</v>
      </c>
      <c r="I60" s="1" t="str">
        <f t="shared" si="8"/>
        <v>3.3.90.30.14.02.0072.000002-01 - 80 - SEE</v>
      </c>
      <c r="J60" s="1" t="str">
        <f t="shared" si="9"/>
        <v>3.3.90.30.14.02.0072.000002-01 - 80</v>
      </c>
      <c r="K60" s="1">
        <f t="shared" si="10"/>
        <v>0</v>
      </c>
    </row>
    <row r="61" spans="1:11" ht="21" x14ac:dyDescent="0.25">
      <c r="A61" s="7" t="s">
        <v>173</v>
      </c>
      <c r="B61" s="47" t="s">
        <v>294</v>
      </c>
      <c r="C61" s="3" t="s">
        <v>263</v>
      </c>
      <c r="D61" s="3" t="s">
        <v>302</v>
      </c>
      <c r="E61" s="4">
        <v>80</v>
      </c>
      <c r="F61" s="2" t="s">
        <v>314</v>
      </c>
      <c r="G61" s="35">
        <v>0</v>
      </c>
      <c r="H61" s="50" t="s">
        <v>333</v>
      </c>
      <c r="I61" s="1" t="str">
        <f t="shared" si="8"/>
        <v>3.3.90.30.14.02.0269.000001-01 - 80 - SEE</v>
      </c>
      <c r="J61" s="1" t="str">
        <f t="shared" si="9"/>
        <v>3.3.90.30.14.02.0269.000001-01 - 80</v>
      </c>
      <c r="K61" s="1">
        <f t="shared" si="10"/>
        <v>0</v>
      </c>
    </row>
    <row r="62" spans="1:11" ht="21" x14ac:dyDescent="0.25">
      <c r="A62" s="7" t="s">
        <v>177</v>
      </c>
      <c r="B62" s="47" t="s">
        <v>276</v>
      </c>
      <c r="C62" s="3" t="s">
        <v>235</v>
      </c>
      <c r="D62" s="3" t="s">
        <v>302</v>
      </c>
      <c r="E62" s="4">
        <v>80</v>
      </c>
      <c r="F62" s="2" t="s">
        <v>314</v>
      </c>
      <c r="G62" s="35">
        <v>0</v>
      </c>
      <c r="H62" s="50" t="s">
        <v>333</v>
      </c>
      <c r="I62" s="1" t="str">
        <f t="shared" si="8"/>
        <v>3.3.90.30.14.02.0198.000002-01 - 80 - SEE</v>
      </c>
      <c r="J62" s="1" t="str">
        <f t="shared" si="9"/>
        <v>3.3.90.30.14.02.0198.000002-01 - 80</v>
      </c>
      <c r="K62" s="1">
        <f t="shared" si="10"/>
        <v>0</v>
      </c>
    </row>
    <row r="63" spans="1:11" ht="21" x14ac:dyDescent="0.25">
      <c r="A63" s="7" t="s">
        <v>178</v>
      </c>
      <c r="B63" s="47" t="s">
        <v>276</v>
      </c>
      <c r="C63" s="3" t="s">
        <v>253</v>
      </c>
      <c r="D63" s="3" t="s">
        <v>302</v>
      </c>
      <c r="E63" s="4">
        <v>80</v>
      </c>
      <c r="F63" s="2" t="s">
        <v>314</v>
      </c>
      <c r="G63" s="35">
        <v>0</v>
      </c>
      <c r="H63" s="50" t="s">
        <v>333</v>
      </c>
      <c r="I63" s="1" t="str">
        <f t="shared" si="8"/>
        <v>3.3.90.30.14.02.0198.000003-01 - 80 - SEE</v>
      </c>
      <c r="J63" s="1" t="str">
        <f t="shared" si="9"/>
        <v>3.3.90.30.14.02.0198.000003-01 - 80</v>
      </c>
      <c r="K63" s="1">
        <f t="shared" si="10"/>
        <v>0</v>
      </c>
    </row>
    <row r="64" spans="1:11" ht="31.5" x14ac:dyDescent="0.25">
      <c r="A64" s="7" t="s">
        <v>203</v>
      </c>
      <c r="B64" s="47" t="s">
        <v>282</v>
      </c>
      <c r="C64" s="3" t="s">
        <v>226</v>
      </c>
      <c r="D64" s="3" t="s">
        <v>302</v>
      </c>
      <c r="E64" s="4">
        <v>80</v>
      </c>
      <c r="F64" s="2" t="s">
        <v>314</v>
      </c>
      <c r="G64" s="35">
        <v>0</v>
      </c>
      <c r="H64" s="50" t="s">
        <v>333</v>
      </c>
      <c r="I64" s="1" t="str">
        <f t="shared" si="8"/>
        <v>3.3.90.30.14.02.0117.000004-01 - 80 - SEE</v>
      </c>
      <c r="J64" s="1" t="str">
        <f t="shared" si="9"/>
        <v>3.3.90.30.14.02.0117.000004-01 - 80</v>
      </c>
      <c r="K64" s="1">
        <f t="shared" si="10"/>
        <v>0</v>
      </c>
    </row>
    <row r="65" spans="1:11" ht="21" x14ac:dyDescent="0.25">
      <c r="A65" s="7" t="s">
        <v>204</v>
      </c>
      <c r="B65" s="47" t="s">
        <v>272</v>
      </c>
      <c r="C65" s="3" t="s">
        <v>231</v>
      </c>
      <c r="D65" s="3" t="s">
        <v>302</v>
      </c>
      <c r="E65" s="4">
        <v>80</v>
      </c>
      <c r="F65" s="2" t="s">
        <v>314</v>
      </c>
      <c r="G65" s="35">
        <v>0</v>
      </c>
      <c r="H65" s="50" t="s">
        <v>333</v>
      </c>
      <c r="I65" s="1" t="str">
        <f t="shared" si="8"/>
        <v>3.3.90.30.14.02.0004.000006-01 - 80 - SEE</v>
      </c>
      <c r="J65" s="1" t="str">
        <f t="shared" si="9"/>
        <v>3.3.90.30.14.02.0004.000006-01 - 80</v>
      </c>
      <c r="K65" s="1">
        <f t="shared" si="10"/>
        <v>0</v>
      </c>
    </row>
    <row r="66" spans="1:11" ht="31.5" x14ac:dyDescent="0.25">
      <c r="A66" s="7" t="s">
        <v>184</v>
      </c>
      <c r="B66" s="47" t="s">
        <v>281</v>
      </c>
      <c r="C66" s="3" t="s">
        <v>230</v>
      </c>
      <c r="D66" s="3" t="s">
        <v>302</v>
      </c>
      <c r="E66" s="4">
        <v>80</v>
      </c>
      <c r="F66" s="2" t="s">
        <v>314</v>
      </c>
      <c r="G66" s="35">
        <v>0</v>
      </c>
      <c r="H66" s="50" t="s">
        <v>335</v>
      </c>
      <c r="I66" s="1" t="str">
        <f t="shared" si="8"/>
        <v>3.3.90.30.25.06.0017.000002-01 - 80 - SEE</v>
      </c>
      <c r="J66" s="1" t="str">
        <f t="shared" si="9"/>
        <v>3.3.90.30.25.06.0017.000002-01 - 80</v>
      </c>
      <c r="K66" s="1">
        <f t="shared" si="10"/>
        <v>0</v>
      </c>
    </row>
    <row r="67" spans="1:11" ht="31.5" x14ac:dyDescent="0.25">
      <c r="A67" s="7" t="s">
        <v>221</v>
      </c>
      <c r="B67" s="47" t="s">
        <v>285</v>
      </c>
      <c r="C67" s="3" t="s">
        <v>244</v>
      </c>
      <c r="D67" s="3" t="s">
        <v>306</v>
      </c>
      <c r="E67" s="4">
        <v>80</v>
      </c>
      <c r="F67" s="2" t="s">
        <v>314</v>
      </c>
      <c r="G67" s="35">
        <v>0</v>
      </c>
      <c r="H67" s="50" t="s">
        <v>333</v>
      </c>
      <c r="I67" s="1" t="str">
        <f t="shared" si="8"/>
        <v>3.3.90.30.14.02.0071.000006-01 - 80 - SEE</v>
      </c>
      <c r="J67" s="1" t="str">
        <f t="shared" si="9"/>
        <v>3.3.90.30.14.02.0071.000006-01 - 80</v>
      </c>
      <c r="K67" s="1">
        <f t="shared" si="10"/>
        <v>0</v>
      </c>
    </row>
    <row r="68" spans="1:11" ht="31.5" x14ac:dyDescent="0.25">
      <c r="A68" s="7" t="s">
        <v>179</v>
      </c>
      <c r="B68" s="47" t="s">
        <v>275</v>
      </c>
      <c r="C68" s="3" t="s">
        <v>233</v>
      </c>
      <c r="D68" s="3" t="s">
        <v>302</v>
      </c>
      <c r="E68" s="4">
        <v>80</v>
      </c>
      <c r="F68" s="2" t="s">
        <v>314</v>
      </c>
      <c r="G68" s="35">
        <v>0</v>
      </c>
      <c r="H68" s="50" t="s">
        <v>333</v>
      </c>
      <c r="I68" s="1" t="str">
        <f t="shared" si="8"/>
        <v>3.3.90.30.14.02.0206.000004-01 - 80 - SEE</v>
      </c>
      <c r="J68" s="1" t="str">
        <f t="shared" si="9"/>
        <v>3.3.90.30.14.02.0206.000004-01 - 80</v>
      </c>
      <c r="K68" s="1">
        <f t="shared" si="10"/>
        <v>0</v>
      </c>
    </row>
    <row r="69" spans="1:11" ht="31.5" x14ac:dyDescent="0.25">
      <c r="A69" s="7" t="s">
        <v>180</v>
      </c>
      <c r="B69" s="47" t="s">
        <v>275</v>
      </c>
      <c r="C69" s="3" t="s">
        <v>234</v>
      </c>
      <c r="D69" s="3" t="s">
        <v>302</v>
      </c>
      <c r="E69" s="4">
        <v>80</v>
      </c>
      <c r="F69" s="2" t="s">
        <v>314</v>
      </c>
      <c r="G69" s="35">
        <v>0</v>
      </c>
      <c r="H69" s="50" t="s">
        <v>333</v>
      </c>
      <c r="I69" s="1" t="str">
        <f t="shared" si="8"/>
        <v>3.3.90.30.14.02.0206.000005-01 - 80 - SEE</v>
      </c>
      <c r="J69" s="1" t="str">
        <f t="shared" si="9"/>
        <v>3.3.90.30.14.02.0206.000005-01 - 80</v>
      </c>
      <c r="K69" s="1">
        <f t="shared" si="10"/>
        <v>0</v>
      </c>
    </row>
    <row r="70" spans="1:11" ht="21" x14ac:dyDescent="0.25">
      <c r="A70" s="7" t="s">
        <v>181</v>
      </c>
      <c r="B70" s="47" t="s">
        <v>330</v>
      </c>
      <c r="C70" s="3" t="s">
        <v>329</v>
      </c>
      <c r="D70" s="3" t="s">
        <v>302</v>
      </c>
      <c r="E70" s="4">
        <v>80</v>
      </c>
      <c r="F70" s="2" t="s">
        <v>314</v>
      </c>
      <c r="G70" s="35">
        <v>0</v>
      </c>
      <c r="H70" s="50" t="s">
        <v>333</v>
      </c>
      <c r="I70" s="1" t="str">
        <f t="shared" si="8"/>
        <v>3.3.90.30.14.02.0210.000001-01 - 80 - SEE</v>
      </c>
      <c r="J70" s="1" t="str">
        <f t="shared" si="9"/>
        <v>3.3.90.30.14.02.0210.000001-01 - 80</v>
      </c>
      <c r="K70" s="1">
        <f t="shared" si="10"/>
        <v>0</v>
      </c>
    </row>
    <row r="71" spans="1:11" ht="21" x14ac:dyDescent="0.25">
      <c r="A71" s="7" t="s">
        <v>220</v>
      </c>
      <c r="B71" s="47" t="s">
        <v>295</v>
      </c>
      <c r="C71" s="3" t="s">
        <v>227</v>
      </c>
      <c r="D71" s="3" t="s">
        <v>306</v>
      </c>
      <c r="E71" s="4">
        <v>80</v>
      </c>
      <c r="F71" s="2" t="s">
        <v>314</v>
      </c>
      <c r="G71" s="35">
        <v>0</v>
      </c>
      <c r="H71" s="50" t="s">
        <v>333</v>
      </c>
      <c r="I71" s="1" t="str">
        <f t="shared" si="8"/>
        <v>3.3.90.30.14.02.0240.000001-01 - 80 - SEE</v>
      </c>
      <c r="J71" s="1" t="str">
        <f t="shared" si="9"/>
        <v>3.3.90.30.14.02.0240.000001-01 - 80</v>
      </c>
      <c r="K71" s="1">
        <f t="shared" si="10"/>
        <v>0</v>
      </c>
    </row>
    <row r="72" spans="1:11" ht="21" x14ac:dyDescent="0.25">
      <c r="A72" s="7" t="s">
        <v>219</v>
      </c>
      <c r="B72" s="47" t="s">
        <v>278</v>
      </c>
      <c r="C72" s="3" t="s">
        <v>237</v>
      </c>
      <c r="D72" s="3" t="s">
        <v>306</v>
      </c>
      <c r="E72" s="4">
        <v>80</v>
      </c>
      <c r="F72" s="2" t="s">
        <v>314</v>
      </c>
      <c r="G72" s="35">
        <v>0</v>
      </c>
      <c r="H72" s="50" t="s">
        <v>333</v>
      </c>
      <c r="I72" s="1" t="str">
        <f t="shared" si="8"/>
        <v>3.3.90.30.14.02.0034.000003-01 - 80 - SEE</v>
      </c>
      <c r="J72" s="1" t="str">
        <f t="shared" si="9"/>
        <v>3.3.90.30.14.02.0034.000003-01 - 80</v>
      </c>
      <c r="K72" s="1">
        <f t="shared" si="10"/>
        <v>0</v>
      </c>
    </row>
    <row r="73" spans="1:11" ht="21" x14ac:dyDescent="0.25">
      <c r="A73" s="7" t="s">
        <v>222</v>
      </c>
      <c r="B73" s="47" t="s">
        <v>296</v>
      </c>
      <c r="C73" s="3" t="s">
        <v>264</v>
      </c>
      <c r="D73" s="3" t="s">
        <v>302</v>
      </c>
      <c r="E73" s="4">
        <v>80</v>
      </c>
      <c r="F73" s="2" t="s">
        <v>314</v>
      </c>
      <c r="G73" s="35">
        <v>0</v>
      </c>
      <c r="H73" s="50" t="s">
        <v>333</v>
      </c>
      <c r="I73" s="1" t="str">
        <f t="shared" si="8"/>
        <v>3.3.90.30.14.01.0364.000001-01 - 80 - SEE</v>
      </c>
      <c r="J73" s="1" t="str">
        <f t="shared" si="9"/>
        <v>3.3.90.30.14.01.0364.000001-01 - 80</v>
      </c>
      <c r="K73" s="1">
        <f t="shared" si="10"/>
        <v>0</v>
      </c>
    </row>
    <row r="74" spans="1:11" ht="31.5" x14ac:dyDescent="0.25">
      <c r="A74" s="7" t="s">
        <v>192</v>
      </c>
      <c r="B74" s="47" t="s">
        <v>297</v>
      </c>
      <c r="C74" s="3" t="s">
        <v>265</v>
      </c>
      <c r="D74" s="3" t="s">
        <v>302</v>
      </c>
      <c r="E74" s="4">
        <v>80</v>
      </c>
      <c r="F74" s="2" t="s">
        <v>314</v>
      </c>
      <c r="G74" s="35">
        <v>0</v>
      </c>
      <c r="H74" s="50" t="s">
        <v>333</v>
      </c>
      <c r="I74" s="1" t="str">
        <f t="shared" ref="I74:I93" si="11">A74&amp;" - "&amp;E74&amp;" - "&amp;F74</f>
        <v>3.3.90.30.14.02.0266.000001-01 - 80 - SEE</v>
      </c>
      <c r="J74" s="1" t="str">
        <f t="shared" ref="J74:J93" si="12">A74&amp;" - "&amp;E74</f>
        <v>3.3.90.30.14.02.0266.000001-01 - 80</v>
      </c>
      <c r="K74" s="1">
        <f t="shared" ref="K74:K93" si="13">ROUND((G74/12)*15,0)</f>
        <v>0</v>
      </c>
    </row>
    <row r="75" spans="1:11" ht="21" x14ac:dyDescent="0.25">
      <c r="A75" s="7" t="s">
        <v>217</v>
      </c>
      <c r="B75" s="47" t="s">
        <v>291</v>
      </c>
      <c r="C75" s="3" t="s">
        <v>258</v>
      </c>
      <c r="D75" s="3" t="s">
        <v>302</v>
      </c>
      <c r="E75" s="4">
        <v>80</v>
      </c>
      <c r="F75" s="2" t="s">
        <v>314</v>
      </c>
      <c r="G75" s="35">
        <v>0</v>
      </c>
      <c r="H75" s="50" t="s">
        <v>333</v>
      </c>
      <c r="I75" s="1" t="str">
        <f t="shared" si="11"/>
        <v>3.3.90.30.14.02.0035.000025-01 - 80 - SEE</v>
      </c>
      <c r="J75" s="1" t="str">
        <f t="shared" si="12"/>
        <v>3.3.90.30.14.02.0035.000025-01 - 80</v>
      </c>
      <c r="K75" s="1">
        <f t="shared" si="13"/>
        <v>0</v>
      </c>
    </row>
    <row r="76" spans="1:11" ht="21" x14ac:dyDescent="0.25">
      <c r="A76" s="7" t="s">
        <v>218</v>
      </c>
      <c r="B76" s="47" t="s">
        <v>274</v>
      </c>
      <c r="C76" s="3" t="s">
        <v>232</v>
      </c>
      <c r="D76" s="3" t="s">
        <v>302</v>
      </c>
      <c r="E76" s="4">
        <v>80</v>
      </c>
      <c r="F76" s="2" t="s">
        <v>314</v>
      </c>
      <c r="G76" s="35">
        <v>0</v>
      </c>
      <c r="H76" s="50" t="s">
        <v>333</v>
      </c>
      <c r="I76" s="1" t="str">
        <f t="shared" si="11"/>
        <v>3.3.90.30.14.02.0119.000006-01 - 80 - SEE</v>
      </c>
      <c r="J76" s="1" t="str">
        <f t="shared" si="12"/>
        <v>3.3.90.30.14.02.0119.000006-01 - 80</v>
      </c>
      <c r="K76" s="1">
        <f t="shared" si="13"/>
        <v>0</v>
      </c>
    </row>
    <row r="77" spans="1:11" ht="21" x14ac:dyDescent="0.25">
      <c r="A77" s="7" t="s">
        <v>193</v>
      </c>
      <c r="B77" s="47" t="s">
        <v>298</v>
      </c>
      <c r="C77" s="3" t="s">
        <v>266</v>
      </c>
      <c r="D77" s="3" t="s">
        <v>302</v>
      </c>
      <c r="E77" s="4">
        <v>80</v>
      </c>
      <c r="F77" s="2" t="s">
        <v>314</v>
      </c>
      <c r="G77" s="35">
        <v>0</v>
      </c>
      <c r="H77" s="50" t="s">
        <v>333</v>
      </c>
      <c r="I77" s="1" t="str">
        <f t="shared" si="11"/>
        <v>3.3.90.30.14.02.0011.000004-01 - 80 - SEE</v>
      </c>
      <c r="J77" s="1" t="str">
        <f t="shared" si="12"/>
        <v>3.3.90.30.14.02.0011.000004-01 - 80</v>
      </c>
      <c r="K77" s="1">
        <f t="shared" si="13"/>
        <v>0</v>
      </c>
    </row>
    <row r="78" spans="1:11" ht="21" x14ac:dyDescent="0.25">
      <c r="A78" s="7" t="s">
        <v>185</v>
      </c>
      <c r="B78" s="47" t="s">
        <v>277</v>
      </c>
      <c r="C78" s="3" t="s">
        <v>236</v>
      </c>
      <c r="D78" s="3" t="s">
        <v>302</v>
      </c>
      <c r="E78" s="4">
        <v>131</v>
      </c>
      <c r="F78" s="2" t="s">
        <v>315</v>
      </c>
      <c r="G78" s="35">
        <v>1</v>
      </c>
      <c r="H78" s="50" t="s">
        <v>333</v>
      </c>
      <c r="I78" s="1" t="str">
        <f t="shared" si="11"/>
        <v>3.3.90.30.14.02.0202.000002-01 - 131 - GAMA RA II</v>
      </c>
      <c r="J78" s="1" t="str">
        <f t="shared" si="12"/>
        <v>3.3.90.30.14.02.0202.000002-01 - 131</v>
      </c>
      <c r="K78" s="1">
        <f t="shared" si="13"/>
        <v>1</v>
      </c>
    </row>
    <row r="79" spans="1:11" ht="21" x14ac:dyDescent="0.25">
      <c r="A79" s="7" t="s">
        <v>205</v>
      </c>
      <c r="B79" s="47" t="s">
        <v>284</v>
      </c>
      <c r="C79" s="3" t="s">
        <v>243</v>
      </c>
      <c r="D79" s="3" t="s">
        <v>306</v>
      </c>
      <c r="E79" s="4">
        <v>131</v>
      </c>
      <c r="F79" s="2" t="s">
        <v>315</v>
      </c>
      <c r="G79" s="35">
        <v>0</v>
      </c>
      <c r="H79" s="50" t="s">
        <v>333</v>
      </c>
      <c r="I79" s="1" t="str">
        <f t="shared" si="11"/>
        <v>3.3.90.30.14.02.0182.000001-01 - 131 - GAMA RA II</v>
      </c>
      <c r="J79" s="1" t="str">
        <f t="shared" si="12"/>
        <v>3.3.90.30.14.02.0182.000001-01 - 131</v>
      </c>
      <c r="K79" s="1">
        <f t="shared" si="13"/>
        <v>0</v>
      </c>
    </row>
    <row r="80" spans="1:11" ht="31.5" x14ac:dyDescent="0.25">
      <c r="A80" s="7" t="s">
        <v>206</v>
      </c>
      <c r="B80" s="47" t="s">
        <v>299</v>
      </c>
      <c r="C80" s="3" t="s">
        <v>229</v>
      </c>
      <c r="D80" s="3" t="s">
        <v>302</v>
      </c>
      <c r="E80" s="4">
        <v>131</v>
      </c>
      <c r="F80" s="2" t="s">
        <v>315</v>
      </c>
      <c r="G80" s="35">
        <v>2</v>
      </c>
      <c r="H80" s="50" t="s">
        <v>334</v>
      </c>
      <c r="I80" s="1" t="str">
        <f t="shared" si="11"/>
        <v>3.3.90.30.19.08.0011.000002-01 - 131 - GAMA RA II</v>
      </c>
      <c r="J80" s="1" t="str">
        <f t="shared" si="12"/>
        <v>3.3.90.30.19.08.0011.000002-01 - 131</v>
      </c>
      <c r="K80" s="1">
        <f t="shared" si="13"/>
        <v>3</v>
      </c>
    </row>
    <row r="81" spans="1:11" ht="31.5" x14ac:dyDescent="0.25">
      <c r="A81" s="7" t="s">
        <v>184</v>
      </c>
      <c r="B81" s="47" t="s">
        <v>281</v>
      </c>
      <c r="C81" s="3" t="s">
        <v>230</v>
      </c>
      <c r="D81" s="3" t="s">
        <v>302</v>
      </c>
      <c r="E81" s="4">
        <v>131</v>
      </c>
      <c r="F81" s="2" t="s">
        <v>315</v>
      </c>
      <c r="G81" s="35">
        <v>2</v>
      </c>
      <c r="H81" s="50" t="s">
        <v>335</v>
      </c>
      <c r="I81" s="1" t="str">
        <f t="shared" si="11"/>
        <v>3.3.90.30.25.06.0017.000002-01 - 131 - GAMA RA II</v>
      </c>
      <c r="J81" s="1" t="str">
        <f t="shared" si="12"/>
        <v>3.3.90.30.25.06.0017.000002-01 - 131</v>
      </c>
      <c r="K81" s="1">
        <f t="shared" si="13"/>
        <v>3</v>
      </c>
    </row>
    <row r="82" spans="1:11" ht="21" x14ac:dyDescent="0.25">
      <c r="A82" s="7" t="s">
        <v>190</v>
      </c>
      <c r="B82" s="47" t="s">
        <v>300</v>
      </c>
      <c r="C82" s="3" t="s">
        <v>267</v>
      </c>
      <c r="D82" s="3" t="s">
        <v>304</v>
      </c>
      <c r="E82" s="4">
        <v>131</v>
      </c>
      <c r="F82" s="2" t="s">
        <v>315</v>
      </c>
      <c r="G82" s="35">
        <v>0</v>
      </c>
      <c r="H82" s="50" t="s">
        <v>333</v>
      </c>
      <c r="I82" s="1" t="str">
        <f t="shared" si="11"/>
        <v>3.3.90.30.14.02.0064.000006-01 - 131 - GAMA RA II</v>
      </c>
      <c r="J82" s="1" t="str">
        <f t="shared" si="12"/>
        <v>3.3.90.30.14.02.0064.000006-01 - 131</v>
      </c>
      <c r="K82" s="1">
        <f t="shared" si="13"/>
        <v>0</v>
      </c>
    </row>
    <row r="83" spans="1:11" ht="31.5" x14ac:dyDescent="0.25">
      <c r="A83" s="7" t="s">
        <v>183</v>
      </c>
      <c r="B83" s="47" t="s">
        <v>280</v>
      </c>
      <c r="C83" s="3" t="s">
        <v>241</v>
      </c>
      <c r="D83" s="3" t="s">
        <v>303</v>
      </c>
      <c r="E83" s="4">
        <v>131</v>
      </c>
      <c r="F83" s="2" t="s">
        <v>315</v>
      </c>
      <c r="G83" s="35">
        <v>5</v>
      </c>
      <c r="H83" s="50" t="s">
        <v>333</v>
      </c>
      <c r="I83" s="1" t="str">
        <f t="shared" si="11"/>
        <v>3.3.90.30.14.02.0211.000002-01 - 131 - GAMA RA II</v>
      </c>
      <c r="J83" s="1" t="str">
        <f t="shared" si="12"/>
        <v>3.3.90.30.14.02.0211.000002-01 - 131</v>
      </c>
      <c r="K83" s="1">
        <f t="shared" si="13"/>
        <v>6</v>
      </c>
    </row>
    <row r="84" spans="1:11" ht="21" x14ac:dyDescent="0.25">
      <c r="A84" s="7" t="s">
        <v>219</v>
      </c>
      <c r="B84" s="47" t="s">
        <v>278</v>
      </c>
      <c r="C84" s="3" t="s">
        <v>237</v>
      </c>
      <c r="D84" s="3" t="s">
        <v>306</v>
      </c>
      <c r="E84" s="4">
        <v>131</v>
      </c>
      <c r="F84" s="2" t="s">
        <v>315</v>
      </c>
      <c r="G84" s="35">
        <v>10</v>
      </c>
      <c r="H84" s="50" t="s">
        <v>333</v>
      </c>
      <c r="I84" s="1" t="str">
        <f t="shared" si="11"/>
        <v>3.3.90.30.14.02.0034.000003-01 - 131 - GAMA RA II</v>
      </c>
      <c r="J84" s="1" t="str">
        <f t="shared" si="12"/>
        <v>3.3.90.30.14.02.0034.000003-01 - 131</v>
      </c>
      <c r="K84" s="1">
        <f t="shared" si="13"/>
        <v>13</v>
      </c>
    </row>
    <row r="85" spans="1:11" ht="31.5" x14ac:dyDescent="0.25">
      <c r="A85" s="7" t="s">
        <v>221</v>
      </c>
      <c r="B85" s="47" t="s">
        <v>285</v>
      </c>
      <c r="C85" s="3" t="s">
        <v>244</v>
      </c>
      <c r="D85" s="3" t="s">
        <v>306</v>
      </c>
      <c r="E85" s="4">
        <v>131</v>
      </c>
      <c r="F85" s="2" t="s">
        <v>315</v>
      </c>
      <c r="G85" s="35">
        <v>10</v>
      </c>
      <c r="H85" s="50" t="s">
        <v>333</v>
      </c>
      <c r="I85" s="1" t="str">
        <f t="shared" si="11"/>
        <v>3.3.90.30.14.02.0071.000006-01 - 131 - GAMA RA II</v>
      </c>
      <c r="J85" s="1" t="str">
        <f t="shared" si="12"/>
        <v>3.3.90.30.14.02.0071.000006-01 - 131</v>
      </c>
      <c r="K85" s="1">
        <f t="shared" si="13"/>
        <v>13</v>
      </c>
    </row>
    <row r="86" spans="1:11" ht="21" x14ac:dyDescent="0.25">
      <c r="A86" s="7" t="s">
        <v>220</v>
      </c>
      <c r="B86" s="47" t="s">
        <v>295</v>
      </c>
      <c r="C86" s="3" t="s">
        <v>227</v>
      </c>
      <c r="D86" s="3" t="s">
        <v>306</v>
      </c>
      <c r="E86" s="4">
        <v>131</v>
      </c>
      <c r="F86" s="2" t="s">
        <v>315</v>
      </c>
      <c r="G86" s="35">
        <v>10</v>
      </c>
      <c r="H86" s="50" t="s">
        <v>333</v>
      </c>
      <c r="I86" s="1" t="str">
        <f t="shared" si="11"/>
        <v>3.3.90.30.14.02.0240.000001-01 - 131 - GAMA RA II</v>
      </c>
      <c r="J86" s="1" t="str">
        <f t="shared" si="12"/>
        <v>3.3.90.30.14.02.0240.000001-01 - 131</v>
      </c>
      <c r="K86" s="1">
        <f t="shared" si="13"/>
        <v>13</v>
      </c>
    </row>
    <row r="87" spans="1:11" ht="21" x14ac:dyDescent="0.25">
      <c r="A87" s="7" t="s">
        <v>222</v>
      </c>
      <c r="B87" s="47" t="s">
        <v>296</v>
      </c>
      <c r="C87" s="3" t="s">
        <v>264</v>
      </c>
      <c r="D87" s="3" t="s">
        <v>302</v>
      </c>
      <c r="E87" s="4">
        <v>131</v>
      </c>
      <c r="F87" s="2" t="s">
        <v>315</v>
      </c>
      <c r="G87" s="35">
        <v>12</v>
      </c>
      <c r="H87" s="50" t="s">
        <v>333</v>
      </c>
      <c r="I87" s="1" t="str">
        <f t="shared" si="11"/>
        <v>3.3.90.30.14.01.0364.000001-01 - 131 - GAMA RA II</v>
      </c>
      <c r="J87" s="1" t="str">
        <f t="shared" si="12"/>
        <v>3.3.90.30.14.01.0364.000001-01 - 131</v>
      </c>
      <c r="K87" s="1">
        <f t="shared" si="13"/>
        <v>15</v>
      </c>
    </row>
    <row r="88" spans="1:11" ht="21" x14ac:dyDescent="0.25">
      <c r="A88" s="7" t="s">
        <v>204</v>
      </c>
      <c r="B88" s="47" t="s">
        <v>272</v>
      </c>
      <c r="C88" s="3" t="s">
        <v>231</v>
      </c>
      <c r="D88" s="3" t="s">
        <v>302</v>
      </c>
      <c r="E88" s="4">
        <v>131</v>
      </c>
      <c r="F88" s="2" t="s">
        <v>315</v>
      </c>
      <c r="G88" s="35">
        <v>12</v>
      </c>
      <c r="H88" s="50" t="s">
        <v>333</v>
      </c>
      <c r="I88" s="1" t="str">
        <f t="shared" si="11"/>
        <v>3.3.90.30.14.02.0004.000006-01 - 131 - GAMA RA II</v>
      </c>
      <c r="J88" s="1" t="str">
        <f t="shared" si="12"/>
        <v>3.3.90.30.14.02.0004.000006-01 - 131</v>
      </c>
      <c r="K88" s="1">
        <f t="shared" si="13"/>
        <v>15</v>
      </c>
    </row>
    <row r="89" spans="1:11" ht="21" x14ac:dyDescent="0.25">
      <c r="A89" s="7" t="s">
        <v>218</v>
      </c>
      <c r="B89" s="47" t="s">
        <v>274</v>
      </c>
      <c r="C89" s="3" t="s">
        <v>232</v>
      </c>
      <c r="D89" s="3" t="s">
        <v>302</v>
      </c>
      <c r="E89" s="4">
        <v>131</v>
      </c>
      <c r="F89" s="2" t="s">
        <v>315</v>
      </c>
      <c r="G89" s="35">
        <v>20</v>
      </c>
      <c r="H89" s="50" t="s">
        <v>333</v>
      </c>
      <c r="I89" s="1" t="str">
        <f t="shared" si="11"/>
        <v>3.3.90.30.14.02.0119.000006-01 - 131 - GAMA RA II</v>
      </c>
      <c r="J89" s="1" t="str">
        <f t="shared" si="12"/>
        <v>3.3.90.30.14.02.0119.000006-01 - 131</v>
      </c>
      <c r="K89" s="1">
        <f t="shared" si="13"/>
        <v>25</v>
      </c>
    </row>
    <row r="90" spans="1:11" ht="21" x14ac:dyDescent="0.25">
      <c r="A90" s="7" t="s">
        <v>217</v>
      </c>
      <c r="B90" s="47" t="s">
        <v>291</v>
      </c>
      <c r="C90" s="3" t="s">
        <v>258</v>
      </c>
      <c r="D90" s="3" t="s">
        <v>302</v>
      </c>
      <c r="E90" s="4">
        <v>131</v>
      </c>
      <c r="F90" s="2" t="s">
        <v>315</v>
      </c>
      <c r="G90" s="35">
        <v>30</v>
      </c>
      <c r="H90" s="50" t="s">
        <v>333</v>
      </c>
      <c r="I90" s="1" t="str">
        <f t="shared" si="11"/>
        <v>3.3.90.30.14.02.0035.000025-01 - 131 - GAMA RA II</v>
      </c>
      <c r="J90" s="1" t="str">
        <f t="shared" si="12"/>
        <v>3.3.90.30.14.02.0035.000025-01 - 131</v>
      </c>
      <c r="K90" s="1">
        <f t="shared" si="13"/>
        <v>38</v>
      </c>
    </row>
    <row r="91" spans="1:11" ht="21" x14ac:dyDescent="0.25">
      <c r="A91" s="7" t="s">
        <v>185</v>
      </c>
      <c r="B91" s="47" t="s">
        <v>277</v>
      </c>
      <c r="C91" s="3" t="s">
        <v>236</v>
      </c>
      <c r="D91" s="3" t="s">
        <v>302</v>
      </c>
      <c r="E91" s="4">
        <v>133</v>
      </c>
      <c r="F91" s="2" t="s">
        <v>316</v>
      </c>
      <c r="G91" s="35">
        <v>2</v>
      </c>
      <c r="H91" s="50" t="s">
        <v>333</v>
      </c>
      <c r="I91" s="1" t="str">
        <f t="shared" si="11"/>
        <v>3.3.90.30.14.02.0202.000002-01 - 133 - BRAZLAND RA IV</v>
      </c>
      <c r="J91" s="1" t="str">
        <f t="shared" si="12"/>
        <v>3.3.90.30.14.02.0202.000002-01 - 133</v>
      </c>
      <c r="K91" s="1">
        <f t="shared" si="13"/>
        <v>3</v>
      </c>
    </row>
    <row r="92" spans="1:11" ht="31.5" x14ac:dyDescent="0.25">
      <c r="A92" s="7" t="s">
        <v>183</v>
      </c>
      <c r="B92" s="47" t="s">
        <v>280</v>
      </c>
      <c r="C92" s="3" t="s">
        <v>241</v>
      </c>
      <c r="D92" s="3" t="s">
        <v>303</v>
      </c>
      <c r="E92" s="4">
        <v>133</v>
      </c>
      <c r="F92" s="2" t="s">
        <v>316</v>
      </c>
      <c r="G92" s="35">
        <v>4</v>
      </c>
      <c r="H92" s="50" t="s">
        <v>333</v>
      </c>
      <c r="I92" s="1" t="str">
        <f t="shared" si="11"/>
        <v>3.3.90.30.14.02.0211.000002-01 - 133 - BRAZLAND RA IV</v>
      </c>
      <c r="J92" s="1" t="str">
        <f t="shared" si="12"/>
        <v>3.3.90.30.14.02.0211.000002-01 - 133</v>
      </c>
      <c r="K92" s="1">
        <f t="shared" si="13"/>
        <v>5</v>
      </c>
    </row>
    <row r="93" spans="1:11" ht="21" x14ac:dyDescent="0.25">
      <c r="A93" s="7" t="s">
        <v>186</v>
      </c>
      <c r="B93" s="47" t="s">
        <v>332</v>
      </c>
      <c r="C93" s="3" t="s">
        <v>331</v>
      </c>
      <c r="D93" s="3" t="s">
        <v>308</v>
      </c>
      <c r="E93" s="4">
        <v>133</v>
      </c>
      <c r="F93" s="2" t="s">
        <v>316</v>
      </c>
      <c r="G93" s="35">
        <v>0</v>
      </c>
      <c r="H93" s="50" t="s">
        <v>333</v>
      </c>
      <c r="I93" s="1" t="str">
        <f t="shared" si="11"/>
        <v>3.3.90.30.14.02.0261.000001-01 - 133 - BRAZLAND RA IV</v>
      </c>
      <c r="J93" s="1" t="str">
        <f t="shared" si="12"/>
        <v>3.3.90.30.14.02.0261.000001-01 - 133</v>
      </c>
      <c r="K93" s="1">
        <f t="shared" si="13"/>
        <v>0</v>
      </c>
    </row>
    <row r="94" spans="1:11" ht="31.5" x14ac:dyDescent="0.25">
      <c r="A94" s="7" t="s">
        <v>184</v>
      </c>
      <c r="B94" s="47" t="s">
        <v>281</v>
      </c>
      <c r="C94" s="3" t="s">
        <v>230</v>
      </c>
      <c r="D94" s="3" t="s">
        <v>302</v>
      </c>
      <c r="E94" s="4">
        <v>133</v>
      </c>
      <c r="F94" s="2" t="s">
        <v>316</v>
      </c>
      <c r="G94" s="35">
        <v>8</v>
      </c>
      <c r="H94" s="50" t="s">
        <v>335</v>
      </c>
      <c r="I94" s="1" t="str">
        <f t="shared" ref="I94:I106" si="14">A94&amp;" - "&amp;E94&amp;" - "&amp;F94</f>
        <v>3.3.90.30.25.06.0017.000002-01 - 133 - BRAZLAND RA IV</v>
      </c>
      <c r="J94" s="1" t="str">
        <f t="shared" ref="J94:J106" si="15">A94&amp;" - "&amp;E94</f>
        <v>3.3.90.30.25.06.0017.000002-01 - 133</v>
      </c>
      <c r="K94" s="1">
        <f t="shared" ref="K94:K106" si="16">ROUND((G94/12)*15,0)</f>
        <v>10</v>
      </c>
    </row>
    <row r="95" spans="1:11" ht="21" x14ac:dyDescent="0.25">
      <c r="A95" s="7" t="s">
        <v>222</v>
      </c>
      <c r="B95" s="47" t="s">
        <v>296</v>
      </c>
      <c r="C95" s="3" t="s">
        <v>264</v>
      </c>
      <c r="D95" s="3" t="s">
        <v>302</v>
      </c>
      <c r="E95" s="4">
        <v>133</v>
      </c>
      <c r="F95" s="2" t="s">
        <v>316</v>
      </c>
      <c r="G95" s="35">
        <v>0</v>
      </c>
      <c r="H95" s="50" t="s">
        <v>333</v>
      </c>
      <c r="I95" s="1" t="str">
        <f t="shared" si="14"/>
        <v>3.3.90.30.14.01.0364.000001-01 - 133 - BRAZLAND RA IV</v>
      </c>
      <c r="J95" s="1" t="str">
        <f t="shared" si="15"/>
        <v>3.3.90.30.14.01.0364.000001-01 - 133</v>
      </c>
      <c r="K95" s="1">
        <f t="shared" si="16"/>
        <v>0</v>
      </c>
    </row>
    <row r="96" spans="1:11" ht="21" x14ac:dyDescent="0.25">
      <c r="A96" s="7" t="s">
        <v>204</v>
      </c>
      <c r="B96" s="47" t="s">
        <v>272</v>
      </c>
      <c r="C96" s="3" t="s">
        <v>231</v>
      </c>
      <c r="D96" s="3" t="s">
        <v>302</v>
      </c>
      <c r="E96" s="4">
        <v>133</v>
      </c>
      <c r="F96" s="2" t="s">
        <v>316</v>
      </c>
      <c r="G96" s="35">
        <v>0</v>
      </c>
      <c r="H96" s="50" t="s">
        <v>333</v>
      </c>
      <c r="I96" s="1" t="str">
        <f t="shared" si="14"/>
        <v>3.3.90.30.14.02.0004.000006-01 - 133 - BRAZLAND RA IV</v>
      </c>
      <c r="J96" s="1" t="str">
        <f t="shared" si="15"/>
        <v>3.3.90.30.14.02.0004.000006-01 - 133</v>
      </c>
      <c r="K96" s="1">
        <f t="shared" si="16"/>
        <v>0</v>
      </c>
    </row>
    <row r="97" spans="1:11" ht="21" x14ac:dyDescent="0.25">
      <c r="A97" s="7" t="s">
        <v>193</v>
      </c>
      <c r="B97" s="47" t="s">
        <v>298</v>
      </c>
      <c r="C97" s="3" t="s">
        <v>266</v>
      </c>
      <c r="D97" s="3" t="s">
        <v>302</v>
      </c>
      <c r="E97" s="4">
        <v>133</v>
      </c>
      <c r="F97" s="2" t="s">
        <v>316</v>
      </c>
      <c r="G97" s="35">
        <v>0</v>
      </c>
      <c r="H97" s="50" t="s">
        <v>333</v>
      </c>
      <c r="I97" s="1" t="str">
        <f t="shared" si="14"/>
        <v>3.3.90.30.14.02.0011.000004-01 - 133 - BRAZLAND RA IV</v>
      </c>
      <c r="J97" s="1" t="str">
        <f t="shared" si="15"/>
        <v>3.3.90.30.14.02.0011.000004-01 - 133</v>
      </c>
      <c r="K97" s="1">
        <f t="shared" si="16"/>
        <v>0</v>
      </c>
    </row>
    <row r="98" spans="1:11" ht="21" x14ac:dyDescent="0.25">
      <c r="A98" s="7" t="s">
        <v>219</v>
      </c>
      <c r="B98" s="47" t="s">
        <v>278</v>
      </c>
      <c r="C98" s="3" t="s">
        <v>237</v>
      </c>
      <c r="D98" s="3" t="s">
        <v>306</v>
      </c>
      <c r="E98" s="4">
        <v>133</v>
      </c>
      <c r="F98" s="2" t="s">
        <v>316</v>
      </c>
      <c r="G98" s="35">
        <v>10</v>
      </c>
      <c r="H98" s="50" t="s">
        <v>333</v>
      </c>
      <c r="I98" s="1" t="str">
        <f t="shared" si="14"/>
        <v>3.3.90.30.14.02.0034.000003-01 - 133 - BRAZLAND RA IV</v>
      </c>
      <c r="J98" s="1" t="str">
        <f t="shared" si="15"/>
        <v>3.3.90.30.14.02.0034.000003-01 - 133</v>
      </c>
      <c r="K98" s="1">
        <f t="shared" si="16"/>
        <v>13</v>
      </c>
    </row>
    <row r="99" spans="1:11" ht="21" x14ac:dyDescent="0.25">
      <c r="A99" s="7" t="s">
        <v>190</v>
      </c>
      <c r="B99" s="47" t="s">
        <v>300</v>
      </c>
      <c r="C99" s="3" t="s">
        <v>267</v>
      </c>
      <c r="D99" s="3" t="s">
        <v>304</v>
      </c>
      <c r="E99" s="4">
        <v>133</v>
      </c>
      <c r="F99" s="2" t="s">
        <v>316</v>
      </c>
      <c r="G99" s="35">
        <v>0</v>
      </c>
      <c r="H99" s="50" t="s">
        <v>333</v>
      </c>
      <c r="I99" s="1" t="str">
        <f t="shared" si="14"/>
        <v>3.3.90.30.14.02.0064.000006-01 - 133 - BRAZLAND RA IV</v>
      </c>
      <c r="J99" s="1" t="str">
        <f t="shared" si="15"/>
        <v>3.3.90.30.14.02.0064.000006-01 - 133</v>
      </c>
      <c r="K99" s="1">
        <f t="shared" si="16"/>
        <v>0</v>
      </c>
    </row>
    <row r="100" spans="1:11" ht="31.5" x14ac:dyDescent="0.25">
      <c r="A100" s="7" t="s">
        <v>221</v>
      </c>
      <c r="B100" s="47" t="s">
        <v>285</v>
      </c>
      <c r="C100" s="3" t="s">
        <v>244</v>
      </c>
      <c r="D100" s="3" t="s">
        <v>306</v>
      </c>
      <c r="E100" s="4">
        <v>133</v>
      </c>
      <c r="F100" s="2" t="s">
        <v>316</v>
      </c>
      <c r="G100" s="35">
        <v>10</v>
      </c>
      <c r="H100" s="50" t="s">
        <v>333</v>
      </c>
      <c r="I100" s="1" t="str">
        <f t="shared" si="14"/>
        <v>3.3.90.30.14.02.0071.000006-01 - 133 - BRAZLAND RA IV</v>
      </c>
      <c r="J100" s="1" t="str">
        <f t="shared" si="15"/>
        <v>3.3.90.30.14.02.0071.000006-01 - 133</v>
      </c>
      <c r="K100" s="1">
        <f t="shared" si="16"/>
        <v>13</v>
      </c>
    </row>
    <row r="101" spans="1:11" ht="21" x14ac:dyDescent="0.25">
      <c r="A101" s="7" t="s">
        <v>205</v>
      </c>
      <c r="B101" s="47" t="s">
        <v>284</v>
      </c>
      <c r="C101" s="3" t="s">
        <v>243</v>
      </c>
      <c r="D101" s="3" t="s">
        <v>306</v>
      </c>
      <c r="E101" s="4">
        <v>133</v>
      </c>
      <c r="F101" s="2" t="s">
        <v>316</v>
      </c>
      <c r="G101" s="35">
        <v>5</v>
      </c>
      <c r="H101" s="50" t="s">
        <v>333</v>
      </c>
      <c r="I101" s="1" t="str">
        <f t="shared" si="14"/>
        <v>3.3.90.30.14.02.0182.000001-01 - 133 - BRAZLAND RA IV</v>
      </c>
      <c r="J101" s="1" t="str">
        <f t="shared" si="15"/>
        <v>3.3.90.30.14.02.0182.000001-01 - 133</v>
      </c>
      <c r="K101" s="1">
        <f t="shared" si="16"/>
        <v>6</v>
      </c>
    </row>
    <row r="102" spans="1:11" ht="21" x14ac:dyDescent="0.25">
      <c r="A102" s="7" t="s">
        <v>220</v>
      </c>
      <c r="B102" s="47" t="s">
        <v>295</v>
      </c>
      <c r="C102" s="3" t="s">
        <v>227</v>
      </c>
      <c r="D102" s="3" t="s">
        <v>306</v>
      </c>
      <c r="E102" s="4">
        <v>133</v>
      </c>
      <c r="F102" s="2" t="s">
        <v>316</v>
      </c>
      <c r="G102" s="35">
        <v>10</v>
      </c>
      <c r="H102" s="50" t="s">
        <v>333</v>
      </c>
      <c r="I102" s="1" t="str">
        <f t="shared" si="14"/>
        <v>3.3.90.30.14.02.0240.000001-01 - 133 - BRAZLAND RA IV</v>
      </c>
      <c r="J102" s="1" t="str">
        <f t="shared" si="15"/>
        <v>3.3.90.30.14.02.0240.000001-01 - 133</v>
      </c>
      <c r="K102" s="1">
        <f t="shared" si="16"/>
        <v>13</v>
      </c>
    </row>
    <row r="103" spans="1:11" ht="21" x14ac:dyDescent="0.25">
      <c r="A103" s="7" t="s">
        <v>194</v>
      </c>
      <c r="B103" s="47" t="s">
        <v>291</v>
      </c>
      <c r="C103" s="3" t="s">
        <v>224</v>
      </c>
      <c r="D103" s="3" t="s">
        <v>302</v>
      </c>
      <c r="E103" s="4">
        <v>133</v>
      </c>
      <c r="F103" s="2" t="s">
        <v>316</v>
      </c>
      <c r="G103" s="35">
        <v>0</v>
      </c>
      <c r="H103" s="50" t="s">
        <v>333</v>
      </c>
      <c r="I103" s="1" t="str">
        <f t="shared" si="14"/>
        <v>3.3.90.30.14.02.0035.000024-01 - 133 - BRAZLAND RA IV</v>
      </c>
      <c r="J103" s="1" t="str">
        <f t="shared" si="15"/>
        <v>3.3.90.30.14.02.0035.000024-01 - 133</v>
      </c>
      <c r="K103" s="1">
        <f t="shared" si="16"/>
        <v>0</v>
      </c>
    </row>
    <row r="104" spans="1:11" ht="21" x14ac:dyDescent="0.25">
      <c r="A104" s="7" t="s">
        <v>217</v>
      </c>
      <c r="B104" s="47" t="s">
        <v>291</v>
      </c>
      <c r="C104" s="3" t="s">
        <v>258</v>
      </c>
      <c r="D104" s="3" t="s">
        <v>302</v>
      </c>
      <c r="E104" s="4">
        <v>133</v>
      </c>
      <c r="F104" s="2" t="s">
        <v>316</v>
      </c>
      <c r="G104" s="35">
        <v>500</v>
      </c>
      <c r="H104" s="50" t="s">
        <v>333</v>
      </c>
      <c r="I104" s="1" t="str">
        <f t="shared" si="14"/>
        <v>3.3.90.30.14.02.0035.000025-01 - 133 - BRAZLAND RA IV</v>
      </c>
      <c r="J104" s="1" t="str">
        <f t="shared" si="15"/>
        <v>3.3.90.30.14.02.0035.000025-01 - 133</v>
      </c>
      <c r="K104" s="1">
        <f t="shared" si="16"/>
        <v>625</v>
      </c>
    </row>
    <row r="105" spans="1:11" ht="21" x14ac:dyDescent="0.25">
      <c r="A105" s="7" t="s">
        <v>185</v>
      </c>
      <c r="B105" s="47" t="s">
        <v>277</v>
      </c>
      <c r="C105" s="3" t="s">
        <v>236</v>
      </c>
      <c r="D105" s="3" t="s">
        <v>302</v>
      </c>
      <c r="E105" s="4">
        <v>134</v>
      </c>
      <c r="F105" s="2" t="s">
        <v>317</v>
      </c>
      <c r="G105" s="35">
        <v>0</v>
      </c>
      <c r="H105" s="50" t="s">
        <v>333</v>
      </c>
      <c r="I105" s="1" t="str">
        <f t="shared" si="14"/>
        <v>3.3.90.30.14.02.0202.000002-01 - 134 - SOBRADINHO RA V</v>
      </c>
      <c r="J105" s="1" t="str">
        <f t="shared" si="15"/>
        <v>3.3.90.30.14.02.0202.000002-01 - 134</v>
      </c>
      <c r="K105" s="1">
        <f t="shared" si="16"/>
        <v>0</v>
      </c>
    </row>
    <row r="106" spans="1:11" ht="21" x14ac:dyDescent="0.25">
      <c r="A106" s="7" t="s">
        <v>208</v>
      </c>
      <c r="B106" s="47" t="s">
        <v>279</v>
      </c>
      <c r="C106" s="3" t="s">
        <v>240</v>
      </c>
      <c r="D106" s="3" t="s">
        <v>305</v>
      </c>
      <c r="E106" s="4">
        <v>138</v>
      </c>
      <c r="F106" s="2" t="s">
        <v>318</v>
      </c>
      <c r="G106" s="35">
        <v>0</v>
      </c>
      <c r="H106" s="50" t="s">
        <v>333</v>
      </c>
      <c r="I106" s="1" t="str">
        <f t="shared" si="14"/>
        <v>3.3.90.30.14.02.0029.000032-01 - 138 - CEILANDIA RA IX</v>
      </c>
      <c r="J106" s="1" t="str">
        <f t="shared" si="15"/>
        <v>3.3.90.30.14.02.0029.000032-01 - 138</v>
      </c>
      <c r="K106" s="1">
        <f t="shared" si="16"/>
        <v>0</v>
      </c>
    </row>
    <row r="107" spans="1:11" ht="31.5" x14ac:dyDescent="0.25">
      <c r="A107" s="7" t="s">
        <v>184</v>
      </c>
      <c r="B107" s="47" t="s">
        <v>281</v>
      </c>
      <c r="C107" s="3" t="s">
        <v>230</v>
      </c>
      <c r="D107" s="3" t="s">
        <v>302</v>
      </c>
      <c r="E107" s="4">
        <v>138</v>
      </c>
      <c r="F107" s="2" t="s">
        <v>318</v>
      </c>
      <c r="G107" s="35">
        <v>0</v>
      </c>
      <c r="H107" s="50" t="s">
        <v>335</v>
      </c>
      <c r="I107" s="1" t="str">
        <f t="shared" ref="I107:I122" si="17">A107&amp;" - "&amp;E107&amp;" - "&amp;F107</f>
        <v>3.3.90.30.25.06.0017.000002-01 - 138 - CEILANDIA RA IX</v>
      </c>
      <c r="J107" s="1" t="str">
        <f t="shared" ref="J107:J122" si="18">A107&amp;" - "&amp;E107</f>
        <v>3.3.90.30.25.06.0017.000002-01 - 138</v>
      </c>
      <c r="K107" s="1">
        <f t="shared" ref="K107:K122" si="19">ROUND((G107/12)*15,0)</f>
        <v>0</v>
      </c>
    </row>
    <row r="108" spans="1:11" ht="21" x14ac:dyDescent="0.25">
      <c r="A108" s="7" t="s">
        <v>211</v>
      </c>
      <c r="B108" s="47" t="s">
        <v>279</v>
      </c>
      <c r="C108" s="3" t="s">
        <v>256</v>
      </c>
      <c r="D108" s="3" t="s">
        <v>305</v>
      </c>
      <c r="E108" s="4">
        <v>138</v>
      </c>
      <c r="F108" s="2" t="s">
        <v>318</v>
      </c>
      <c r="G108" s="35">
        <v>0</v>
      </c>
      <c r="H108" s="50" t="s">
        <v>333</v>
      </c>
      <c r="I108" s="1" t="str">
        <f t="shared" si="17"/>
        <v>3.3.90.30.14.02.0029.000026-01 - 138 - CEILANDIA RA IX</v>
      </c>
      <c r="J108" s="1" t="str">
        <f t="shared" si="18"/>
        <v>3.3.90.30.14.02.0029.000026-01 - 138</v>
      </c>
      <c r="K108" s="1">
        <f t="shared" si="19"/>
        <v>0</v>
      </c>
    </row>
    <row r="109" spans="1:11" ht="21" x14ac:dyDescent="0.25">
      <c r="A109" s="7" t="s">
        <v>212</v>
      </c>
      <c r="B109" s="47" t="s">
        <v>279</v>
      </c>
      <c r="C109" s="3" t="s">
        <v>257</v>
      </c>
      <c r="D109" s="3" t="s">
        <v>305</v>
      </c>
      <c r="E109" s="4">
        <v>138</v>
      </c>
      <c r="F109" s="2" t="s">
        <v>318</v>
      </c>
      <c r="G109" s="35">
        <v>0</v>
      </c>
      <c r="H109" s="50" t="s">
        <v>333</v>
      </c>
      <c r="I109" s="1" t="str">
        <f t="shared" si="17"/>
        <v>3.3.90.30.14.02.0029.000027-01 - 138 - CEILANDIA RA IX</v>
      </c>
      <c r="J109" s="1" t="str">
        <f t="shared" si="18"/>
        <v>3.3.90.30.14.02.0029.000027-01 - 138</v>
      </c>
      <c r="K109" s="1">
        <f t="shared" si="19"/>
        <v>0</v>
      </c>
    </row>
    <row r="110" spans="1:11" ht="21" x14ac:dyDescent="0.25">
      <c r="A110" s="7" t="s">
        <v>213</v>
      </c>
      <c r="B110" s="47" t="s">
        <v>279</v>
      </c>
      <c r="C110" s="3" t="s">
        <v>268</v>
      </c>
      <c r="D110" s="3" t="s">
        <v>305</v>
      </c>
      <c r="E110" s="4">
        <v>138</v>
      </c>
      <c r="F110" s="2" t="s">
        <v>318</v>
      </c>
      <c r="G110" s="35">
        <v>0</v>
      </c>
      <c r="H110" s="50" t="s">
        <v>333</v>
      </c>
      <c r="I110" s="1" t="str">
        <f t="shared" si="17"/>
        <v>3.3.90.30.14.02.0029.000028-01 - 138 - CEILANDIA RA IX</v>
      </c>
      <c r="J110" s="1" t="str">
        <f t="shared" si="18"/>
        <v>3.3.90.30.14.02.0029.000028-01 - 138</v>
      </c>
      <c r="K110" s="1">
        <f t="shared" si="19"/>
        <v>0</v>
      </c>
    </row>
    <row r="111" spans="1:11" ht="21" x14ac:dyDescent="0.25">
      <c r="A111" s="7" t="s">
        <v>190</v>
      </c>
      <c r="B111" s="47" t="s">
        <v>300</v>
      </c>
      <c r="C111" s="3" t="s">
        <v>267</v>
      </c>
      <c r="D111" s="3" t="s">
        <v>304</v>
      </c>
      <c r="E111" s="4">
        <v>138</v>
      </c>
      <c r="F111" s="2" t="s">
        <v>318</v>
      </c>
      <c r="G111" s="35">
        <v>10</v>
      </c>
      <c r="H111" s="50" t="s">
        <v>333</v>
      </c>
      <c r="I111" s="1" t="str">
        <f t="shared" si="17"/>
        <v>3.3.90.30.14.02.0064.000006-01 - 138 - CEILANDIA RA IX</v>
      </c>
      <c r="J111" s="1" t="str">
        <f t="shared" si="18"/>
        <v>3.3.90.30.14.02.0064.000006-01 - 138</v>
      </c>
      <c r="K111" s="1">
        <f t="shared" si="19"/>
        <v>13</v>
      </c>
    </row>
    <row r="112" spans="1:11" ht="21" x14ac:dyDescent="0.25">
      <c r="A112" s="7" t="s">
        <v>218</v>
      </c>
      <c r="B112" s="47" t="s">
        <v>274</v>
      </c>
      <c r="C112" s="3" t="s">
        <v>232</v>
      </c>
      <c r="D112" s="3" t="s">
        <v>302</v>
      </c>
      <c r="E112" s="4">
        <v>138</v>
      </c>
      <c r="F112" s="2" t="s">
        <v>318</v>
      </c>
      <c r="G112" s="35">
        <v>0</v>
      </c>
      <c r="H112" s="50" t="s">
        <v>333</v>
      </c>
      <c r="I112" s="1" t="str">
        <f t="shared" si="17"/>
        <v>3.3.90.30.14.02.0119.000006-01 - 138 - CEILANDIA RA IX</v>
      </c>
      <c r="J112" s="1" t="str">
        <f t="shared" si="18"/>
        <v>3.3.90.30.14.02.0119.000006-01 - 138</v>
      </c>
      <c r="K112" s="1">
        <f t="shared" si="19"/>
        <v>0</v>
      </c>
    </row>
    <row r="113" spans="1:11" ht="31.5" x14ac:dyDescent="0.25">
      <c r="A113" s="7" t="s">
        <v>183</v>
      </c>
      <c r="B113" s="47" t="s">
        <v>280</v>
      </c>
      <c r="C113" s="3" t="s">
        <v>241</v>
      </c>
      <c r="D113" s="3" t="s">
        <v>303</v>
      </c>
      <c r="E113" s="4">
        <v>138</v>
      </c>
      <c r="F113" s="2" t="s">
        <v>318</v>
      </c>
      <c r="G113" s="35">
        <v>0</v>
      </c>
      <c r="H113" s="50" t="s">
        <v>333</v>
      </c>
      <c r="I113" s="1" t="str">
        <f t="shared" si="17"/>
        <v>3.3.90.30.14.02.0211.000002-01 - 138 - CEILANDIA RA IX</v>
      </c>
      <c r="J113" s="1" t="str">
        <f t="shared" si="18"/>
        <v>3.3.90.30.14.02.0211.000002-01 - 138</v>
      </c>
      <c r="K113" s="1">
        <f t="shared" si="19"/>
        <v>0</v>
      </c>
    </row>
    <row r="114" spans="1:11" ht="21" x14ac:dyDescent="0.25">
      <c r="A114" s="7" t="s">
        <v>191</v>
      </c>
      <c r="B114" s="47" t="s">
        <v>283</v>
      </c>
      <c r="C114" s="3" t="s">
        <v>242</v>
      </c>
      <c r="D114" s="3" t="s">
        <v>302</v>
      </c>
      <c r="E114" s="4">
        <v>138</v>
      </c>
      <c r="F114" s="2" t="s">
        <v>318</v>
      </c>
      <c r="G114" s="35">
        <v>0</v>
      </c>
      <c r="H114" s="50" t="s">
        <v>333</v>
      </c>
      <c r="I114" s="1" t="str">
        <f t="shared" si="17"/>
        <v>3.3.90.30.14.02.0263.000001-01 - 138 - CEILANDIA RA IX</v>
      </c>
      <c r="J114" s="1" t="str">
        <f t="shared" si="18"/>
        <v>3.3.90.30.14.02.0263.000001-01 - 138</v>
      </c>
      <c r="K114" s="1">
        <f t="shared" si="19"/>
        <v>0</v>
      </c>
    </row>
    <row r="115" spans="1:11" ht="21" x14ac:dyDescent="0.25">
      <c r="A115" s="7" t="s">
        <v>222</v>
      </c>
      <c r="B115" s="47" t="s">
        <v>296</v>
      </c>
      <c r="C115" s="3" t="s">
        <v>264</v>
      </c>
      <c r="D115" s="3" t="s">
        <v>302</v>
      </c>
      <c r="E115" s="4">
        <v>138</v>
      </c>
      <c r="F115" s="2" t="s">
        <v>318</v>
      </c>
      <c r="G115" s="35">
        <v>0</v>
      </c>
      <c r="H115" s="50" t="s">
        <v>333</v>
      </c>
      <c r="I115" s="1" t="str">
        <f t="shared" si="17"/>
        <v>3.3.90.30.14.01.0364.000001-01 - 138 - CEILANDIA RA IX</v>
      </c>
      <c r="J115" s="1" t="str">
        <f t="shared" si="18"/>
        <v>3.3.90.30.14.01.0364.000001-01 - 138</v>
      </c>
      <c r="K115" s="1">
        <f t="shared" si="19"/>
        <v>0</v>
      </c>
    </row>
    <row r="116" spans="1:11" ht="31.5" x14ac:dyDescent="0.25">
      <c r="A116" s="7" t="s">
        <v>192</v>
      </c>
      <c r="B116" s="47" t="s">
        <v>297</v>
      </c>
      <c r="C116" s="3" t="s">
        <v>265</v>
      </c>
      <c r="D116" s="3" t="s">
        <v>302</v>
      </c>
      <c r="E116" s="4">
        <v>138</v>
      </c>
      <c r="F116" s="2" t="s">
        <v>318</v>
      </c>
      <c r="G116" s="35">
        <v>0</v>
      </c>
      <c r="H116" s="50" t="s">
        <v>333</v>
      </c>
      <c r="I116" s="1" t="str">
        <f t="shared" si="17"/>
        <v>3.3.90.30.14.02.0266.000001-01 - 138 - CEILANDIA RA IX</v>
      </c>
      <c r="J116" s="1" t="str">
        <f t="shared" si="18"/>
        <v>3.3.90.30.14.02.0266.000001-01 - 138</v>
      </c>
      <c r="K116" s="1">
        <f t="shared" si="19"/>
        <v>0</v>
      </c>
    </row>
    <row r="117" spans="1:11" ht="21" x14ac:dyDescent="0.25">
      <c r="A117" s="7" t="s">
        <v>207</v>
      </c>
      <c r="B117" s="47" t="s">
        <v>279</v>
      </c>
      <c r="C117" s="3" t="s">
        <v>238</v>
      </c>
      <c r="D117" s="3" t="s">
        <v>305</v>
      </c>
      <c r="E117" s="4">
        <v>138</v>
      </c>
      <c r="F117" s="2" t="s">
        <v>318</v>
      </c>
      <c r="G117" s="35">
        <v>0</v>
      </c>
      <c r="H117" s="50" t="s">
        <v>333</v>
      </c>
      <c r="I117" s="1" t="str">
        <f t="shared" si="17"/>
        <v>3.3.90.30.14.02.0029.000023-01 - 138 - CEILANDIA RA IX</v>
      </c>
      <c r="J117" s="1" t="str">
        <f t="shared" si="18"/>
        <v>3.3.90.30.14.02.0029.000023-01 - 138</v>
      </c>
      <c r="K117" s="1">
        <f t="shared" si="19"/>
        <v>0</v>
      </c>
    </row>
    <row r="118" spans="1:11" ht="21" x14ac:dyDescent="0.25">
      <c r="A118" s="7" t="s">
        <v>209</v>
      </c>
      <c r="B118" s="47" t="s">
        <v>279</v>
      </c>
      <c r="C118" s="3" t="s">
        <v>254</v>
      </c>
      <c r="D118" s="3" t="s">
        <v>305</v>
      </c>
      <c r="E118" s="4">
        <v>138</v>
      </c>
      <c r="F118" s="2" t="s">
        <v>318</v>
      </c>
      <c r="G118" s="35">
        <v>0</v>
      </c>
      <c r="H118" s="50" t="s">
        <v>333</v>
      </c>
      <c r="I118" s="1" t="str">
        <f t="shared" si="17"/>
        <v>3.3.90.30.14.02.0029.000024-01 - 138 - CEILANDIA RA IX</v>
      </c>
      <c r="J118" s="1" t="str">
        <f t="shared" si="18"/>
        <v>3.3.90.30.14.02.0029.000024-01 - 138</v>
      </c>
      <c r="K118" s="1">
        <f t="shared" si="19"/>
        <v>0</v>
      </c>
    </row>
    <row r="119" spans="1:11" ht="21" x14ac:dyDescent="0.25">
      <c r="A119" s="7" t="s">
        <v>210</v>
      </c>
      <c r="B119" s="47" t="s">
        <v>279</v>
      </c>
      <c r="C119" s="3" t="s">
        <v>255</v>
      </c>
      <c r="D119" s="3" t="s">
        <v>305</v>
      </c>
      <c r="E119" s="4">
        <v>138</v>
      </c>
      <c r="F119" s="2" t="s">
        <v>318</v>
      </c>
      <c r="G119" s="35">
        <v>0</v>
      </c>
      <c r="H119" s="50" t="s">
        <v>333</v>
      </c>
      <c r="I119" s="1" t="str">
        <f t="shared" si="17"/>
        <v>3.3.90.30.14.02.0029.000025-01 - 138 - CEILANDIA RA IX</v>
      </c>
      <c r="J119" s="1" t="str">
        <f t="shared" si="18"/>
        <v>3.3.90.30.14.02.0029.000025-01 - 138</v>
      </c>
      <c r="K119" s="1">
        <f t="shared" si="19"/>
        <v>0</v>
      </c>
    </row>
    <row r="120" spans="1:11" ht="31.5" x14ac:dyDescent="0.25">
      <c r="A120" s="7" t="s">
        <v>221</v>
      </c>
      <c r="B120" s="47" t="s">
        <v>285</v>
      </c>
      <c r="C120" s="3" t="s">
        <v>244</v>
      </c>
      <c r="D120" s="3" t="s">
        <v>306</v>
      </c>
      <c r="E120" s="4">
        <v>138</v>
      </c>
      <c r="F120" s="2" t="s">
        <v>318</v>
      </c>
      <c r="G120" s="35">
        <v>0</v>
      </c>
      <c r="H120" s="50" t="s">
        <v>333</v>
      </c>
      <c r="I120" s="1" t="str">
        <f t="shared" si="17"/>
        <v>3.3.90.30.14.02.0071.000006-01 - 138 - CEILANDIA RA IX</v>
      </c>
      <c r="J120" s="1" t="str">
        <f t="shared" si="18"/>
        <v>3.3.90.30.14.02.0071.000006-01 - 138</v>
      </c>
      <c r="K120" s="1">
        <f t="shared" si="19"/>
        <v>0</v>
      </c>
    </row>
    <row r="121" spans="1:11" ht="21" x14ac:dyDescent="0.25">
      <c r="A121" s="7" t="s">
        <v>220</v>
      </c>
      <c r="B121" s="47" t="s">
        <v>295</v>
      </c>
      <c r="C121" s="3" t="s">
        <v>227</v>
      </c>
      <c r="D121" s="3" t="s">
        <v>306</v>
      </c>
      <c r="E121" s="4">
        <v>138</v>
      </c>
      <c r="F121" s="2" t="s">
        <v>318</v>
      </c>
      <c r="G121" s="35">
        <v>0</v>
      </c>
      <c r="H121" s="50" t="s">
        <v>333</v>
      </c>
      <c r="I121" s="1" t="str">
        <f t="shared" si="17"/>
        <v>3.3.90.30.14.02.0240.000001-01 - 138 - CEILANDIA RA IX</v>
      </c>
      <c r="J121" s="1" t="str">
        <f t="shared" si="18"/>
        <v>3.3.90.30.14.02.0240.000001-01 - 138</v>
      </c>
      <c r="K121" s="1">
        <f t="shared" si="19"/>
        <v>0</v>
      </c>
    </row>
    <row r="122" spans="1:11" ht="21" x14ac:dyDescent="0.25">
      <c r="A122" s="7" t="s">
        <v>193</v>
      </c>
      <c r="B122" s="47" t="s">
        <v>298</v>
      </c>
      <c r="C122" s="3" t="s">
        <v>266</v>
      </c>
      <c r="D122" s="3" t="s">
        <v>302</v>
      </c>
      <c r="E122" s="4">
        <v>138</v>
      </c>
      <c r="F122" s="2" t="s">
        <v>318</v>
      </c>
      <c r="G122" s="35">
        <v>0</v>
      </c>
      <c r="H122" s="50" t="s">
        <v>333</v>
      </c>
      <c r="I122" s="1" t="str">
        <f t="shared" si="17"/>
        <v>3.3.90.30.14.02.0011.000004-01 - 138 - CEILANDIA RA IX</v>
      </c>
      <c r="J122" s="1" t="str">
        <f t="shared" si="18"/>
        <v>3.3.90.30.14.02.0011.000004-01 - 138</v>
      </c>
      <c r="K122" s="1">
        <f t="shared" si="19"/>
        <v>0</v>
      </c>
    </row>
    <row r="123" spans="1:11" ht="21" x14ac:dyDescent="0.25">
      <c r="A123" s="7" t="s">
        <v>185</v>
      </c>
      <c r="B123" s="47" t="s">
        <v>277</v>
      </c>
      <c r="C123" s="3" t="s">
        <v>236</v>
      </c>
      <c r="D123" s="3" t="s">
        <v>302</v>
      </c>
      <c r="E123" s="4">
        <v>142</v>
      </c>
      <c r="F123" s="2" t="s">
        <v>319</v>
      </c>
      <c r="G123" s="35">
        <v>10</v>
      </c>
      <c r="H123" s="50" t="s">
        <v>333</v>
      </c>
      <c r="I123" s="1" t="str">
        <f t="shared" ref="I123:I144" si="20">A123&amp;" - "&amp;E123&amp;" - "&amp;F123</f>
        <v>3.3.90.30.14.02.0202.000002-01 - 142 - SAMAMB RA XII</v>
      </c>
      <c r="J123" s="1" t="str">
        <f t="shared" ref="J123:J144" si="21">A123&amp;" - "&amp;E123</f>
        <v>3.3.90.30.14.02.0202.000002-01 - 142</v>
      </c>
      <c r="K123" s="1">
        <f t="shared" ref="K123:K144" si="22">ROUND((G123/12)*15,0)</f>
        <v>13</v>
      </c>
    </row>
    <row r="124" spans="1:11" ht="31.5" x14ac:dyDescent="0.25">
      <c r="A124" s="7" t="s">
        <v>183</v>
      </c>
      <c r="B124" s="47" t="s">
        <v>280</v>
      </c>
      <c r="C124" s="3" t="s">
        <v>241</v>
      </c>
      <c r="D124" s="3" t="s">
        <v>303</v>
      </c>
      <c r="E124" s="4">
        <v>142</v>
      </c>
      <c r="F124" s="2" t="s">
        <v>319</v>
      </c>
      <c r="G124" s="35">
        <v>10</v>
      </c>
      <c r="H124" s="50" t="s">
        <v>333</v>
      </c>
      <c r="I124" s="1" t="str">
        <f t="shared" si="20"/>
        <v>3.3.90.30.14.02.0211.000002-01 - 142 - SAMAMB RA XII</v>
      </c>
      <c r="J124" s="1" t="str">
        <f t="shared" si="21"/>
        <v>3.3.90.30.14.02.0211.000002-01 - 142</v>
      </c>
      <c r="K124" s="1">
        <f t="shared" si="22"/>
        <v>13</v>
      </c>
    </row>
    <row r="125" spans="1:11" ht="31.5" x14ac:dyDescent="0.25">
      <c r="A125" s="7" t="s">
        <v>182</v>
      </c>
      <c r="B125" s="47" t="s">
        <v>273</v>
      </c>
      <c r="C125" s="3" t="s">
        <v>228</v>
      </c>
      <c r="D125" s="3" t="s">
        <v>303</v>
      </c>
      <c r="E125" s="4">
        <v>142</v>
      </c>
      <c r="F125" s="2" t="s">
        <v>319</v>
      </c>
      <c r="G125" s="35">
        <v>10</v>
      </c>
      <c r="H125" s="50" t="s">
        <v>333</v>
      </c>
      <c r="I125" s="1" t="str">
        <f t="shared" si="20"/>
        <v>3.3.90.30.14.02.0254.000001-01 - 142 - SAMAMB RA XII</v>
      </c>
      <c r="J125" s="1" t="str">
        <f t="shared" si="21"/>
        <v>3.3.90.30.14.02.0254.000001-01 - 142</v>
      </c>
      <c r="K125" s="1">
        <f t="shared" si="22"/>
        <v>13</v>
      </c>
    </row>
    <row r="126" spans="1:11" ht="21" x14ac:dyDescent="0.25">
      <c r="A126" s="7" t="s">
        <v>190</v>
      </c>
      <c r="B126" s="47" t="s">
        <v>300</v>
      </c>
      <c r="C126" s="3" t="s">
        <v>267</v>
      </c>
      <c r="D126" s="3" t="s">
        <v>304</v>
      </c>
      <c r="E126" s="4">
        <v>142</v>
      </c>
      <c r="F126" s="2" t="s">
        <v>319</v>
      </c>
      <c r="G126" s="35">
        <v>20</v>
      </c>
      <c r="H126" s="50" t="s">
        <v>333</v>
      </c>
      <c r="I126" s="1" t="str">
        <f t="shared" si="20"/>
        <v>3.3.90.30.14.02.0064.000006-01 - 142 - SAMAMB RA XII</v>
      </c>
      <c r="J126" s="1" t="str">
        <f t="shared" si="21"/>
        <v>3.3.90.30.14.02.0064.000006-01 - 142</v>
      </c>
      <c r="K126" s="1">
        <f t="shared" si="22"/>
        <v>25</v>
      </c>
    </row>
    <row r="127" spans="1:11" ht="31.5" x14ac:dyDescent="0.25">
      <c r="A127" s="7" t="s">
        <v>203</v>
      </c>
      <c r="B127" s="47" t="s">
        <v>282</v>
      </c>
      <c r="C127" s="3" t="s">
        <v>226</v>
      </c>
      <c r="D127" s="3" t="s">
        <v>302</v>
      </c>
      <c r="E127" s="4">
        <v>142</v>
      </c>
      <c r="F127" s="2" t="s">
        <v>319</v>
      </c>
      <c r="G127" s="35">
        <v>0</v>
      </c>
      <c r="H127" s="50" t="s">
        <v>333</v>
      </c>
      <c r="I127" s="1" t="str">
        <f t="shared" si="20"/>
        <v>3.3.90.30.14.02.0117.000004-01 - 142 - SAMAMB RA XII</v>
      </c>
      <c r="J127" s="1" t="str">
        <f t="shared" si="21"/>
        <v>3.3.90.30.14.02.0117.000004-01 - 142</v>
      </c>
      <c r="K127" s="1">
        <f t="shared" si="22"/>
        <v>0</v>
      </c>
    </row>
    <row r="128" spans="1:11" ht="21" x14ac:dyDescent="0.25">
      <c r="A128" s="7" t="s">
        <v>205</v>
      </c>
      <c r="B128" s="47" t="s">
        <v>284</v>
      </c>
      <c r="C128" s="3" t="s">
        <v>243</v>
      </c>
      <c r="D128" s="3" t="s">
        <v>306</v>
      </c>
      <c r="E128" s="4">
        <v>142</v>
      </c>
      <c r="F128" s="2" t="s">
        <v>319</v>
      </c>
      <c r="G128" s="35">
        <v>20</v>
      </c>
      <c r="H128" s="50" t="s">
        <v>333</v>
      </c>
      <c r="I128" s="1" t="str">
        <f t="shared" si="20"/>
        <v>3.3.90.30.14.02.0182.000001-01 - 142 - SAMAMB RA XII</v>
      </c>
      <c r="J128" s="1" t="str">
        <f t="shared" si="21"/>
        <v>3.3.90.30.14.02.0182.000001-01 - 142</v>
      </c>
      <c r="K128" s="1">
        <f t="shared" si="22"/>
        <v>25</v>
      </c>
    </row>
    <row r="129" spans="1:11" ht="21" x14ac:dyDescent="0.25">
      <c r="A129" s="7" t="s">
        <v>177</v>
      </c>
      <c r="B129" s="47" t="s">
        <v>276</v>
      </c>
      <c r="C129" s="3" t="s">
        <v>235</v>
      </c>
      <c r="D129" s="3" t="s">
        <v>302</v>
      </c>
      <c r="E129" s="4">
        <v>142</v>
      </c>
      <c r="F129" s="2" t="s">
        <v>319</v>
      </c>
      <c r="G129" s="35">
        <v>20</v>
      </c>
      <c r="H129" s="50" t="s">
        <v>333</v>
      </c>
      <c r="I129" s="1" t="str">
        <f t="shared" si="20"/>
        <v>3.3.90.30.14.02.0198.000002-01 - 142 - SAMAMB RA XII</v>
      </c>
      <c r="J129" s="1" t="str">
        <f t="shared" si="21"/>
        <v>3.3.90.30.14.02.0198.000002-01 - 142</v>
      </c>
      <c r="K129" s="1">
        <f t="shared" si="22"/>
        <v>25</v>
      </c>
    </row>
    <row r="130" spans="1:11" ht="21" x14ac:dyDescent="0.25">
      <c r="A130" s="7" t="s">
        <v>178</v>
      </c>
      <c r="B130" s="47" t="s">
        <v>276</v>
      </c>
      <c r="C130" s="3" t="s">
        <v>253</v>
      </c>
      <c r="D130" s="3" t="s">
        <v>302</v>
      </c>
      <c r="E130" s="4">
        <v>142</v>
      </c>
      <c r="F130" s="2" t="s">
        <v>319</v>
      </c>
      <c r="G130" s="35">
        <v>20</v>
      </c>
      <c r="H130" s="50" t="s">
        <v>333</v>
      </c>
      <c r="I130" s="1" t="str">
        <f t="shared" si="20"/>
        <v>3.3.90.30.14.02.0198.000003-01 - 142 - SAMAMB RA XII</v>
      </c>
      <c r="J130" s="1" t="str">
        <f t="shared" si="21"/>
        <v>3.3.90.30.14.02.0198.000003-01 - 142</v>
      </c>
      <c r="K130" s="1">
        <f t="shared" si="22"/>
        <v>25</v>
      </c>
    </row>
    <row r="131" spans="1:11" ht="31.5" x14ac:dyDescent="0.25">
      <c r="A131" s="7" t="s">
        <v>206</v>
      </c>
      <c r="B131" s="47" t="s">
        <v>299</v>
      </c>
      <c r="C131" s="3" t="s">
        <v>229</v>
      </c>
      <c r="D131" s="3" t="s">
        <v>302</v>
      </c>
      <c r="E131" s="4">
        <v>142</v>
      </c>
      <c r="F131" s="2" t="s">
        <v>319</v>
      </c>
      <c r="G131" s="35">
        <v>20</v>
      </c>
      <c r="H131" s="50" t="s">
        <v>334</v>
      </c>
      <c r="I131" s="1" t="str">
        <f t="shared" si="20"/>
        <v>3.3.90.30.19.08.0011.000002-01 - 142 - SAMAMB RA XII</v>
      </c>
      <c r="J131" s="1" t="str">
        <f t="shared" si="21"/>
        <v>3.3.90.30.19.08.0011.000002-01 - 142</v>
      </c>
      <c r="K131" s="1">
        <f t="shared" si="22"/>
        <v>25</v>
      </c>
    </row>
    <row r="132" spans="1:11" ht="31.5" x14ac:dyDescent="0.25">
      <c r="A132" s="7" t="s">
        <v>184</v>
      </c>
      <c r="B132" s="47" t="s">
        <v>281</v>
      </c>
      <c r="C132" s="3" t="s">
        <v>230</v>
      </c>
      <c r="D132" s="3" t="s">
        <v>302</v>
      </c>
      <c r="E132" s="4">
        <v>142</v>
      </c>
      <c r="F132" s="2" t="s">
        <v>319</v>
      </c>
      <c r="G132" s="35">
        <v>40</v>
      </c>
      <c r="H132" s="50" t="s">
        <v>335</v>
      </c>
      <c r="I132" s="1" t="str">
        <f t="shared" si="20"/>
        <v>3.3.90.30.25.06.0017.000002-01 - 142 - SAMAMB RA XII</v>
      </c>
      <c r="J132" s="1" t="str">
        <f t="shared" si="21"/>
        <v>3.3.90.30.25.06.0017.000002-01 - 142</v>
      </c>
      <c r="K132" s="1">
        <f t="shared" si="22"/>
        <v>50</v>
      </c>
    </row>
    <row r="133" spans="1:11" ht="21" x14ac:dyDescent="0.25">
      <c r="A133" s="7" t="s">
        <v>204</v>
      </c>
      <c r="B133" s="47" t="s">
        <v>272</v>
      </c>
      <c r="C133" s="3" t="s">
        <v>231</v>
      </c>
      <c r="D133" s="3" t="s">
        <v>302</v>
      </c>
      <c r="E133" s="4">
        <v>142</v>
      </c>
      <c r="F133" s="2" t="s">
        <v>319</v>
      </c>
      <c r="G133" s="35">
        <v>50</v>
      </c>
      <c r="H133" s="50" t="s">
        <v>333</v>
      </c>
      <c r="I133" s="1" t="str">
        <f t="shared" si="20"/>
        <v>3.3.90.30.14.02.0004.000006-01 - 142 - SAMAMB RA XII</v>
      </c>
      <c r="J133" s="1" t="str">
        <f t="shared" si="21"/>
        <v>3.3.90.30.14.02.0004.000006-01 - 142</v>
      </c>
      <c r="K133" s="1">
        <f t="shared" si="22"/>
        <v>63</v>
      </c>
    </row>
    <row r="134" spans="1:11" ht="21" x14ac:dyDescent="0.25">
      <c r="A134" s="7" t="s">
        <v>193</v>
      </c>
      <c r="B134" s="47" t="s">
        <v>298</v>
      </c>
      <c r="C134" s="3" t="s">
        <v>266</v>
      </c>
      <c r="D134" s="3" t="s">
        <v>302</v>
      </c>
      <c r="E134" s="4">
        <v>142</v>
      </c>
      <c r="F134" s="2" t="s">
        <v>319</v>
      </c>
      <c r="G134" s="35">
        <v>0</v>
      </c>
      <c r="H134" s="50" t="s">
        <v>333</v>
      </c>
      <c r="I134" s="1" t="str">
        <f t="shared" si="20"/>
        <v>3.3.90.30.14.02.0011.000004-01 - 142 - SAMAMB RA XII</v>
      </c>
      <c r="J134" s="1" t="str">
        <f t="shared" si="21"/>
        <v>3.3.90.30.14.02.0011.000004-01 - 142</v>
      </c>
      <c r="K134" s="1">
        <f t="shared" si="22"/>
        <v>0</v>
      </c>
    </row>
    <row r="135" spans="1:11" ht="21" x14ac:dyDescent="0.25">
      <c r="A135" s="7" t="s">
        <v>217</v>
      </c>
      <c r="B135" s="47" t="s">
        <v>291</v>
      </c>
      <c r="C135" s="3" t="s">
        <v>258</v>
      </c>
      <c r="D135" s="3" t="s">
        <v>302</v>
      </c>
      <c r="E135" s="4">
        <v>142</v>
      </c>
      <c r="F135" s="2" t="s">
        <v>319</v>
      </c>
      <c r="G135" s="35">
        <v>100</v>
      </c>
      <c r="H135" s="50" t="s">
        <v>333</v>
      </c>
      <c r="I135" s="1" t="str">
        <f t="shared" si="20"/>
        <v>3.3.90.30.14.02.0035.000025-01 - 142 - SAMAMB RA XII</v>
      </c>
      <c r="J135" s="1" t="str">
        <f t="shared" si="21"/>
        <v>3.3.90.30.14.02.0035.000025-01 - 142</v>
      </c>
      <c r="K135" s="1">
        <f t="shared" si="22"/>
        <v>125</v>
      </c>
    </row>
    <row r="136" spans="1:11" ht="21" x14ac:dyDescent="0.25">
      <c r="A136" s="7" t="s">
        <v>222</v>
      </c>
      <c r="B136" s="47" t="s">
        <v>296</v>
      </c>
      <c r="C136" s="3" t="s">
        <v>264</v>
      </c>
      <c r="D136" s="3" t="s">
        <v>302</v>
      </c>
      <c r="E136" s="4">
        <v>142</v>
      </c>
      <c r="F136" s="2" t="s">
        <v>319</v>
      </c>
      <c r="G136" s="35">
        <v>200</v>
      </c>
      <c r="H136" s="50" t="s">
        <v>333</v>
      </c>
      <c r="I136" s="1" t="str">
        <f t="shared" si="20"/>
        <v>3.3.90.30.14.01.0364.000001-01 - 142 - SAMAMB RA XII</v>
      </c>
      <c r="J136" s="1" t="str">
        <f t="shared" si="21"/>
        <v>3.3.90.30.14.01.0364.000001-01 - 142</v>
      </c>
      <c r="K136" s="1">
        <f t="shared" si="22"/>
        <v>250</v>
      </c>
    </row>
    <row r="137" spans="1:11" ht="21" x14ac:dyDescent="0.25">
      <c r="A137" s="7" t="s">
        <v>219</v>
      </c>
      <c r="B137" s="47" t="s">
        <v>278</v>
      </c>
      <c r="C137" s="3" t="s">
        <v>237</v>
      </c>
      <c r="D137" s="3" t="s">
        <v>306</v>
      </c>
      <c r="E137" s="4">
        <v>142</v>
      </c>
      <c r="F137" s="2" t="s">
        <v>319</v>
      </c>
      <c r="G137" s="35">
        <v>200</v>
      </c>
      <c r="H137" s="50" t="s">
        <v>333</v>
      </c>
      <c r="I137" s="1" t="str">
        <f t="shared" si="20"/>
        <v>3.3.90.30.14.02.0034.000003-01 - 142 - SAMAMB RA XII</v>
      </c>
      <c r="J137" s="1" t="str">
        <f t="shared" si="21"/>
        <v>3.3.90.30.14.02.0034.000003-01 - 142</v>
      </c>
      <c r="K137" s="1">
        <f t="shared" si="22"/>
        <v>250</v>
      </c>
    </row>
    <row r="138" spans="1:11" ht="31.5" x14ac:dyDescent="0.25">
      <c r="A138" s="7" t="s">
        <v>221</v>
      </c>
      <c r="B138" s="47" t="s">
        <v>285</v>
      </c>
      <c r="C138" s="3" t="s">
        <v>244</v>
      </c>
      <c r="D138" s="3" t="s">
        <v>306</v>
      </c>
      <c r="E138" s="4">
        <v>142</v>
      </c>
      <c r="F138" s="2" t="s">
        <v>319</v>
      </c>
      <c r="G138" s="35">
        <v>200</v>
      </c>
      <c r="H138" s="50" t="s">
        <v>333</v>
      </c>
      <c r="I138" s="1" t="str">
        <f t="shared" si="20"/>
        <v>3.3.90.30.14.02.0071.000006-01 - 142 - SAMAMB RA XII</v>
      </c>
      <c r="J138" s="1" t="str">
        <f t="shared" si="21"/>
        <v>3.3.90.30.14.02.0071.000006-01 - 142</v>
      </c>
      <c r="K138" s="1">
        <f t="shared" si="22"/>
        <v>250</v>
      </c>
    </row>
    <row r="139" spans="1:11" ht="21" x14ac:dyDescent="0.25">
      <c r="A139" s="7" t="s">
        <v>218</v>
      </c>
      <c r="B139" s="47" t="s">
        <v>274</v>
      </c>
      <c r="C139" s="3" t="s">
        <v>232</v>
      </c>
      <c r="D139" s="3" t="s">
        <v>302</v>
      </c>
      <c r="E139" s="4">
        <v>142</v>
      </c>
      <c r="F139" s="2" t="s">
        <v>319</v>
      </c>
      <c r="G139" s="35">
        <v>200</v>
      </c>
      <c r="H139" s="50" t="s">
        <v>333</v>
      </c>
      <c r="I139" s="1" t="str">
        <f t="shared" si="20"/>
        <v>3.3.90.30.14.02.0119.000006-01 - 142 - SAMAMB RA XII</v>
      </c>
      <c r="J139" s="1" t="str">
        <f t="shared" si="21"/>
        <v>3.3.90.30.14.02.0119.000006-01 - 142</v>
      </c>
      <c r="K139" s="1">
        <f t="shared" si="22"/>
        <v>250</v>
      </c>
    </row>
    <row r="140" spans="1:11" ht="21" x14ac:dyDescent="0.25">
      <c r="A140" s="7" t="s">
        <v>220</v>
      </c>
      <c r="B140" s="47" t="s">
        <v>295</v>
      </c>
      <c r="C140" s="3" t="s">
        <v>227</v>
      </c>
      <c r="D140" s="3" t="s">
        <v>306</v>
      </c>
      <c r="E140" s="4">
        <v>142</v>
      </c>
      <c r="F140" s="2" t="s">
        <v>319</v>
      </c>
      <c r="G140" s="35">
        <v>170</v>
      </c>
      <c r="H140" s="50" t="s">
        <v>333</v>
      </c>
      <c r="I140" s="1" t="str">
        <f t="shared" si="20"/>
        <v>3.3.90.30.14.02.0240.000001-01 - 142 - SAMAMB RA XII</v>
      </c>
      <c r="J140" s="1" t="str">
        <f t="shared" si="21"/>
        <v>3.3.90.30.14.02.0240.000001-01 - 142</v>
      </c>
      <c r="K140" s="1">
        <f t="shared" si="22"/>
        <v>213</v>
      </c>
    </row>
    <row r="141" spans="1:11" ht="21" x14ac:dyDescent="0.25">
      <c r="A141" s="7" t="s">
        <v>219</v>
      </c>
      <c r="B141" s="47" t="s">
        <v>278</v>
      </c>
      <c r="C141" s="3" t="s">
        <v>237</v>
      </c>
      <c r="D141" s="3" t="s">
        <v>306</v>
      </c>
      <c r="E141" s="4">
        <v>144</v>
      </c>
      <c r="F141" s="2" t="s">
        <v>320</v>
      </c>
      <c r="G141" s="35">
        <v>5</v>
      </c>
      <c r="H141" s="50" t="s">
        <v>333</v>
      </c>
      <c r="I141" s="1" t="str">
        <f t="shared" si="20"/>
        <v>3.3.90.30.14.02.0034.000003-01 - 144 - SAO SEBT RA XIV</v>
      </c>
      <c r="J141" s="1" t="str">
        <f t="shared" si="21"/>
        <v>3.3.90.30.14.02.0034.000003-01 - 144</v>
      </c>
      <c r="K141" s="1">
        <f t="shared" si="22"/>
        <v>6</v>
      </c>
    </row>
    <row r="142" spans="1:11" ht="31.5" x14ac:dyDescent="0.25">
      <c r="A142" s="7" t="s">
        <v>183</v>
      </c>
      <c r="B142" s="47" t="s">
        <v>280</v>
      </c>
      <c r="C142" s="3" t="s">
        <v>241</v>
      </c>
      <c r="D142" s="3" t="s">
        <v>303</v>
      </c>
      <c r="E142" s="4">
        <v>144</v>
      </c>
      <c r="F142" s="2" t="s">
        <v>320</v>
      </c>
      <c r="G142" s="35">
        <v>5</v>
      </c>
      <c r="H142" s="50" t="s">
        <v>333</v>
      </c>
      <c r="I142" s="1" t="str">
        <f t="shared" si="20"/>
        <v>3.3.90.30.14.02.0211.000002-01 - 144 - SAO SEBT RA XIV</v>
      </c>
      <c r="J142" s="1" t="str">
        <f t="shared" si="21"/>
        <v>3.3.90.30.14.02.0211.000002-01 - 144</v>
      </c>
      <c r="K142" s="1">
        <f t="shared" si="22"/>
        <v>6</v>
      </c>
    </row>
    <row r="143" spans="1:11" ht="21" x14ac:dyDescent="0.25">
      <c r="A143" s="7" t="s">
        <v>186</v>
      </c>
      <c r="B143" s="47" t="s">
        <v>332</v>
      </c>
      <c r="C143" s="3" t="s">
        <v>331</v>
      </c>
      <c r="D143" s="3" t="s">
        <v>308</v>
      </c>
      <c r="E143" s="4">
        <v>144</v>
      </c>
      <c r="F143" s="2" t="s">
        <v>320</v>
      </c>
      <c r="G143" s="35">
        <v>0</v>
      </c>
      <c r="H143" s="50" t="s">
        <v>333</v>
      </c>
      <c r="I143" s="1" t="str">
        <f t="shared" si="20"/>
        <v>3.3.90.30.14.02.0261.000001-01 - 144 - SAO SEBT RA XIV</v>
      </c>
      <c r="J143" s="1" t="str">
        <f t="shared" si="21"/>
        <v>3.3.90.30.14.02.0261.000001-01 - 144</v>
      </c>
      <c r="K143" s="1">
        <f t="shared" si="22"/>
        <v>0</v>
      </c>
    </row>
    <row r="144" spans="1:11" ht="21" x14ac:dyDescent="0.25">
      <c r="A144" s="7" t="s">
        <v>181</v>
      </c>
      <c r="B144" s="47" t="s">
        <v>330</v>
      </c>
      <c r="C144" s="3" t="s">
        <v>329</v>
      </c>
      <c r="D144" s="3" t="s">
        <v>302</v>
      </c>
      <c r="E144" s="4">
        <v>144</v>
      </c>
      <c r="F144" s="2" t="s">
        <v>320</v>
      </c>
      <c r="G144" s="35">
        <v>0</v>
      </c>
      <c r="H144" s="50" t="s">
        <v>333</v>
      </c>
      <c r="I144" s="1" t="str">
        <f t="shared" si="20"/>
        <v>3.3.90.30.14.02.0210.000001-01 - 144 - SAO SEBT RA XIV</v>
      </c>
      <c r="J144" s="1" t="str">
        <f t="shared" si="21"/>
        <v>3.3.90.30.14.02.0210.000001-01 - 144</v>
      </c>
      <c r="K144" s="1">
        <f t="shared" si="22"/>
        <v>0</v>
      </c>
    </row>
    <row r="145" spans="1:11" ht="21" x14ac:dyDescent="0.25">
      <c r="A145" s="7" t="s">
        <v>193</v>
      </c>
      <c r="B145" s="47" t="s">
        <v>298</v>
      </c>
      <c r="C145" s="3" t="s">
        <v>266</v>
      </c>
      <c r="D145" s="3" t="s">
        <v>302</v>
      </c>
      <c r="E145" s="4">
        <v>144</v>
      </c>
      <c r="F145" s="2" t="s">
        <v>320</v>
      </c>
      <c r="G145" s="35">
        <v>10</v>
      </c>
      <c r="H145" s="50" t="s">
        <v>333</v>
      </c>
      <c r="I145" s="1" t="str">
        <f t="shared" ref="I145:I170" si="23">A145&amp;" - "&amp;E145&amp;" - "&amp;F145</f>
        <v>3.3.90.30.14.02.0011.000004-01 - 144 - SAO SEBT RA XIV</v>
      </c>
      <c r="J145" s="1" t="str">
        <f t="shared" ref="J145:J170" si="24">A145&amp;" - "&amp;E145</f>
        <v>3.3.90.30.14.02.0011.000004-01 - 144</v>
      </c>
      <c r="K145" s="1">
        <f t="shared" ref="K145:K170" si="25">ROUND((G145/12)*15,0)</f>
        <v>13</v>
      </c>
    </row>
    <row r="146" spans="1:11" ht="21" x14ac:dyDescent="0.25">
      <c r="A146" s="7" t="s">
        <v>176</v>
      </c>
      <c r="B146" s="47" t="s">
        <v>290</v>
      </c>
      <c r="C146" s="3" t="s">
        <v>252</v>
      </c>
      <c r="D146" s="3" t="s">
        <v>302</v>
      </c>
      <c r="E146" s="4">
        <v>144</v>
      </c>
      <c r="F146" s="2" t="s">
        <v>320</v>
      </c>
      <c r="G146" s="35">
        <v>0</v>
      </c>
      <c r="H146" s="50" t="s">
        <v>333</v>
      </c>
      <c r="I146" s="1" t="str">
        <f t="shared" si="23"/>
        <v>3.3.90.30.14.02.0021.000019-01 - 144 - SAO SEBT RA XIV</v>
      </c>
      <c r="J146" s="1" t="str">
        <f t="shared" si="24"/>
        <v>3.3.90.30.14.02.0021.000019-01 - 144</v>
      </c>
      <c r="K146" s="1">
        <f t="shared" si="25"/>
        <v>0</v>
      </c>
    </row>
    <row r="147" spans="1:11" ht="21" x14ac:dyDescent="0.25">
      <c r="A147" s="7" t="s">
        <v>190</v>
      </c>
      <c r="B147" s="47" t="s">
        <v>300</v>
      </c>
      <c r="C147" s="3" t="s">
        <v>267</v>
      </c>
      <c r="D147" s="3" t="s">
        <v>304</v>
      </c>
      <c r="E147" s="4">
        <v>144</v>
      </c>
      <c r="F147" s="2" t="s">
        <v>320</v>
      </c>
      <c r="G147" s="35">
        <v>10</v>
      </c>
      <c r="H147" s="50" t="s">
        <v>333</v>
      </c>
      <c r="I147" s="1" t="str">
        <f t="shared" si="23"/>
        <v>3.3.90.30.14.02.0064.000006-01 - 144 - SAO SEBT RA XIV</v>
      </c>
      <c r="J147" s="1" t="str">
        <f t="shared" si="24"/>
        <v>3.3.90.30.14.02.0064.000006-01 - 144</v>
      </c>
      <c r="K147" s="1">
        <f t="shared" si="25"/>
        <v>13</v>
      </c>
    </row>
    <row r="148" spans="1:11" ht="31.5" x14ac:dyDescent="0.25">
      <c r="A148" s="7" t="s">
        <v>221</v>
      </c>
      <c r="B148" s="47" t="s">
        <v>285</v>
      </c>
      <c r="C148" s="3" t="s">
        <v>244</v>
      </c>
      <c r="D148" s="3" t="s">
        <v>306</v>
      </c>
      <c r="E148" s="4">
        <v>144</v>
      </c>
      <c r="F148" s="2" t="s">
        <v>320</v>
      </c>
      <c r="G148" s="35">
        <v>10</v>
      </c>
      <c r="H148" s="50" t="s">
        <v>333</v>
      </c>
      <c r="I148" s="1" t="str">
        <f t="shared" si="23"/>
        <v>3.3.90.30.14.02.0071.000006-01 - 144 - SAO SEBT RA XIV</v>
      </c>
      <c r="J148" s="1" t="str">
        <f t="shared" si="24"/>
        <v>3.3.90.30.14.02.0071.000006-01 - 144</v>
      </c>
      <c r="K148" s="1">
        <f t="shared" si="25"/>
        <v>13</v>
      </c>
    </row>
    <row r="149" spans="1:11" ht="31.5" x14ac:dyDescent="0.25">
      <c r="A149" s="7" t="s">
        <v>203</v>
      </c>
      <c r="B149" s="47" t="s">
        <v>282</v>
      </c>
      <c r="C149" s="3" t="s">
        <v>226</v>
      </c>
      <c r="D149" s="3" t="s">
        <v>302</v>
      </c>
      <c r="E149" s="4">
        <v>144</v>
      </c>
      <c r="F149" s="2" t="s">
        <v>320</v>
      </c>
      <c r="G149" s="35">
        <v>10</v>
      </c>
      <c r="H149" s="50" t="s">
        <v>333</v>
      </c>
      <c r="I149" s="1" t="str">
        <f t="shared" si="23"/>
        <v>3.3.90.30.14.02.0117.000004-01 - 144 - SAO SEBT RA XIV</v>
      </c>
      <c r="J149" s="1" t="str">
        <f t="shared" si="24"/>
        <v>3.3.90.30.14.02.0117.000004-01 - 144</v>
      </c>
      <c r="K149" s="1">
        <f t="shared" si="25"/>
        <v>13</v>
      </c>
    </row>
    <row r="150" spans="1:11" ht="21" x14ac:dyDescent="0.25">
      <c r="A150" s="7" t="s">
        <v>177</v>
      </c>
      <c r="B150" s="47" t="s">
        <v>276</v>
      </c>
      <c r="C150" s="3" t="s">
        <v>235</v>
      </c>
      <c r="D150" s="3" t="s">
        <v>302</v>
      </c>
      <c r="E150" s="4">
        <v>144</v>
      </c>
      <c r="F150" s="2" t="s">
        <v>320</v>
      </c>
      <c r="G150" s="35">
        <v>10</v>
      </c>
      <c r="H150" s="50" t="s">
        <v>333</v>
      </c>
      <c r="I150" s="1" t="str">
        <f t="shared" si="23"/>
        <v>3.3.90.30.14.02.0198.000002-01 - 144 - SAO SEBT RA XIV</v>
      </c>
      <c r="J150" s="1" t="str">
        <f t="shared" si="24"/>
        <v>3.3.90.30.14.02.0198.000002-01 - 144</v>
      </c>
      <c r="K150" s="1">
        <f t="shared" si="25"/>
        <v>13</v>
      </c>
    </row>
    <row r="151" spans="1:11" ht="21" x14ac:dyDescent="0.25">
      <c r="A151" s="7" t="s">
        <v>178</v>
      </c>
      <c r="B151" s="47" t="s">
        <v>276</v>
      </c>
      <c r="C151" s="3" t="s">
        <v>253</v>
      </c>
      <c r="D151" s="3" t="s">
        <v>302</v>
      </c>
      <c r="E151" s="4">
        <v>144</v>
      </c>
      <c r="F151" s="2" t="s">
        <v>320</v>
      </c>
      <c r="G151" s="35">
        <v>0</v>
      </c>
      <c r="H151" s="50" t="s">
        <v>333</v>
      </c>
      <c r="I151" s="1" t="str">
        <f t="shared" si="23"/>
        <v>3.3.90.30.14.02.0198.000003-01 - 144 - SAO SEBT RA XIV</v>
      </c>
      <c r="J151" s="1" t="str">
        <f t="shared" si="24"/>
        <v>3.3.90.30.14.02.0198.000003-01 - 144</v>
      </c>
      <c r="K151" s="1">
        <f t="shared" si="25"/>
        <v>0</v>
      </c>
    </row>
    <row r="152" spans="1:11" ht="31.5" x14ac:dyDescent="0.25">
      <c r="A152" s="7" t="s">
        <v>180</v>
      </c>
      <c r="B152" s="47" t="s">
        <v>275</v>
      </c>
      <c r="C152" s="3" t="s">
        <v>234</v>
      </c>
      <c r="D152" s="3" t="s">
        <v>302</v>
      </c>
      <c r="E152" s="4">
        <v>144</v>
      </c>
      <c r="F152" s="2" t="s">
        <v>320</v>
      </c>
      <c r="G152" s="35">
        <v>10</v>
      </c>
      <c r="H152" s="50" t="s">
        <v>333</v>
      </c>
      <c r="I152" s="1" t="str">
        <f t="shared" si="23"/>
        <v>3.3.90.30.14.02.0206.000005-01 - 144 - SAO SEBT RA XIV</v>
      </c>
      <c r="J152" s="1" t="str">
        <f t="shared" si="24"/>
        <v>3.3.90.30.14.02.0206.000005-01 - 144</v>
      </c>
      <c r="K152" s="1">
        <f t="shared" si="25"/>
        <v>13</v>
      </c>
    </row>
    <row r="153" spans="1:11" ht="31.5" x14ac:dyDescent="0.25">
      <c r="A153" s="7" t="s">
        <v>206</v>
      </c>
      <c r="B153" s="47" t="s">
        <v>299</v>
      </c>
      <c r="C153" s="3" t="s">
        <v>229</v>
      </c>
      <c r="D153" s="3" t="s">
        <v>302</v>
      </c>
      <c r="E153" s="4">
        <v>144</v>
      </c>
      <c r="F153" s="2" t="s">
        <v>320</v>
      </c>
      <c r="G153" s="35">
        <v>10</v>
      </c>
      <c r="H153" s="50" t="s">
        <v>334</v>
      </c>
      <c r="I153" s="1" t="str">
        <f t="shared" si="23"/>
        <v>3.3.90.30.19.08.0011.000002-01 - 144 - SAO SEBT RA XIV</v>
      </c>
      <c r="J153" s="1" t="str">
        <f t="shared" si="24"/>
        <v>3.3.90.30.19.08.0011.000002-01 - 144</v>
      </c>
      <c r="K153" s="1">
        <f t="shared" si="25"/>
        <v>13</v>
      </c>
    </row>
    <row r="154" spans="1:11" ht="31.5" x14ac:dyDescent="0.25">
      <c r="A154" s="7" t="s">
        <v>184</v>
      </c>
      <c r="B154" s="47" t="s">
        <v>281</v>
      </c>
      <c r="C154" s="3" t="s">
        <v>230</v>
      </c>
      <c r="D154" s="3" t="s">
        <v>302</v>
      </c>
      <c r="E154" s="4">
        <v>144</v>
      </c>
      <c r="F154" s="2" t="s">
        <v>320</v>
      </c>
      <c r="G154" s="35">
        <v>0</v>
      </c>
      <c r="H154" s="50" t="s">
        <v>335</v>
      </c>
      <c r="I154" s="1" t="str">
        <f t="shared" si="23"/>
        <v>3.3.90.30.25.06.0017.000002-01 - 144 - SAO SEBT RA XIV</v>
      </c>
      <c r="J154" s="1" t="str">
        <f t="shared" si="24"/>
        <v>3.3.90.30.25.06.0017.000002-01 - 144</v>
      </c>
      <c r="K154" s="1">
        <f t="shared" si="25"/>
        <v>0</v>
      </c>
    </row>
    <row r="155" spans="1:11" ht="21" x14ac:dyDescent="0.25">
      <c r="A155" s="7" t="s">
        <v>207</v>
      </c>
      <c r="B155" s="47" t="s">
        <v>279</v>
      </c>
      <c r="C155" s="3" t="s">
        <v>238</v>
      </c>
      <c r="D155" s="3" t="s">
        <v>305</v>
      </c>
      <c r="E155" s="4">
        <v>144</v>
      </c>
      <c r="F155" s="2" t="s">
        <v>320</v>
      </c>
      <c r="G155" s="35">
        <v>15</v>
      </c>
      <c r="H155" s="50" t="s">
        <v>333</v>
      </c>
      <c r="I155" s="1" t="str">
        <f t="shared" si="23"/>
        <v>3.3.90.30.14.02.0029.000023-01 - 144 - SAO SEBT RA XIV</v>
      </c>
      <c r="J155" s="1" t="str">
        <f t="shared" si="24"/>
        <v>3.3.90.30.14.02.0029.000023-01 - 144</v>
      </c>
      <c r="K155" s="1">
        <f t="shared" si="25"/>
        <v>19</v>
      </c>
    </row>
    <row r="156" spans="1:11" ht="21" x14ac:dyDescent="0.25">
      <c r="A156" s="7" t="s">
        <v>209</v>
      </c>
      <c r="B156" s="47" t="s">
        <v>279</v>
      </c>
      <c r="C156" s="3" t="s">
        <v>254</v>
      </c>
      <c r="D156" s="3" t="s">
        <v>305</v>
      </c>
      <c r="E156" s="4">
        <v>144</v>
      </c>
      <c r="F156" s="2" t="s">
        <v>320</v>
      </c>
      <c r="G156" s="35">
        <v>0</v>
      </c>
      <c r="H156" s="50" t="s">
        <v>333</v>
      </c>
      <c r="I156" s="1" t="str">
        <f t="shared" si="23"/>
        <v>3.3.90.30.14.02.0029.000024-01 - 144 - SAO SEBT RA XIV</v>
      </c>
      <c r="J156" s="1" t="str">
        <f t="shared" si="24"/>
        <v>3.3.90.30.14.02.0029.000024-01 - 144</v>
      </c>
      <c r="K156" s="1">
        <f t="shared" si="25"/>
        <v>0</v>
      </c>
    </row>
    <row r="157" spans="1:11" ht="31.5" x14ac:dyDescent="0.25">
      <c r="A157" s="7" t="s">
        <v>182</v>
      </c>
      <c r="B157" s="47" t="s">
        <v>273</v>
      </c>
      <c r="C157" s="3" t="s">
        <v>228</v>
      </c>
      <c r="D157" s="3" t="s">
        <v>303</v>
      </c>
      <c r="E157" s="4">
        <v>144</v>
      </c>
      <c r="F157" s="2" t="s">
        <v>320</v>
      </c>
      <c r="G157" s="35">
        <v>0</v>
      </c>
      <c r="H157" s="50" t="s">
        <v>333</v>
      </c>
      <c r="I157" s="1" t="str">
        <f t="shared" si="23"/>
        <v>3.3.90.30.14.02.0254.000001-01 - 144 - SAO SEBT RA XIV</v>
      </c>
      <c r="J157" s="1" t="str">
        <f t="shared" si="24"/>
        <v>3.3.90.30.14.02.0254.000001-01 - 144</v>
      </c>
      <c r="K157" s="1">
        <f t="shared" si="25"/>
        <v>0</v>
      </c>
    </row>
    <row r="158" spans="1:11" ht="21" x14ac:dyDescent="0.25">
      <c r="A158" s="7" t="s">
        <v>198</v>
      </c>
      <c r="B158" s="47" t="s">
        <v>289</v>
      </c>
      <c r="C158" s="3" t="s">
        <v>249</v>
      </c>
      <c r="D158" s="3" t="s">
        <v>305</v>
      </c>
      <c r="E158" s="4">
        <v>144</v>
      </c>
      <c r="F158" s="2" t="s">
        <v>320</v>
      </c>
      <c r="G158" s="35">
        <v>0</v>
      </c>
      <c r="H158" s="50" t="s">
        <v>333</v>
      </c>
      <c r="I158" s="1" t="str">
        <f t="shared" si="23"/>
        <v>3.3.90.30.14.02.0267.000001-01 - 144 - SAO SEBT RA XIV</v>
      </c>
      <c r="J158" s="1" t="str">
        <f t="shared" si="24"/>
        <v>3.3.90.30.14.02.0267.000001-01 - 144</v>
      </c>
      <c r="K158" s="1">
        <f t="shared" si="25"/>
        <v>0</v>
      </c>
    </row>
    <row r="159" spans="1:11" ht="21" x14ac:dyDescent="0.25">
      <c r="A159" s="7" t="s">
        <v>204</v>
      </c>
      <c r="B159" s="47" t="s">
        <v>272</v>
      </c>
      <c r="C159" s="3" t="s">
        <v>231</v>
      </c>
      <c r="D159" s="3" t="s">
        <v>302</v>
      </c>
      <c r="E159" s="4">
        <v>144</v>
      </c>
      <c r="F159" s="2" t="s">
        <v>320</v>
      </c>
      <c r="G159" s="35">
        <v>30</v>
      </c>
      <c r="H159" s="50" t="s">
        <v>333</v>
      </c>
      <c r="I159" s="1" t="str">
        <f t="shared" si="23"/>
        <v>3.3.90.30.14.02.0004.000006-01 - 144 - SAO SEBT RA XIV</v>
      </c>
      <c r="J159" s="1" t="str">
        <f t="shared" si="24"/>
        <v>3.3.90.30.14.02.0004.000006-01 - 144</v>
      </c>
      <c r="K159" s="1">
        <f t="shared" si="25"/>
        <v>38</v>
      </c>
    </row>
    <row r="160" spans="1:11" ht="21" x14ac:dyDescent="0.25">
      <c r="A160" s="7" t="s">
        <v>194</v>
      </c>
      <c r="B160" s="47" t="s">
        <v>291</v>
      </c>
      <c r="C160" s="3" t="s">
        <v>224</v>
      </c>
      <c r="D160" s="3" t="s">
        <v>302</v>
      </c>
      <c r="E160" s="4">
        <v>146</v>
      </c>
      <c r="F160" s="2" t="s">
        <v>321</v>
      </c>
      <c r="G160" s="35">
        <v>0</v>
      </c>
      <c r="H160" s="50" t="s">
        <v>333</v>
      </c>
      <c r="I160" s="1" t="str">
        <f t="shared" si="23"/>
        <v>3.3.90.30.14.02.0035.000024-01 - 146 - LAGO SUL RA XVI</v>
      </c>
      <c r="J160" s="1" t="str">
        <f t="shared" si="24"/>
        <v>3.3.90.30.14.02.0035.000024-01 - 146</v>
      </c>
      <c r="K160" s="1">
        <f t="shared" si="25"/>
        <v>0</v>
      </c>
    </row>
    <row r="161" spans="1:11" ht="21" x14ac:dyDescent="0.25">
      <c r="A161" s="7" t="s">
        <v>175</v>
      </c>
      <c r="B161" s="47" t="s">
        <v>290</v>
      </c>
      <c r="C161" s="3" t="s">
        <v>251</v>
      </c>
      <c r="D161" s="3" t="s">
        <v>302</v>
      </c>
      <c r="E161" s="4">
        <v>147</v>
      </c>
      <c r="F161" s="2" t="s">
        <v>322</v>
      </c>
      <c r="G161" s="35">
        <v>0</v>
      </c>
      <c r="H161" s="50" t="s">
        <v>333</v>
      </c>
      <c r="I161" s="1" t="str">
        <f t="shared" si="23"/>
        <v>3.3.90.30.14.02.0021.000018-01 - 147 - CANDANG RA XIX</v>
      </c>
      <c r="J161" s="1" t="str">
        <f t="shared" si="24"/>
        <v>3.3.90.30.14.02.0021.000018-01 - 147</v>
      </c>
      <c r="K161" s="1">
        <f t="shared" si="25"/>
        <v>0</v>
      </c>
    </row>
    <row r="162" spans="1:11" ht="21" x14ac:dyDescent="0.25">
      <c r="A162" s="7" t="s">
        <v>176</v>
      </c>
      <c r="B162" s="47" t="s">
        <v>290</v>
      </c>
      <c r="C162" s="3" t="s">
        <v>252</v>
      </c>
      <c r="D162" s="3" t="s">
        <v>302</v>
      </c>
      <c r="E162" s="4">
        <v>147</v>
      </c>
      <c r="F162" s="2" t="s">
        <v>322</v>
      </c>
      <c r="G162" s="35">
        <v>0</v>
      </c>
      <c r="H162" s="50" t="s">
        <v>333</v>
      </c>
      <c r="I162" s="1" t="str">
        <f t="shared" si="23"/>
        <v>3.3.90.30.14.02.0021.000019-01 - 147 - CANDANG RA XIX</v>
      </c>
      <c r="J162" s="1" t="str">
        <f t="shared" si="24"/>
        <v>3.3.90.30.14.02.0021.000019-01 - 147</v>
      </c>
      <c r="K162" s="1">
        <f t="shared" si="25"/>
        <v>0</v>
      </c>
    </row>
    <row r="163" spans="1:11" ht="21" x14ac:dyDescent="0.25">
      <c r="A163" s="7" t="s">
        <v>177</v>
      </c>
      <c r="B163" s="47" t="s">
        <v>276</v>
      </c>
      <c r="C163" s="3" t="s">
        <v>235</v>
      </c>
      <c r="D163" s="3" t="s">
        <v>302</v>
      </c>
      <c r="E163" s="4">
        <v>147</v>
      </c>
      <c r="F163" s="2" t="s">
        <v>322</v>
      </c>
      <c r="G163" s="35">
        <v>0</v>
      </c>
      <c r="H163" s="50" t="s">
        <v>333</v>
      </c>
      <c r="I163" s="1" t="str">
        <f t="shared" si="23"/>
        <v>3.3.90.30.14.02.0198.000002-01 - 147 - CANDANG RA XIX</v>
      </c>
      <c r="J163" s="1" t="str">
        <f t="shared" si="24"/>
        <v>3.3.90.30.14.02.0198.000002-01 - 147</v>
      </c>
      <c r="K163" s="1">
        <f t="shared" si="25"/>
        <v>0</v>
      </c>
    </row>
    <row r="164" spans="1:11" ht="21" x14ac:dyDescent="0.25">
      <c r="A164" s="7" t="s">
        <v>178</v>
      </c>
      <c r="B164" s="47" t="s">
        <v>276</v>
      </c>
      <c r="C164" s="3" t="s">
        <v>253</v>
      </c>
      <c r="D164" s="3" t="s">
        <v>302</v>
      </c>
      <c r="E164" s="4">
        <v>147</v>
      </c>
      <c r="F164" s="2" t="s">
        <v>322</v>
      </c>
      <c r="G164" s="35">
        <v>0</v>
      </c>
      <c r="H164" s="50" t="s">
        <v>333</v>
      </c>
      <c r="I164" s="1" t="str">
        <f t="shared" si="23"/>
        <v>3.3.90.30.14.02.0198.000003-01 - 147 - CANDANG RA XIX</v>
      </c>
      <c r="J164" s="1" t="str">
        <f t="shared" si="24"/>
        <v>3.3.90.30.14.02.0198.000003-01 - 147</v>
      </c>
      <c r="K164" s="1">
        <f t="shared" si="25"/>
        <v>0</v>
      </c>
    </row>
    <row r="165" spans="1:11" ht="21" x14ac:dyDescent="0.25">
      <c r="A165" s="7" t="s">
        <v>185</v>
      </c>
      <c r="B165" s="47" t="s">
        <v>277</v>
      </c>
      <c r="C165" s="3" t="s">
        <v>236</v>
      </c>
      <c r="D165" s="3" t="s">
        <v>302</v>
      </c>
      <c r="E165" s="4">
        <v>147</v>
      </c>
      <c r="F165" s="2" t="s">
        <v>322</v>
      </c>
      <c r="G165" s="35">
        <v>0</v>
      </c>
      <c r="H165" s="50" t="s">
        <v>333</v>
      </c>
      <c r="I165" s="1" t="str">
        <f t="shared" si="23"/>
        <v>3.3.90.30.14.02.0202.000002-01 - 147 - CANDANG RA XIX</v>
      </c>
      <c r="J165" s="1" t="str">
        <f t="shared" si="24"/>
        <v>3.3.90.30.14.02.0202.000002-01 - 147</v>
      </c>
      <c r="K165" s="1">
        <f t="shared" si="25"/>
        <v>0</v>
      </c>
    </row>
    <row r="166" spans="1:11" ht="21" x14ac:dyDescent="0.25">
      <c r="A166" s="7" t="s">
        <v>181</v>
      </c>
      <c r="B166" s="47" t="s">
        <v>330</v>
      </c>
      <c r="C166" s="3" t="s">
        <v>329</v>
      </c>
      <c r="D166" s="3" t="s">
        <v>302</v>
      </c>
      <c r="E166" s="4">
        <v>147</v>
      </c>
      <c r="F166" s="2" t="s">
        <v>322</v>
      </c>
      <c r="G166" s="35">
        <v>0</v>
      </c>
      <c r="H166" s="50" t="s">
        <v>333</v>
      </c>
      <c r="I166" s="1" t="str">
        <f t="shared" si="23"/>
        <v>3.3.90.30.14.02.0210.000001-01 - 147 - CANDANG RA XIX</v>
      </c>
      <c r="J166" s="1" t="str">
        <f t="shared" si="24"/>
        <v>3.3.90.30.14.02.0210.000001-01 - 147</v>
      </c>
      <c r="K166" s="1">
        <f t="shared" si="25"/>
        <v>0</v>
      </c>
    </row>
    <row r="167" spans="1:11" ht="31.5" x14ac:dyDescent="0.25">
      <c r="A167" s="7" t="s">
        <v>183</v>
      </c>
      <c r="B167" s="47" t="s">
        <v>280</v>
      </c>
      <c r="C167" s="3" t="s">
        <v>241</v>
      </c>
      <c r="D167" s="3" t="s">
        <v>303</v>
      </c>
      <c r="E167" s="4">
        <v>147</v>
      </c>
      <c r="F167" s="2" t="s">
        <v>322</v>
      </c>
      <c r="G167" s="35">
        <v>0</v>
      </c>
      <c r="H167" s="50" t="s">
        <v>333</v>
      </c>
      <c r="I167" s="1" t="str">
        <f t="shared" si="23"/>
        <v>3.3.90.30.14.02.0211.000002-01 - 147 - CANDANG RA XIX</v>
      </c>
      <c r="J167" s="1" t="str">
        <f t="shared" si="24"/>
        <v>3.3.90.30.14.02.0211.000002-01 - 147</v>
      </c>
      <c r="K167" s="1">
        <f t="shared" si="25"/>
        <v>0</v>
      </c>
    </row>
    <row r="168" spans="1:11" ht="31.5" x14ac:dyDescent="0.25">
      <c r="A168" s="7" t="s">
        <v>182</v>
      </c>
      <c r="B168" s="47" t="s">
        <v>273</v>
      </c>
      <c r="C168" s="3" t="s">
        <v>228</v>
      </c>
      <c r="D168" s="3" t="s">
        <v>303</v>
      </c>
      <c r="E168" s="4">
        <v>147</v>
      </c>
      <c r="F168" s="2" t="s">
        <v>322</v>
      </c>
      <c r="G168" s="35">
        <v>0</v>
      </c>
      <c r="H168" s="50" t="s">
        <v>333</v>
      </c>
      <c r="I168" s="1" t="str">
        <f t="shared" si="23"/>
        <v>3.3.90.30.14.02.0254.000001-01 - 147 - CANDANG RA XIX</v>
      </c>
      <c r="J168" s="1" t="str">
        <f t="shared" si="24"/>
        <v>3.3.90.30.14.02.0254.000001-01 - 147</v>
      </c>
      <c r="K168" s="1">
        <f t="shared" si="25"/>
        <v>0</v>
      </c>
    </row>
    <row r="169" spans="1:11" ht="31.5" x14ac:dyDescent="0.25">
      <c r="A169" s="7" t="s">
        <v>184</v>
      </c>
      <c r="B169" s="47" t="s">
        <v>281</v>
      </c>
      <c r="C169" s="3" t="s">
        <v>230</v>
      </c>
      <c r="D169" s="3" t="s">
        <v>302</v>
      </c>
      <c r="E169" s="4">
        <v>147</v>
      </c>
      <c r="F169" s="2" t="s">
        <v>322</v>
      </c>
      <c r="G169" s="35">
        <v>0</v>
      </c>
      <c r="H169" s="50" t="s">
        <v>335</v>
      </c>
      <c r="I169" s="1" t="str">
        <f t="shared" si="23"/>
        <v>3.3.90.30.25.06.0017.000002-01 - 147 - CANDANG RA XIX</v>
      </c>
      <c r="J169" s="1" t="str">
        <f t="shared" si="24"/>
        <v>3.3.90.30.25.06.0017.000002-01 - 147</v>
      </c>
      <c r="K169" s="1">
        <f t="shared" si="25"/>
        <v>0</v>
      </c>
    </row>
    <row r="170" spans="1:11" ht="21" x14ac:dyDescent="0.25">
      <c r="A170" s="7" t="s">
        <v>190</v>
      </c>
      <c r="B170" s="47" t="s">
        <v>300</v>
      </c>
      <c r="C170" s="3" t="s">
        <v>267</v>
      </c>
      <c r="D170" s="3" t="s">
        <v>304</v>
      </c>
      <c r="E170" s="4">
        <v>147</v>
      </c>
      <c r="F170" s="2" t="s">
        <v>322</v>
      </c>
      <c r="G170" s="35">
        <v>0</v>
      </c>
      <c r="H170" s="50" t="s">
        <v>333</v>
      </c>
      <c r="I170" s="1" t="str">
        <f t="shared" si="23"/>
        <v>3.3.90.30.14.02.0064.000006-01 - 147 - CANDANG RA XIX</v>
      </c>
      <c r="J170" s="1" t="str">
        <f t="shared" si="24"/>
        <v>3.3.90.30.14.02.0064.000006-01 - 147</v>
      </c>
      <c r="K170" s="1">
        <f t="shared" si="25"/>
        <v>0</v>
      </c>
    </row>
    <row r="171" spans="1:11" ht="21" x14ac:dyDescent="0.25">
      <c r="A171" s="7" t="s">
        <v>205</v>
      </c>
      <c r="B171" s="47" t="s">
        <v>284</v>
      </c>
      <c r="C171" s="3" t="s">
        <v>243</v>
      </c>
      <c r="D171" s="3" t="s">
        <v>306</v>
      </c>
      <c r="E171" s="4">
        <v>147</v>
      </c>
      <c r="F171" s="2" t="s">
        <v>322</v>
      </c>
      <c r="G171" s="35">
        <v>0</v>
      </c>
      <c r="H171" s="50" t="s">
        <v>333</v>
      </c>
      <c r="I171" s="1" t="str">
        <f t="shared" ref="I171:I200" si="26">A171&amp;" - "&amp;E171&amp;" - "&amp;F171</f>
        <v>3.3.90.30.14.02.0182.000001-01 - 147 - CANDANG RA XIX</v>
      </c>
      <c r="J171" s="1" t="str">
        <f t="shared" ref="J171:J200" si="27">A171&amp;" - "&amp;E171</f>
        <v>3.3.90.30.14.02.0182.000001-01 - 147</v>
      </c>
      <c r="K171" s="1">
        <f t="shared" ref="K171:K200" si="28">ROUND((G171/12)*15,0)</f>
        <v>0</v>
      </c>
    </row>
    <row r="172" spans="1:11" ht="21" x14ac:dyDescent="0.25">
      <c r="A172" s="7" t="s">
        <v>201</v>
      </c>
      <c r="B172" s="47" t="s">
        <v>301</v>
      </c>
      <c r="C172" s="3" t="s">
        <v>269</v>
      </c>
      <c r="D172" s="3" t="s">
        <v>302</v>
      </c>
      <c r="E172" s="4">
        <v>147</v>
      </c>
      <c r="F172" s="2" t="s">
        <v>322</v>
      </c>
      <c r="G172" s="35">
        <v>0</v>
      </c>
      <c r="H172" s="50" t="s">
        <v>333</v>
      </c>
      <c r="I172" s="1" t="str">
        <f t="shared" si="26"/>
        <v>3.3.90.30.14.02.0192.000003-01 - 147 - CANDANG RA XIX</v>
      </c>
      <c r="J172" s="1" t="str">
        <f t="shared" si="27"/>
        <v>3.3.90.30.14.02.0192.000003-01 - 147</v>
      </c>
      <c r="K172" s="1">
        <f t="shared" si="28"/>
        <v>0</v>
      </c>
    </row>
    <row r="173" spans="1:11" ht="31.5" x14ac:dyDescent="0.25">
      <c r="A173" s="7" t="s">
        <v>179</v>
      </c>
      <c r="B173" s="47" t="s">
        <v>275</v>
      </c>
      <c r="C173" s="3" t="s">
        <v>233</v>
      </c>
      <c r="D173" s="3" t="s">
        <v>302</v>
      </c>
      <c r="E173" s="4">
        <v>147</v>
      </c>
      <c r="F173" s="2" t="s">
        <v>322</v>
      </c>
      <c r="G173" s="35">
        <v>0</v>
      </c>
      <c r="H173" s="50" t="s">
        <v>333</v>
      </c>
      <c r="I173" s="1" t="str">
        <f t="shared" si="26"/>
        <v>3.3.90.30.14.02.0206.000004-01 - 147 - CANDANG RA XIX</v>
      </c>
      <c r="J173" s="1" t="str">
        <f t="shared" si="27"/>
        <v>3.3.90.30.14.02.0206.000004-01 - 147</v>
      </c>
      <c r="K173" s="1">
        <f t="shared" si="28"/>
        <v>0</v>
      </c>
    </row>
    <row r="174" spans="1:11" ht="31.5" x14ac:dyDescent="0.25">
      <c r="A174" s="7" t="s">
        <v>180</v>
      </c>
      <c r="B174" s="47" t="s">
        <v>275</v>
      </c>
      <c r="C174" s="3" t="s">
        <v>234</v>
      </c>
      <c r="D174" s="3" t="s">
        <v>302</v>
      </c>
      <c r="E174" s="4">
        <v>147</v>
      </c>
      <c r="F174" s="2" t="s">
        <v>322</v>
      </c>
      <c r="G174" s="35">
        <v>0</v>
      </c>
      <c r="H174" s="50" t="s">
        <v>333</v>
      </c>
      <c r="I174" s="1" t="str">
        <f t="shared" si="26"/>
        <v>3.3.90.30.14.02.0206.000005-01 - 147 - CANDANG RA XIX</v>
      </c>
      <c r="J174" s="1" t="str">
        <f t="shared" si="27"/>
        <v>3.3.90.30.14.02.0206.000005-01 - 147</v>
      </c>
      <c r="K174" s="1">
        <f t="shared" si="28"/>
        <v>0</v>
      </c>
    </row>
    <row r="175" spans="1:11" ht="21" x14ac:dyDescent="0.25">
      <c r="A175" s="7" t="s">
        <v>191</v>
      </c>
      <c r="B175" s="47" t="s">
        <v>283</v>
      </c>
      <c r="C175" s="3" t="s">
        <v>242</v>
      </c>
      <c r="D175" s="3" t="s">
        <v>302</v>
      </c>
      <c r="E175" s="4">
        <v>147</v>
      </c>
      <c r="F175" s="2" t="s">
        <v>322</v>
      </c>
      <c r="G175" s="35">
        <v>0</v>
      </c>
      <c r="H175" s="50" t="s">
        <v>333</v>
      </c>
      <c r="I175" s="1" t="str">
        <f t="shared" si="26"/>
        <v>3.3.90.30.14.02.0263.000001-01 - 147 - CANDANG RA XIX</v>
      </c>
      <c r="J175" s="1" t="str">
        <f t="shared" si="27"/>
        <v>3.3.90.30.14.02.0263.000001-01 - 147</v>
      </c>
      <c r="K175" s="1">
        <f t="shared" si="28"/>
        <v>0</v>
      </c>
    </row>
    <row r="176" spans="1:11" ht="31.5" x14ac:dyDescent="0.25">
      <c r="A176" s="7" t="s">
        <v>192</v>
      </c>
      <c r="B176" s="47" t="s">
        <v>297</v>
      </c>
      <c r="C176" s="3" t="s">
        <v>265</v>
      </c>
      <c r="D176" s="3" t="s">
        <v>302</v>
      </c>
      <c r="E176" s="4">
        <v>147</v>
      </c>
      <c r="F176" s="2" t="s">
        <v>322</v>
      </c>
      <c r="G176" s="35">
        <v>0</v>
      </c>
      <c r="H176" s="50" t="s">
        <v>333</v>
      </c>
      <c r="I176" s="1" t="str">
        <f t="shared" si="26"/>
        <v>3.3.90.30.14.02.0266.000001-01 - 147 - CANDANG RA XIX</v>
      </c>
      <c r="J176" s="1" t="str">
        <f t="shared" si="27"/>
        <v>3.3.90.30.14.02.0266.000001-01 - 147</v>
      </c>
      <c r="K176" s="1">
        <f t="shared" si="28"/>
        <v>0</v>
      </c>
    </row>
    <row r="177" spans="1:11" ht="31.5" x14ac:dyDescent="0.25">
      <c r="A177" s="7" t="s">
        <v>206</v>
      </c>
      <c r="B177" s="47" t="s">
        <v>299</v>
      </c>
      <c r="C177" s="3" t="s">
        <v>229</v>
      </c>
      <c r="D177" s="3" t="s">
        <v>302</v>
      </c>
      <c r="E177" s="4">
        <v>147</v>
      </c>
      <c r="F177" s="2" t="s">
        <v>322</v>
      </c>
      <c r="G177" s="35">
        <v>0</v>
      </c>
      <c r="H177" s="50" t="s">
        <v>334</v>
      </c>
      <c r="I177" s="1" t="str">
        <f t="shared" si="26"/>
        <v>3.3.90.30.19.08.0011.000002-01 - 147 - CANDANG RA XIX</v>
      </c>
      <c r="J177" s="1" t="str">
        <f t="shared" si="27"/>
        <v>3.3.90.30.19.08.0011.000002-01 - 147</v>
      </c>
      <c r="K177" s="1">
        <f t="shared" si="28"/>
        <v>0</v>
      </c>
    </row>
    <row r="178" spans="1:11" ht="21" x14ac:dyDescent="0.25">
      <c r="A178" s="7" t="s">
        <v>204</v>
      </c>
      <c r="B178" s="47" t="s">
        <v>272</v>
      </c>
      <c r="C178" s="3" t="s">
        <v>231</v>
      </c>
      <c r="D178" s="3" t="s">
        <v>302</v>
      </c>
      <c r="E178" s="4">
        <v>147</v>
      </c>
      <c r="F178" s="2" t="s">
        <v>322</v>
      </c>
      <c r="G178" s="35">
        <v>0</v>
      </c>
      <c r="H178" s="50" t="s">
        <v>333</v>
      </c>
      <c r="I178" s="1" t="str">
        <f t="shared" si="26"/>
        <v>3.3.90.30.14.02.0004.000006-01 - 147 - CANDANG RA XIX</v>
      </c>
      <c r="J178" s="1" t="str">
        <f t="shared" si="27"/>
        <v>3.3.90.30.14.02.0004.000006-01 - 147</v>
      </c>
      <c r="K178" s="1">
        <f t="shared" si="28"/>
        <v>0</v>
      </c>
    </row>
    <row r="179" spans="1:11" ht="21" x14ac:dyDescent="0.25">
      <c r="A179" s="7" t="s">
        <v>207</v>
      </c>
      <c r="B179" s="47" t="s">
        <v>279</v>
      </c>
      <c r="C179" s="3" t="s">
        <v>238</v>
      </c>
      <c r="D179" s="3" t="s">
        <v>305</v>
      </c>
      <c r="E179" s="4">
        <v>147</v>
      </c>
      <c r="F179" s="2" t="s">
        <v>322</v>
      </c>
      <c r="G179" s="35">
        <v>0</v>
      </c>
      <c r="H179" s="50" t="s">
        <v>333</v>
      </c>
      <c r="I179" s="1" t="str">
        <f t="shared" si="26"/>
        <v>3.3.90.30.14.02.0029.000023-01 - 147 - CANDANG RA XIX</v>
      </c>
      <c r="J179" s="1" t="str">
        <f t="shared" si="27"/>
        <v>3.3.90.30.14.02.0029.000023-01 - 147</v>
      </c>
      <c r="K179" s="1">
        <f t="shared" si="28"/>
        <v>0</v>
      </c>
    </row>
    <row r="180" spans="1:11" ht="21" x14ac:dyDescent="0.25">
      <c r="A180" s="7" t="s">
        <v>209</v>
      </c>
      <c r="B180" s="47" t="s">
        <v>279</v>
      </c>
      <c r="C180" s="3" t="s">
        <v>254</v>
      </c>
      <c r="D180" s="3" t="s">
        <v>305</v>
      </c>
      <c r="E180" s="4">
        <v>147</v>
      </c>
      <c r="F180" s="2" t="s">
        <v>322</v>
      </c>
      <c r="G180" s="35">
        <v>0</v>
      </c>
      <c r="H180" s="50" t="s">
        <v>333</v>
      </c>
      <c r="I180" s="1" t="str">
        <f t="shared" si="26"/>
        <v>3.3.90.30.14.02.0029.000024-01 - 147 - CANDANG RA XIX</v>
      </c>
      <c r="J180" s="1" t="str">
        <f t="shared" si="27"/>
        <v>3.3.90.30.14.02.0029.000024-01 - 147</v>
      </c>
      <c r="K180" s="1">
        <f t="shared" si="28"/>
        <v>0</v>
      </c>
    </row>
    <row r="181" spans="1:11" ht="21" x14ac:dyDescent="0.25">
      <c r="A181" s="7" t="s">
        <v>210</v>
      </c>
      <c r="B181" s="47" t="s">
        <v>279</v>
      </c>
      <c r="C181" s="3" t="s">
        <v>255</v>
      </c>
      <c r="D181" s="3" t="s">
        <v>305</v>
      </c>
      <c r="E181" s="4">
        <v>147</v>
      </c>
      <c r="F181" s="2" t="s">
        <v>322</v>
      </c>
      <c r="G181" s="35">
        <v>0</v>
      </c>
      <c r="H181" s="50" t="s">
        <v>333</v>
      </c>
      <c r="I181" s="1" t="str">
        <f t="shared" si="26"/>
        <v>3.3.90.30.14.02.0029.000025-01 - 147 - CANDANG RA XIX</v>
      </c>
      <c r="J181" s="1" t="str">
        <f t="shared" si="27"/>
        <v>3.3.90.30.14.02.0029.000025-01 - 147</v>
      </c>
      <c r="K181" s="1">
        <f t="shared" si="28"/>
        <v>0</v>
      </c>
    </row>
    <row r="182" spans="1:11" ht="21" x14ac:dyDescent="0.25">
      <c r="A182" s="7" t="s">
        <v>211</v>
      </c>
      <c r="B182" s="47" t="s">
        <v>279</v>
      </c>
      <c r="C182" s="3" t="s">
        <v>256</v>
      </c>
      <c r="D182" s="3" t="s">
        <v>305</v>
      </c>
      <c r="E182" s="4">
        <v>147</v>
      </c>
      <c r="F182" s="2" t="s">
        <v>322</v>
      </c>
      <c r="G182" s="35">
        <v>0</v>
      </c>
      <c r="H182" s="50" t="s">
        <v>333</v>
      </c>
      <c r="I182" s="1" t="str">
        <f t="shared" si="26"/>
        <v>3.3.90.30.14.02.0029.000026-01 - 147 - CANDANG RA XIX</v>
      </c>
      <c r="J182" s="1" t="str">
        <f t="shared" si="27"/>
        <v>3.3.90.30.14.02.0029.000026-01 - 147</v>
      </c>
      <c r="K182" s="1">
        <f t="shared" si="28"/>
        <v>0</v>
      </c>
    </row>
    <row r="183" spans="1:11" ht="21" x14ac:dyDescent="0.25">
      <c r="A183" s="7" t="s">
        <v>212</v>
      </c>
      <c r="B183" s="47" t="s">
        <v>279</v>
      </c>
      <c r="C183" s="3" t="s">
        <v>257</v>
      </c>
      <c r="D183" s="3" t="s">
        <v>305</v>
      </c>
      <c r="E183" s="4">
        <v>147</v>
      </c>
      <c r="F183" s="2" t="s">
        <v>322</v>
      </c>
      <c r="G183" s="35">
        <v>0</v>
      </c>
      <c r="H183" s="50" t="s">
        <v>333</v>
      </c>
      <c r="I183" s="1" t="str">
        <f t="shared" si="26"/>
        <v>3.3.90.30.14.02.0029.000027-01 - 147 - CANDANG RA XIX</v>
      </c>
      <c r="J183" s="1" t="str">
        <f t="shared" si="27"/>
        <v>3.3.90.30.14.02.0029.000027-01 - 147</v>
      </c>
      <c r="K183" s="1">
        <f t="shared" si="28"/>
        <v>0</v>
      </c>
    </row>
    <row r="184" spans="1:11" ht="21" x14ac:dyDescent="0.25">
      <c r="A184" s="7" t="s">
        <v>213</v>
      </c>
      <c r="B184" s="47" t="s">
        <v>279</v>
      </c>
      <c r="C184" s="3" t="s">
        <v>268</v>
      </c>
      <c r="D184" s="3" t="s">
        <v>305</v>
      </c>
      <c r="E184" s="4">
        <v>147</v>
      </c>
      <c r="F184" s="2" t="s">
        <v>322</v>
      </c>
      <c r="G184" s="35">
        <v>0</v>
      </c>
      <c r="H184" s="50" t="s">
        <v>333</v>
      </c>
      <c r="I184" s="1" t="str">
        <f t="shared" si="26"/>
        <v>3.3.90.30.14.02.0029.000028-01 - 147 - CANDANG RA XIX</v>
      </c>
      <c r="J184" s="1" t="str">
        <f t="shared" si="27"/>
        <v>3.3.90.30.14.02.0029.000028-01 - 147</v>
      </c>
      <c r="K184" s="1">
        <f t="shared" si="28"/>
        <v>0</v>
      </c>
    </row>
    <row r="185" spans="1:11" ht="21" x14ac:dyDescent="0.25">
      <c r="A185" s="7" t="s">
        <v>214</v>
      </c>
      <c r="B185" s="47" t="s">
        <v>279</v>
      </c>
      <c r="C185" s="3" t="s">
        <v>270</v>
      </c>
      <c r="D185" s="3" t="s">
        <v>305</v>
      </c>
      <c r="E185" s="4">
        <v>147</v>
      </c>
      <c r="F185" s="2" t="s">
        <v>322</v>
      </c>
      <c r="G185" s="35">
        <v>0</v>
      </c>
      <c r="H185" s="50" t="s">
        <v>333</v>
      </c>
      <c r="I185" s="1" t="str">
        <f t="shared" si="26"/>
        <v>3.3.90.30.14.02.0029.000029-01 - 147 - CANDANG RA XIX</v>
      </c>
      <c r="J185" s="1" t="str">
        <f t="shared" si="27"/>
        <v>3.3.90.30.14.02.0029.000029-01 - 147</v>
      </c>
      <c r="K185" s="1">
        <f t="shared" si="28"/>
        <v>0</v>
      </c>
    </row>
    <row r="186" spans="1:11" ht="21" x14ac:dyDescent="0.25">
      <c r="A186" s="7" t="s">
        <v>215</v>
      </c>
      <c r="B186" s="47" t="s">
        <v>279</v>
      </c>
      <c r="C186" s="3" t="s">
        <v>271</v>
      </c>
      <c r="D186" s="3" t="s">
        <v>305</v>
      </c>
      <c r="E186" s="4">
        <v>147</v>
      </c>
      <c r="F186" s="2" t="s">
        <v>322</v>
      </c>
      <c r="G186" s="35">
        <v>0</v>
      </c>
      <c r="H186" s="50" t="s">
        <v>333</v>
      </c>
      <c r="I186" s="1" t="str">
        <f t="shared" si="26"/>
        <v>3.3.90.30.14.02.0029.000030-01 - 147 - CANDANG RA XIX</v>
      </c>
      <c r="J186" s="1" t="str">
        <f t="shared" si="27"/>
        <v>3.3.90.30.14.02.0029.000030-01 - 147</v>
      </c>
      <c r="K186" s="1">
        <f t="shared" si="28"/>
        <v>0</v>
      </c>
    </row>
    <row r="187" spans="1:11" ht="21" x14ac:dyDescent="0.25">
      <c r="A187" s="7" t="s">
        <v>216</v>
      </c>
      <c r="B187" s="47" t="s">
        <v>279</v>
      </c>
      <c r="C187" s="3" t="s">
        <v>239</v>
      </c>
      <c r="D187" s="3" t="s">
        <v>305</v>
      </c>
      <c r="E187" s="4">
        <v>147</v>
      </c>
      <c r="F187" s="2" t="s">
        <v>322</v>
      </c>
      <c r="G187" s="35">
        <v>0</v>
      </c>
      <c r="H187" s="50" t="s">
        <v>333</v>
      </c>
      <c r="I187" s="1" t="str">
        <f t="shared" si="26"/>
        <v>3.3.90.30.14.02.0029.000031-01 - 147 - CANDANG RA XIX</v>
      </c>
      <c r="J187" s="1" t="str">
        <f t="shared" si="27"/>
        <v>3.3.90.30.14.02.0029.000031-01 - 147</v>
      </c>
      <c r="K187" s="1">
        <f t="shared" si="28"/>
        <v>0</v>
      </c>
    </row>
    <row r="188" spans="1:11" ht="21" x14ac:dyDescent="0.25">
      <c r="A188" s="7" t="s">
        <v>208</v>
      </c>
      <c r="B188" s="47" t="s">
        <v>279</v>
      </c>
      <c r="C188" s="3" t="s">
        <v>240</v>
      </c>
      <c r="D188" s="3" t="s">
        <v>305</v>
      </c>
      <c r="E188" s="4">
        <v>147</v>
      </c>
      <c r="F188" s="2" t="s">
        <v>322</v>
      </c>
      <c r="G188" s="35">
        <v>0</v>
      </c>
      <c r="H188" s="50" t="s">
        <v>333</v>
      </c>
      <c r="I188" s="1" t="str">
        <f t="shared" si="26"/>
        <v>3.3.90.30.14.02.0029.000032-01 - 147 - CANDANG RA XIX</v>
      </c>
      <c r="J188" s="1" t="str">
        <f t="shared" si="27"/>
        <v>3.3.90.30.14.02.0029.000032-01 - 147</v>
      </c>
      <c r="K188" s="1">
        <f t="shared" si="28"/>
        <v>0</v>
      </c>
    </row>
    <row r="189" spans="1:11" ht="31.5" x14ac:dyDescent="0.25">
      <c r="A189" s="7" t="s">
        <v>195</v>
      </c>
      <c r="B189" s="47" t="s">
        <v>279</v>
      </c>
      <c r="C189" s="3" t="s">
        <v>247</v>
      </c>
      <c r="D189" s="3" t="s">
        <v>305</v>
      </c>
      <c r="E189" s="4">
        <v>147</v>
      </c>
      <c r="F189" s="2" t="s">
        <v>322</v>
      </c>
      <c r="G189" s="35">
        <v>0</v>
      </c>
      <c r="H189" s="50" t="s">
        <v>333</v>
      </c>
      <c r="I189" s="1" t="str">
        <f t="shared" si="26"/>
        <v>3.3.90.30.14.02.0029.000033-01 - 147 - CANDANG RA XIX</v>
      </c>
      <c r="J189" s="1" t="str">
        <f t="shared" si="27"/>
        <v>3.3.90.30.14.02.0029.000033-01 - 147</v>
      </c>
      <c r="K189" s="1">
        <f t="shared" si="28"/>
        <v>0</v>
      </c>
    </row>
    <row r="190" spans="1:11" ht="31.5" x14ac:dyDescent="0.25">
      <c r="A190" s="7" t="s">
        <v>203</v>
      </c>
      <c r="B190" s="47" t="s">
        <v>282</v>
      </c>
      <c r="C190" s="3" t="s">
        <v>226</v>
      </c>
      <c r="D190" s="3" t="s">
        <v>302</v>
      </c>
      <c r="E190" s="4">
        <v>147</v>
      </c>
      <c r="F190" s="2" t="s">
        <v>322</v>
      </c>
      <c r="G190" s="35">
        <v>0</v>
      </c>
      <c r="H190" s="50" t="s">
        <v>333</v>
      </c>
      <c r="I190" s="1" t="str">
        <f t="shared" si="26"/>
        <v>3.3.90.30.14.02.0117.000004-01 - 147 - CANDANG RA XIX</v>
      </c>
      <c r="J190" s="1" t="str">
        <f t="shared" si="27"/>
        <v>3.3.90.30.14.02.0117.000004-01 - 147</v>
      </c>
      <c r="K190" s="1">
        <f t="shared" si="28"/>
        <v>0</v>
      </c>
    </row>
    <row r="191" spans="1:11" ht="21" x14ac:dyDescent="0.25">
      <c r="A191" s="7" t="s">
        <v>218</v>
      </c>
      <c r="B191" s="47" t="s">
        <v>274</v>
      </c>
      <c r="C191" s="3" t="s">
        <v>232</v>
      </c>
      <c r="D191" s="3" t="s">
        <v>302</v>
      </c>
      <c r="E191" s="4">
        <v>147</v>
      </c>
      <c r="F191" s="2" t="s">
        <v>322</v>
      </c>
      <c r="G191" s="35">
        <v>0</v>
      </c>
      <c r="H191" s="50" t="s">
        <v>333</v>
      </c>
      <c r="I191" s="1" t="str">
        <f t="shared" si="26"/>
        <v>3.3.90.30.14.02.0119.000006-01 - 147 - CANDANG RA XIX</v>
      </c>
      <c r="J191" s="1" t="str">
        <f t="shared" si="27"/>
        <v>3.3.90.30.14.02.0119.000006-01 - 147</v>
      </c>
      <c r="K191" s="1">
        <f t="shared" si="28"/>
        <v>0</v>
      </c>
    </row>
    <row r="192" spans="1:11" ht="21" x14ac:dyDescent="0.25">
      <c r="A192" s="7" t="s">
        <v>202</v>
      </c>
      <c r="B192" s="47" t="s">
        <v>293</v>
      </c>
      <c r="C192" s="3" t="s">
        <v>262</v>
      </c>
      <c r="D192" s="3" t="s">
        <v>302</v>
      </c>
      <c r="E192" s="4">
        <v>147</v>
      </c>
      <c r="F192" s="2" t="s">
        <v>322</v>
      </c>
      <c r="G192" s="35">
        <v>0</v>
      </c>
      <c r="H192" s="50" t="s">
        <v>333</v>
      </c>
      <c r="I192" s="1" t="str">
        <f t="shared" si="26"/>
        <v>3.3.90.30.14.02.0191.000004-01 - 147 - CANDANG RA XIX</v>
      </c>
      <c r="J192" s="1" t="str">
        <f t="shared" si="27"/>
        <v>3.3.90.30.14.02.0191.000004-01 - 147</v>
      </c>
      <c r="K192" s="1">
        <f t="shared" si="28"/>
        <v>0</v>
      </c>
    </row>
    <row r="193" spans="1:11" ht="21" x14ac:dyDescent="0.25">
      <c r="A193" s="7" t="s">
        <v>199</v>
      </c>
      <c r="B193" s="47" t="s">
        <v>286</v>
      </c>
      <c r="C193" s="3" t="s">
        <v>245</v>
      </c>
      <c r="D193" s="3" t="s">
        <v>303</v>
      </c>
      <c r="E193" s="4">
        <v>147</v>
      </c>
      <c r="F193" s="2" t="s">
        <v>322</v>
      </c>
      <c r="G193" s="35">
        <v>0</v>
      </c>
      <c r="H193" s="50" t="s">
        <v>333</v>
      </c>
      <c r="I193" s="1" t="str">
        <f t="shared" si="26"/>
        <v>3.3.90.30.14.02.0248.000003-01 - 147 - CANDANG RA XIX</v>
      </c>
      <c r="J193" s="1" t="str">
        <f t="shared" si="27"/>
        <v>3.3.90.30.14.02.0248.000003-01 - 147</v>
      </c>
      <c r="K193" s="1">
        <f t="shared" si="28"/>
        <v>0</v>
      </c>
    </row>
    <row r="194" spans="1:11" ht="21" x14ac:dyDescent="0.25">
      <c r="A194" s="7" t="s">
        <v>200</v>
      </c>
      <c r="B194" s="47" t="s">
        <v>286</v>
      </c>
      <c r="C194" s="3" t="s">
        <v>246</v>
      </c>
      <c r="D194" s="3" t="s">
        <v>303</v>
      </c>
      <c r="E194" s="4">
        <v>147</v>
      </c>
      <c r="F194" s="2" t="s">
        <v>322</v>
      </c>
      <c r="G194" s="35">
        <v>0</v>
      </c>
      <c r="H194" s="50" t="s">
        <v>333</v>
      </c>
      <c r="I194" s="1" t="str">
        <f t="shared" si="26"/>
        <v>3.3.90.30.14.02.0248.000004-01 - 147 - CANDANG RA XIX</v>
      </c>
      <c r="J194" s="1" t="str">
        <f t="shared" si="27"/>
        <v>3.3.90.30.14.02.0248.000004-01 - 147</v>
      </c>
      <c r="K194" s="1">
        <f t="shared" si="28"/>
        <v>0</v>
      </c>
    </row>
    <row r="195" spans="1:11" ht="21" x14ac:dyDescent="0.25">
      <c r="A195" s="7" t="s">
        <v>198</v>
      </c>
      <c r="B195" s="47" t="s">
        <v>289</v>
      </c>
      <c r="C195" s="3" t="s">
        <v>249</v>
      </c>
      <c r="D195" s="3" t="s">
        <v>305</v>
      </c>
      <c r="E195" s="4">
        <v>147</v>
      </c>
      <c r="F195" s="2" t="s">
        <v>322</v>
      </c>
      <c r="G195" s="35">
        <v>0</v>
      </c>
      <c r="H195" s="50" t="s">
        <v>333</v>
      </c>
      <c r="I195" s="1" t="str">
        <f t="shared" si="26"/>
        <v>3.3.90.30.14.02.0267.000001-01 - 147 - CANDANG RA XIX</v>
      </c>
      <c r="J195" s="1" t="str">
        <f t="shared" si="27"/>
        <v>3.3.90.30.14.02.0267.000001-01 - 147</v>
      </c>
      <c r="K195" s="1">
        <f t="shared" si="28"/>
        <v>0</v>
      </c>
    </row>
    <row r="196" spans="1:11" ht="21" x14ac:dyDescent="0.25">
      <c r="A196" s="7" t="s">
        <v>193</v>
      </c>
      <c r="B196" s="47" t="s">
        <v>298</v>
      </c>
      <c r="C196" s="3" t="s">
        <v>266</v>
      </c>
      <c r="D196" s="3" t="s">
        <v>302</v>
      </c>
      <c r="E196" s="4">
        <v>147</v>
      </c>
      <c r="F196" s="2" t="s">
        <v>322</v>
      </c>
      <c r="G196" s="35">
        <v>0</v>
      </c>
      <c r="H196" s="50" t="s">
        <v>333</v>
      </c>
      <c r="I196" s="1" t="str">
        <f t="shared" si="26"/>
        <v>3.3.90.30.14.02.0011.000004-01 - 147 - CANDANG RA XIX</v>
      </c>
      <c r="J196" s="1" t="str">
        <f t="shared" si="27"/>
        <v>3.3.90.30.14.02.0011.000004-01 - 147</v>
      </c>
      <c r="K196" s="1">
        <f t="shared" si="28"/>
        <v>0</v>
      </c>
    </row>
    <row r="197" spans="1:11" ht="21" x14ac:dyDescent="0.25">
      <c r="A197" s="7" t="s">
        <v>219</v>
      </c>
      <c r="B197" s="47" t="s">
        <v>278</v>
      </c>
      <c r="C197" s="3" t="s">
        <v>237</v>
      </c>
      <c r="D197" s="3" t="s">
        <v>306</v>
      </c>
      <c r="E197" s="4">
        <v>147</v>
      </c>
      <c r="F197" s="2" t="s">
        <v>322</v>
      </c>
      <c r="G197" s="35">
        <v>0</v>
      </c>
      <c r="H197" s="50" t="s">
        <v>333</v>
      </c>
      <c r="I197" s="1" t="str">
        <f t="shared" si="26"/>
        <v>3.3.90.30.14.02.0034.000003-01 - 147 - CANDANG RA XIX</v>
      </c>
      <c r="J197" s="1" t="str">
        <f t="shared" si="27"/>
        <v>3.3.90.30.14.02.0034.000003-01 - 147</v>
      </c>
      <c r="K197" s="1">
        <f t="shared" si="28"/>
        <v>0</v>
      </c>
    </row>
    <row r="198" spans="1:11" ht="21" x14ac:dyDescent="0.25">
      <c r="A198" s="7" t="s">
        <v>194</v>
      </c>
      <c r="B198" s="47" t="s">
        <v>291</v>
      </c>
      <c r="C198" s="3" t="s">
        <v>224</v>
      </c>
      <c r="D198" s="3" t="s">
        <v>302</v>
      </c>
      <c r="E198" s="4">
        <v>147</v>
      </c>
      <c r="F198" s="2" t="s">
        <v>322</v>
      </c>
      <c r="G198" s="35">
        <v>0</v>
      </c>
      <c r="H198" s="50" t="s">
        <v>333</v>
      </c>
      <c r="I198" s="1" t="str">
        <f t="shared" si="26"/>
        <v>3.3.90.30.14.02.0035.000024-01 - 147 - CANDANG RA XIX</v>
      </c>
      <c r="J198" s="1" t="str">
        <f t="shared" si="27"/>
        <v>3.3.90.30.14.02.0035.000024-01 - 147</v>
      </c>
      <c r="K198" s="1">
        <f t="shared" si="28"/>
        <v>0</v>
      </c>
    </row>
    <row r="199" spans="1:11" ht="31.5" x14ac:dyDescent="0.25">
      <c r="A199" s="7" t="s">
        <v>221</v>
      </c>
      <c r="B199" s="47" t="s">
        <v>285</v>
      </c>
      <c r="C199" s="3" t="s">
        <v>244</v>
      </c>
      <c r="D199" s="3" t="s">
        <v>306</v>
      </c>
      <c r="E199" s="4">
        <v>147</v>
      </c>
      <c r="F199" s="2" t="s">
        <v>322</v>
      </c>
      <c r="G199" s="35">
        <v>0</v>
      </c>
      <c r="H199" s="50" t="s">
        <v>333</v>
      </c>
      <c r="I199" s="1" t="str">
        <f t="shared" si="26"/>
        <v>3.3.90.30.14.02.0071.000006-01 - 147 - CANDANG RA XIX</v>
      </c>
      <c r="J199" s="1" t="str">
        <f t="shared" si="27"/>
        <v>3.3.90.30.14.02.0071.000006-01 - 147</v>
      </c>
      <c r="K199" s="1">
        <f t="shared" si="28"/>
        <v>0</v>
      </c>
    </row>
    <row r="200" spans="1:11" ht="31.5" x14ac:dyDescent="0.25">
      <c r="A200" s="7" t="s">
        <v>196</v>
      </c>
      <c r="B200" s="47" t="s">
        <v>288</v>
      </c>
      <c r="C200" s="3" t="s">
        <v>248</v>
      </c>
      <c r="D200" s="3" t="s">
        <v>302</v>
      </c>
      <c r="E200" s="4">
        <v>147</v>
      </c>
      <c r="F200" s="2" t="s">
        <v>322</v>
      </c>
      <c r="G200" s="35">
        <v>0</v>
      </c>
      <c r="H200" s="50" t="s">
        <v>333</v>
      </c>
      <c r="I200" s="1" t="str">
        <f t="shared" si="26"/>
        <v>3.3.90.30.14.02.0194.000005-01 - 147 - CANDANG RA XIX</v>
      </c>
      <c r="J200" s="1" t="str">
        <f t="shared" si="27"/>
        <v>3.3.90.30.14.02.0194.000005-01 - 147</v>
      </c>
      <c r="K200" s="1">
        <f t="shared" si="28"/>
        <v>0</v>
      </c>
    </row>
    <row r="201" spans="1:11" ht="21" x14ac:dyDescent="0.25">
      <c r="A201" s="7" t="s">
        <v>217</v>
      </c>
      <c r="B201" s="47" t="s">
        <v>291</v>
      </c>
      <c r="C201" s="3" t="s">
        <v>258</v>
      </c>
      <c r="D201" s="3" t="s">
        <v>302</v>
      </c>
      <c r="E201" s="4">
        <v>147</v>
      </c>
      <c r="F201" s="2" t="s">
        <v>322</v>
      </c>
      <c r="G201" s="35">
        <v>0</v>
      </c>
      <c r="H201" s="50" t="s">
        <v>333</v>
      </c>
      <c r="I201" s="1" t="str">
        <f t="shared" ref="I201:I222" si="29">A201&amp;" - "&amp;E201&amp;" - "&amp;F201</f>
        <v>3.3.90.30.14.02.0035.000025-01 - 147 - CANDANG RA XIX</v>
      </c>
      <c r="J201" s="1" t="str">
        <f t="shared" ref="J201:J222" si="30">A201&amp;" - "&amp;E201</f>
        <v>3.3.90.30.14.02.0035.000025-01 - 147</v>
      </c>
      <c r="K201" s="1">
        <f t="shared" ref="K201:K222" si="31">ROUND((G201/12)*15,0)</f>
        <v>0</v>
      </c>
    </row>
    <row r="202" spans="1:11" ht="21" x14ac:dyDescent="0.25">
      <c r="A202" s="7" t="s">
        <v>197</v>
      </c>
      <c r="B202" s="47" t="s">
        <v>287</v>
      </c>
      <c r="C202" s="3" t="s">
        <v>225</v>
      </c>
      <c r="D202" s="3" t="s">
        <v>302</v>
      </c>
      <c r="E202" s="4">
        <v>147</v>
      </c>
      <c r="F202" s="2" t="s">
        <v>322</v>
      </c>
      <c r="G202" s="35">
        <v>0</v>
      </c>
      <c r="H202" s="50" t="s">
        <v>333</v>
      </c>
      <c r="I202" s="1" t="str">
        <f t="shared" si="29"/>
        <v>3.3.90.30.14.02.0072.000002-01 - 147 - CANDANG RA XIX</v>
      </c>
      <c r="J202" s="1" t="str">
        <f t="shared" si="30"/>
        <v>3.3.90.30.14.02.0072.000002-01 - 147</v>
      </c>
      <c r="K202" s="1">
        <f t="shared" si="31"/>
        <v>0</v>
      </c>
    </row>
    <row r="203" spans="1:11" ht="21" x14ac:dyDescent="0.25">
      <c r="A203" s="7" t="s">
        <v>220</v>
      </c>
      <c r="B203" s="47" t="s">
        <v>295</v>
      </c>
      <c r="C203" s="3" t="s">
        <v>227</v>
      </c>
      <c r="D203" s="3" t="s">
        <v>306</v>
      </c>
      <c r="E203" s="4">
        <v>147</v>
      </c>
      <c r="F203" s="2" t="s">
        <v>322</v>
      </c>
      <c r="G203" s="35">
        <v>0</v>
      </c>
      <c r="H203" s="50" t="s">
        <v>333</v>
      </c>
      <c r="I203" s="1" t="str">
        <f t="shared" si="29"/>
        <v>3.3.90.30.14.02.0240.000001-01 - 147 - CANDANG RA XIX</v>
      </c>
      <c r="J203" s="1" t="str">
        <f t="shared" si="30"/>
        <v>3.3.90.30.14.02.0240.000001-01 - 147</v>
      </c>
      <c r="K203" s="1">
        <f t="shared" si="31"/>
        <v>0</v>
      </c>
    </row>
    <row r="204" spans="1:11" ht="21" x14ac:dyDescent="0.25">
      <c r="A204" s="7" t="s">
        <v>222</v>
      </c>
      <c r="B204" s="47" t="s">
        <v>296</v>
      </c>
      <c r="C204" s="3" t="s">
        <v>264</v>
      </c>
      <c r="D204" s="3" t="s">
        <v>302</v>
      </c>
      <c r="E204" s="4">
        <v>147</v>
      </c>
      <c r="F204" s="2" t="s">
        <v>322</v>
      </c>
      <c r="G204" s="35">
        <v>0</v>
      </c>
      <c r="H204" s="50" t="s">
        <v>333</v>
      </c>
      <c r="I204" s="1" t="str">
        <f t="shared" si="29"/>
        <v>3.3.90.30.14.01.0364.000001-01 - 147 - CANDANG RA XIX</v>
      </c>
      <c r="J204" s="1" t="str">
        <f t="shared" si="30"/>
        <v>3.3.90.30.14.01.0364.000001-01 - 147</v>
      </c>
      <c r="K204" s="1">
        <f t="shared" si="31"/>
        <v>0</v>
      </c>
    </row>
    <row r="205" spans="1:11" ht="21" x14ac:dyDescent="0.25">
      <c r="A205" s="7" t="s">
        <v>185</v>
      </c>
      <c r="B205" s="47" t="s">
        <v>277</v>
      </c>
      <c r="C205" s="3" t="s">
        <v>236</v>
      </c>
      <c r="D205" s="3" t="s">
        <v>302</v>
      </c>
      <c r="E205" s="4">
        <v>150</v>
      </c>
      <c r="F205" s="2" t="s">
        <v>323</v>
      </c>
      <c r="G205" s="35">
        <v>0</v>
      </c>
      <c r="H205" s="50" t="s">
        <v>333</v>
      </c>
      <c r="I205" s="1" t="str">
        <f t="shared" si="29"/>
        <v>3.3.90.30.14.02.0202.000002-01 - 150 - SEC</v>
      </c>
      <c r="J205" s="1" t="str">
        <f t="shared" si="30"/>
        <v>3.3.90.30.14.02.0202.000002-01 - 150</v>
      </c>
      <c r="K205" s="1">
        <f t="shared" si="31"/>
        <v>0</v>
      </c>
    </row>
    <row r="206" spans="1:11" ht="21" x14ac:dyDescent="0.25">
      <c r="A206" s="7" t="s">
        <v>174</v>
      </c>
      <c r="B206" s="47" t="s">
        <v>290</v>
      </c>
      <c r="C206" s="3" t="s">
        <v>250</v>
      </c>
      <c r="D206" s="3" t="s">
        <v>302</v>
      </c>
      <c r="E206" s="4">
        <v>150</v>
      </c>
      <c r="F206" s="2" t="s">
        <v>323</v>
      </c>
      <c r="G206" s="35">
        <v>0</v>
      </c>
      <c r="H206" s="50" t="s">
        <v>333</v>
      </c>
      <c r="I206" s="1" t="str">
        <f t="shared" si="29"/>
        <v>3.3.90.30.14.02.0021.000017-01 - 150 - SEC</v>
      </c>
      <c r="J206" s="1" t="str">
        <f t="shared" si="30"/>
        <v>3.3.90.30.14.02.0021.000017-01 - 150</v>
      </c>
      <c r="K206" s="1">
        <f t="shared" si="31"/>
        <v>0</v>
      </c>
    </row>
    <row r="207" spans="1:11" ht="21" x14ac:dyDescent="0.25">
      <c r="A207" s="7" t="s">
        <v>175</v>
      </c>
      <c r="B207" s="47" t="s">
        <v>290</v>
      </c>
      <c r="C207" s="3" t="s">
        <v>251</v>
      </c>
      <c r="D207" s="3" t="s">
        <v>302</v>
      </c>
      <c r="E207" s="4">
        <v>150</v>
      </c>
      <c r="F207" s="2" t="s">
        <v>323</v>
      </c>
      <c r="G207" s="35">
        <v>0</v>
      </c>
      <c r="H207" s="50" t="s">
        <v>333</v>
      </c>
      <c r="I207" s="1" t="str">
        <f t="shared" si="29"/>
        <v>3.3.90.30.14.02.0021.000018-01 - 150 - SEC</v>
      </c>
      <c r="J207" s="1" t="str">
        <f t="shared" si="30"/>
        <v>3.3.90.30.14.02.0021.000018-01 - 150</v>
      </c>
      <c r="K207" s="1">
        <f t="shared" si="31"/>
        <v>0</v>
      </c>
    </row>
    <row r="208" spans="1:11" ht="21" x14ac:dyDescent="0.25">
      <c r="A208" s="7" t="s">
        <v>176</v>
      </c>
      <c r="B208" s="47" t="s">
        <v>290</v>
      </c>
      <c r="C208" s="3" t="s">
        <v>252</v>
      </c>
      <c r="D208" s="3" t="s">
        <v>302</v>
      </c>
      <c r="E208" s="4">
        <v>150</v>
      </c>
      <c r="F208" s="2" t="s">
        <v>323</v>
      </c>
      <c r="G208" s="35">
        <v>0</v>
      </c>
      <c r="H208" s="50" t="s">
        <v>333</v>
      </c>
      <c r="I208" s="1" t="str">
        <f t="shared" si="29"/>
        <v>3.3.90.30.14.02.0021.000019-01 - 150 - SEC</v>
      </c>
      <c r="J208" s="1" t="str">
        <f t="shared" si="30"/>
        <v>3.3.90.30.14.02.0021.000019-01 - 150</v>
      </c>
      <c r="K208" s="1">
        <f t="shared" si="31"/>
        <v>0</v>
      </c>
    </row>
    <row r="209" spans="1:11" ht="21" x14ac:dyDescent="0.25">
      <c r="A209" s="7" t="s">
        <v>217</v>
      </c>
      <c r="B209" s="47" t="s">
        <v>291</v>
      </c>
      <c r="C209" s="3" t="s">
        <v>258</v>
      </c>
      <c r="D209" s="3" t="s">
        <v>302</v>
      </c>
      <c r="E209" s="4">
        <v>150</v>
      </c>
      <c r="F209" s="2" t="s">
        <v>323</v>
      </c>
      <c r="G209" s="35">
        <v>0</v>
      </c>
      <c r="H209" s="50" t="s">
        <v>333</v>
      </c>
      <c r="I209" s="1" t="str">
        <f t="shared" si="29"/>
        <v>3.3.90.30.14.02.0035.000025-01 - 150 - SEC</v>
      </c>
      <c r="J209" s="1" t="str">
        <f t="shared" si="30"/>
        <v>3.3.90.30.14.02.0035.000025-01 - 150</v>
      </c>
      <c r="K209" s="1">
        <f t="shared" si="31"/>
        <v>0</v>
      </c>
    </row>
    <row r="210" spans="1:11" ht="31.5" x14ac:dyDescent="0.25">
      <c r="A210" s="7" t="s">
        <v>203</v>
      </c>
      <c r="B210" s="47" t="s">
        <v>282</v>
      </c>
      <c r="C210" s="3" t="s">
        <v>226</v>
      </c>
      <c r="D210" s="3" t="s">
        <v>302</v>
      </c>
      <c r="E210" s="4">
        <v>150</v>
      </c>
      <c r="F210" s="2" t="s">
        <v>323</v>
      </c>
      <c r="G210" s="35">
        <v>0</v>
      </c>
      <c r="H210" s="50" t="s">
        <v>333</v>
      </c>
      <c r="I210" s="1" t="str">
        <f t="shared" si="29"/>
        <v>3.3.90.30.14.02.0117.000004-01 - 150 - SEC</v>
      </c>
      <c r="J210" s="1" t="str">
        <f t="shared" si="30"/>
        <v>3.3.90.30.14.02.0117.000004-01 - 150</v>
      </c>
      <c r="K210" s="1">
        <f t="shared" si="31"/>
        <v>0</v>
      </c>
    </row>
    <row r="211" spans="1:11" ht="31.5" x14ac:dyDescent="0.25">
      <c r="A211" s="7" t="s">
        <v>179</v>
      </c>
      <c r="B211" s="47" t="s">
        <v>275</v>
      </c>
      <c r="C211" s="3" t="s">
        <v>233</v>
      </c>
      <c r="D211" s="3" t="s">
        <v>302</v>
      </c>
      <c r="E211" s="4">
        <v>150</v>
      </c>
      <c r="F211" s="2" t="s">
        <v>323</v>
      </c>
      <c r="G211" s="35">
        <v>0</v>
      </c>
      <c r="H211" s="50" t="s">
        <v>333</v>
      </c>
      <c r="I211" s="1" t="str">
        <f t="shared" si="29"/>
        <v>3.3.90.30.14.02.0206.000004-01 - 150 - SEC</v>
      </c>
      <c r="J211" s="1" t="str">
        <f t="shared" si="30"/>
        <v>3.3.90.30.14.02.0206.000004-01 - 150</v>
      </c>
      <c r="K211" s="1">
        <f t="shared" si="31"/>
        <v>0</v>
      </c>
    </row>
    <row r="212" spans="1:11" ht="31.5" x14ac:dyDescent="0.25">
      <c r="A212" s="7" t="s">
        <v>180</v>
      </c>
      <c r="B212" s="47" t="s">
        <v>275</v>
      </c>
      <c r="C212" s="3" t="s">
        <v>234</v>
      </c>
      <c r="D212" s="3" t="s">
        <v>302</v>
      </c>
      <c r="E212" s="4">
        <v>150</v>
      </c>
      <c r="F212" s="2" t="s">
        <v>323</v>
      </c>
      <c r="G212" s="35">
        <v>0</v>
      </c>
      <c r="H212" s="50" t="s">
        <v>333</v>
      </c>
      <c r="I212" s="1" t="str">
        <f t="shared" si="29"/>
        <v>3.3.90.30.14.02.0206.000005-01 - 150 - SEC</v>
      </c>
      <c r="J212" s="1" t="str">
        <f t="shared" si="30"/>
        <v>3.3.90.30.14.02.0206.000005-01 - 150</v>
      </c>
      <c r="K212" s="1">
        <f t="shared" si="31"/>
        <v>0</v>
      </c>
    </row>
    <row r="213" spans="1:11" ht="31.5" x14ac:dyDescent="0.25">
      <c r="A213" s="7" t="s">
        <v>183</v>
      </c>
      <c r="B213" s="47" t="s">
        <v>280</v>
      </c>
      <c r="C213" s="3" t="s">
        <v>241</v>
      </c>
      <c r="D213" s="3" t="s">
        <v>303</v>
      </c>
      <c r="E213" s="4">
        <v>150</v>
      </c>
      <c r="F213" s="2" t="s">
        <v>323</v>
      </c>
      <c r="G213" s="35">
        <v>0</v>
      </c>
      <c r="H213" s="50" t="s">
        <v>333</v>
      </c>
      <c r="I213" s="1" t="str">
        <f t="shared" si="29"/>
        <v>3.3.90.30.14.02.0211.000002-01 - 150 - SEC</v>
      </c>
      <c r="J213" s="1" t="str">
        <f t="shared" si="30"/>
        <v>3.3.90.30.14.02.0211.000002-01 - 150</v>
      </c>
      <c r="K213" s="1">
        <f t="shared" si="31"/>
        <v>0</v>
      </c>
    </row>
    <row r="214" spans="1:11" ht="21" x14ac:dyDescent="0.25">
      <c r="A214" s="7" t="s">
        <v>186</v>
      </c>
      <c r="B214" s="47" t="s">
        <v>332</v>
      </c>
      <c r="C214" s="3" t="s">
        <v>331</v>
      </c>
      <c r="D214" s="3" t="s">
        <v>308</v>
      </c>
      <c r="E214" s="4">
        <v>150</v>
      </c>
      <c r="F214" s="2" t="s">
        <v>323</v>
      </c>
      <c r="G214" s="35">
        <v>0</v>
      </c>
      <c r="H214" s="50" t="s">
        <v>333</v>
      </c>
      <c r="I214" s="1" t="str">
        <f t="shared" si="29"/>
        <v>3.3.90.30.14.02.0261.000001-01 - 150 - SEC</v>
      </c>
      <c r="J214" s="1" t="str">
        <f t="shared" si="30"/>
        <v>3.3.90.30.14.02.0261.000001-01 - 150</v>
      </c>
      <c r="K214" s="1">
        <f t="shared" si="31"/>
        <v>0</v>
      </c>
    </row>
    <row r="215" spans="1:11" ht="21" x14ac:dyDescent="0.25">
      <c r="A215" s="7" t="s">
        <v>173</v>
      </c>
      <c r="B215" s="47" t="s">
        <v>294</v>
      </c>
      <c r="C215" s="3" t="s">
        <v>263</v>
      </c>
      <c r="D215" s="3" t="s">
        <v>302</v>
      </c>
      <c r="E215" s="4">
        <v>150</v>
      </c>
      <c r="F215" s="2" t="s">
        <v>323</v>
      </c>
      <c r="G215" s="35">
        <v>0</v>
      </c>
      <c r="H215" s="50" t="s">
        <v>333</v>
      </c>
      <c r="I215" s="1" t="str">
        <f t="shared" si="29"/>
        <v>3.3.90.30.14.02.0269.000001-01 - 150 - SEC</v>
      </c>
      <c r="J215" s="1" t="str">
        <f t="shared" si="30"/>
        <v>3.3.90.30.14.02.0269.000001-01 - 150</v>
      </c>
      <c r="K215" s="1">
        <f t="shared" si="31"/>
        <v>0</v>
      </c>
    </row>
    <row r="216" spans="1:11" ht="31.5" x14ac:dyDescent="0.25">
      <c r="A216" s="7" t="s">
        <v>184</v>
      </c>
      <c r="B216" s="47" t="s">
        <v>281</v>
      </c>
      <c r="C216" s="3" t="s">
        <v>230</v>
      </c>
      <c r="D216" s="3" t="s">
        <v>302</v>
      </c>
      <c r="E216" s="4">
        <v>150</v>
      </c>
      <c r="F216" s="2" t="s">
        <v>323</v>
      </c>
      <c r="G216" s="35">
        <v>0</v>
      </c>
      <c r="H216" s="50" t="s">
        <v>335</v>
      </c>
      <c r="I216" s="1" t="str">
        <f t="shared" si="29"/>
        <v>3.3.90.30.25.06.0017.000002-01 - 150 - SEC</v>
      </c>
      <c r="J216" s="1" t="str">
        <f t="shared" si="30"/>
        <v>3.3.90.30.25.06.0017.000002-01 - 150</v>
      </c>
      <c r="K216" s="1">
        <f t="shared" si="31"/>
        <v>0</v>
      </c>
    </row>
    <row r="217" spans="1:11" ht="21" x14ac:dyDescent="0.25">
      <c r="A217" s="7" t="s">
        <v>222</v>
      </c>
      <c r="B217" s="47" t="s">
        <v>296</v>
      </c>
      <c r="C217" s="3" t="s">
        <v>264</v>
      </c>
      <c r="D217" s="3" t="s">
        <v>302</v>
      </c>
      <c r="E217" s="4">
        <v>150</v>
      </c>
      <c r="F217" s="2" t="s">
        <v>323</v>
      </c>
      <c r="G217" s="35">
        <v>0</v>
      </c>
      <c r="H217" s="50" t="s">
        <v>333</v>
      </c>
      <c r="I217" s="1" t="str">
        <f t="shared" si="29"/>
        <v>3.3.90.30.14.01.0364.000001-01 - 150 - SEC</v>
      </c>
      <c r="J217" s="1" t="str">
        <f t="shared" si="30"/>
        <v>3.3.90.30.14.01.0364.000001-01 - 150</v>
      </c>
      <c r="K217" s="1">
        <f t="shared" si="31"/>
        <v>0</v>
      </c>
    </row>
    <row r="218" spans="1:11" ht="21" x14ac:dyDescent="0.25">
      <c r="A218" s="7" t="s">
        <v>207</v>
      </c>
      <c r="B218" s="47" t="s">
        <v>279</v>
      </c>
      <c r="C218" s="3" t="s">
        <v>238</v>
      </c>
      <c r="D218" s="3" t="s">
        <v>305</v>
      </c>
      <c r="E218" s="4">
        <v>150</v>
      </c>
      <c r="F218" s="2" t="s">
        <v>323</v>
      </c>
      <c r="G218" s="35">
        <v>0</v>
      </c>
      <c r="H218" s="50" t="s">
        <v>333</v>
      </c>
      <c r="I218" s="1" t="str">
        <f t="shared" si="29"/>
        <v>3.3.90.30.14.02.0029.000023-01 - 150 - SEC</v>
      </c>
      <c r="J218" s="1" t="str">
        <f t="shared" si="30"/>
        <v>3.3.90.30.14.02.0029.000023-01 - 150</v>
      </c>
      <c r="K218" s="1">
        <f t="shared" si="31"/>
        <v>0</v>
      </c>
    </row>
    <row r="219" spans="1:11" ht="21" x14ac:dyDescent="0.25">
      <c r="A219" s="7" t="s">
        <v>209</v>
      </c>
      <c r="B219" s="47" t="s">
        <v>279</v>
      </c>
      <c r="C219" s="3" t="s">
        <v>254</v>
      </c>
      <c r="D219" s="3" t="s">
        <v>305</v>
      </c>
      <c r="E219" s="4">
        <v>150</v>
      </c>
      <c r="F219" s="2" t="s">
        <v>323</v>
      </c>
      <c r="G219" s="35">
        <v>0</v>
      </c>
      <c r="H219" s="50" t="s">
        <v>333</v>
      </c>
      <c r="I219" s="1" t="str">
        <f t="shared" si="29"/>
        <v>3.3.90.30.14.02.0029.000024-01 - 150 - SEC</v>
      </c>
      <c r="J219" s="1" t="str">
        <f t="shared" si="30"/>
        <v>3.3.90.30.14.02.0029.000024-01 - 150</v>
      </c>
      <c r="K219" s="1">
        <f t="shared" si="31"/>
        <v>0</v>
      </c>
    </row>
    <row r="220" spans="1:11" ht="21" x14ac:dyDescent="0.25">
      <c r="A220" s="7" t="s">
        <v>210</v>
      </c>
      <c r="B220" s="47" t="s">
        <v>279</v>
      </c>
      <c r="C220" s="3" t="s">
        <v>255</v>
      </c>
      <c r="D220" s="3" t="s">
        <v>305</v>
      </c>
      <c r="E220" s="4">
        <v>150</v>
      </c>
      <c r="F220" s="2" t="s">
        <v>323</v>
      </c>
      <c r="G220" s="35">
        <v>0</v>
      </c>
      <c r="H220" s="50" t="s">
        <v>333</v>
      </c>
      <c r="I220" s="1" t="str">
        <f t="shared" si="29"/>
        <v>3.3.90.30.14.02.0029.000025-01 - 150 - SEC</v>
      </c>
      <c r="J220" s="1" t="str">
        <f t="shared" si="30"/>
        <v>3.3.90.30.14.02.0029.000025-01 - 150</v>
      </c>
      <c r="K220" s="1">
        <f t="shared" si="31"/>
        <v>0</v>
      </c>
    </row>
    <row r="221" spans="1:11" ht="21" x14ac:dyDescent="0.25">
      <c r="A221" s="7" t="s">
        <v>211</v>
      </c>
      <c r="B221" s="47" t="s">
        <v>279</v>
      </c>
      <c r="C221" s="3" t="s">
        <v>256</v>
      </c>
      <c r="D221" s="3" t="s">
        <v>305</v>
      </c>
      <c r="E221" s="4">
        <v>150</v>
      </c>
      <c r="F221" s="2" t="s">
        <v>323</v>
      </c>
      <c r="G221" s="35">
        <v>0</v>
      </c>
      <c r="H221" s="50" t="s">
        <v>333</v>
      </c>
      <c r="I221" s="1" t="str">
        <f t="shared" si="29"/>
        <v>3.3.90.30.14.02.0029.000026-01 - 150 - SEC</v>
      </c>
      <c r="J221" s="1" t="str">
        <f t="shared" si="30"/>
        <v>3.3.90.30.14.02.0029.000026-01 - 150</v>
      </c>
      <c r="K221" s="1">
        <f t="shared" si="31"/>
        <v>0</v>
      </c>
    </row>
    <row r="222" spans="1:11" ht="21" x14ac:dyDescent="0.25">
      <c r="A222" s="7" t="s">
        <v>212</v>
      </c>
      <c r="B222" s="47" t="s">
        <v>279</v>
      </c>
      <c r="C222" s="3" t="s">
        <v>257</v>
      </c>
      <c r="D222" s="3" t="s">
        <v>305</v>
      </c>
      <c r="E222" s="4">
        <v>150</v>
      </c>
      <c r="F222" s="2" t="s">
        <v>323</v>
      </c>
      <c r="G222" s="35">
        <v>0</v>
      </c>
      <c r="H222" s="50" t="s">
        <v>333</v>
      </c>
      <c r="I222" s="1" t="str">
        <f t="shared" si="29"/>
        <v>3.3.90.30.14.02.0029.000027-01 - 150 - SEC</v>
      </c>
      <c r="J222" s="1" t="str">
        <f t="shared" si="30"/>
        <v>3.3.90.30.14.02.0029.000027-01 - 150</v>
      </c>
      <c r="K222" s="1">
        <f t="shared" si="31"/>
        <v>0</v>
      </c>
    </row>
    <row r="223" spans="1:11" ht="21" x14ac:dyDescent="0.25">
      <c r="A223" s="7" t="s">
        <v>213</v>
      </c>
      <c r="B223" s="47" t="s">
        <v>279</v>
      </c>
      <c r="C223" s="3" t="s">
        <v>268</v>
      </c>
      <c r="D223" s="3" t="s">
        <v>305</v>
      </c>
      <c r="E223" s="4">
        <v>150</v>
      </c>
      <c r="F223" s="2" t="s">
        <v>323</v>
      </c>
      <c r="G223" s="35">
        <v>0</v>
      </c>
      <c r="H223" s="50" t="s">
        <v>333</v>
      </c>
      <c r="I223" s="1" t="str">
        <f t="shared" ref="I223:I256" si="32">A223&amp;" - "&amp;E223&amp;" - "&amp;F223</f>
        <v>3.3.90.30.14.02.0029.000028-01 - 150 - SEC</v>
      </c>
      <c r="J223" s="1" t="str">
        <f t="shared" ref="J223:J256" si="33">A223&amp;" - "&amp;E223</f>
        <v>3.3.90.30.14.02.0029.000028-01 - 150</v>
      </c>
      <c r="K223" s="1">
        <f t="shared" ref="K223:K256" si="34">ROUND((G223/12)*15,0)</f>
        <v>0</v>
      </c>
    </row>
    <row r="224" spans="1:11" ht="21" x14ac:dyDescent="0.25">
      <c r="A224" s="7" t="s">
        <v>214</v>
      </c>
      <c r="B224" s="47" t="s">
        <v>279</v>
      </c>
      <c r="C224" s="3" t="s">
        <v>270</v>
      </c>
      <c r="D224" s="3" t="s">
        <v>305</v>
      </c>
      <c r="E224" s="4">
        <v>150</v>
      </c>
      <c r="F224" s="2" t="s">
        <v>323</v>
      </c>
      <c r="G224" s="35">
        <v>0</v>
      </c>
      <c r="H224" s="50" t="s">
        <v>333</v>
      </c>
      <c r="I224" s="1" t="str">
        <f t="shared" si="32"/>
        <v>3.3.90.30.14.02.0029.000029-01 - 150 - SEC</v>
      </c>
      <c r="J224" s="1" t="str">
        <f t="shared" si="33"/>
        <v>3.3.90.30.14.02.0029.000029-01 - 150</v>
      </c>
      <c r="K224" s="1">
        <f t="shared" si="34"/>
        <v>0</v>
      </c>
    </row>
    <row r="225" spans="1:11" ht="21" x14ac:dyDescent="0.25">
      <c r="A225" s="7" t="s">
        <v>215</v>
      </c>
      <c r="B225" s="47" t="s">
        <v>279</v>
      </c>
      <c r="C225" s="3" t="s">
        <v>271</v>
      </c>
      <c r="D225" s="3" t="s">
        <v>305</v>
      </c>
      <c r="E225" s="4">
        <v>150</v>
      </c>
      <c r="F225" s="2" t="s">
        <v>323</v>
      </c>
      <c r="G225" s="35">
        <v>0</v>
      </c>
      <c r="H225" s="50" t="s">
        <v>333</v>
      </c>
      <c r="I225" s="1" t="str">
        <f t="shared" si="32"/>
        <v>3.3.90.30.14.02.0029.000030-01 - 150 - SEC</v>
      </c>
      <c r="J225" s="1" t="str">
        <f t="shared" si="33"/>
        <v>3.3.90.30.14.02.0029.000030-01 - 150</v>
      </c>
      <c r="K225" s="1">
        <f t="shared" si="34"/>
        <v>0</v>
      </c>
    </row>
    <row r="226" spans="1:11" ht="21" x14ac:dyDescent="0.25">
      <c r="A226" s="7" t="s">
        <v>216</v>
      </c>
      <c r="B226" s="47" t="s">
        <v>279</v>
      </c>
      <c r="C226" s="3" t="s">
        <v>239</v>
      </c>
      <c r="D226" s="3" t="s">
        <v>305</v>
      </c>
      <c r="E226" s="4">
        <v>150</v>
      </c>
      <c r="F226" s="2" t="s">
        <v>323</v>
      </c>
      <c r="G226" s="35">
        <v>0</v>
      </c>
      <c r="H226" s="50" t="s">
        <v>333</v>
      </c>
      <c r="I226" s="1" t="str">
        <f t="shared" si="32"/>
        <v>3.3.90.30.14.02.0029.000031-01 - 150 - SEC</v>
      </c>
      <c r="J226" s="1" t="str">
        <f t="shared" si="33"/>
        <v>3.3.90.30.14.02.0029.000031-01 - 150</v>
      </c>
      <c r="K226" s="1">
        <f t="shared" si="34"/>
        <v>0</v>
      </c>
    </row>
    <row r="227" spans="1:11" ht="21" x14ac:dyDescent="0.25">
      <c r="A227" s="7" t="s">
        <v>208</v>
      </c>
      <c r="B227" s="47" t="s">
        <v>279</v>
      </c>
      <c r="C227" s="3" t="s">
        <v>240</v>
      </c>
      <c r="D227" s="3" t="s">
        <v>305</v>
      </c>
      <c r="E227" s="4">
        <v>150</v>
      </c>
      <c r="F227" s="2" t="s">
        <v>323</v>
      </c>
      <c r="G227" s="35">
        <v>0</v>
      </c>
      <c r="H227" s="50" t="s">
        <v>333</v>
      </c>
      <c r="I227" s="1" t="str">
        <f t="shared" si="32"/>
        <v>3.3.90.30.14.02.0029.000032-01 - 150 - SEC</v>
      </c>
      <c r="J227" s="1" t="str">
        <f t="shared" si="33"/>
        <v>3.3.90.30.14.02.0029.000032-01 - 150</v>
      </c>
      <c r="K227" s="1">
        <f t="shared" si="34"/>
        <v>0</v>
      </c>
    </row>
    <row r="228" spans="1:11" ht="21" x14ac:dyDescent="0.25">
      <c r="A228" s="7" t="s">
        <v>219</v>
      </c>
      <c r="B228" s="47" t="s">
        <v>278</v>
      </c>
      <c r="C228" s="3" t="s">
        <v>237</v>
      </c>
      <c r="D228" s="3" t="s">
        <v>306</v>
      </c>
      <c r="E228" s="4">
        <v>150</v>
      </c>
      <c r="F228" s="2" t="s">
        <v>323</v>
      </c>
      <c r="G228" s="35">
        <v>0</v>
      </c>
      <c r="H228" s="50" t="s">
        <v>333</v>
      </c>
      <c r="I228" s="1" t="str">
        <f t="shared" si="32"/>
        <v>3.3.90.30.14.02.0034.000003-01 - 150 - SEC</v>
      </c>
      <c r="J228" s="1" t="str">
        <f t="shared" si="33"/>
        <v>3.3.90.30.14.02.0034.000003-01 - 150</v>
      </c>
      <c r="K228" s="1">
        <f t="shared" si="34"/>
        <v>0</v>
      </c>
    </row>
    <row r="229" spans="1:11" ht="21" x14ac:dyDescent="0.25">
      <c r="A229" s="7" t="s">
        <v>194</v>
      </c>
      <c r="B229" s="47" t="s">
        <v>291</v>
      </c>
      <c r="C229" s="3" t="s">
        <v>224</v>
      </c>
      <c r="D229" s="3" t="s">
        <v>302</v>
      </c>
      <c r="E229" s="4">
        <v>150</v>
      </c>
      <c r="F229" s="2" t="s">
        <v>323</v>
      </c>
      <c r="G229" s="35">
        <v>0</v>
      </c>
      <c r="H229" s="50" t="s">
        <v>333</v>
      </c>
      <c r="I229" s="1" t="str">
        <f t="shared" si="32"/>
        <v>3.3.90.30.14.02.0035.000024-01 - 150 - SEC</v>
      </c>
      <c r="J229" s="1" t="str">
        <f t="shared" si="33"/>
        <v>3.3.90.30.14.02.0035.000024-01 - 150</v>
      </c>
      <c r="K229" s="1">
        <f t="shared" si="34"/>
        <v>0</v>
      </c>
    </row>
    <row r="230" spans="1:11" ht="21" x14ac:dyDescent="0.25">
      <c r="A230" s="7" t="s">
        <v>190</v>
      </c>
      <c r="B230" s="47" t="s">
        <v>300</v>
      </c>
      <c r="C230" s="3" t="s">
        <v>267</v>
      </c>
      <c r="D230" s="3" t="s">
        <v>304</v>
      </c>
      <c r="E230" s="4">
        <v>150</v>
      </c>
      <c r="F230" s="2" t="s">
        <v>323</v>
      </c>
      <c r="G230" s="35">
        <v>0</v>
      </c>
      <c r="H230" s="50" t="s">
        <v>333</v>
      </c>
      <c r="I230" s="1" t="str">
        <f t="shared" si="32"/>
        <v>3.3.90.30.14.02.0064.000006-01 - 150 - SEC</v>
      </c>
      <c r="J230" s="1" t="str">
        <f t="shared" si="33"/>
        <v>3.3.90.30.14.02.0064.000006-01 - 150</v>
      </c>
      <c r="K230" s="1">
        <f t="shared" si="34"/>
        <v>0</v>
      </c>
    </row>
    <row r="231" spans="1:11" ht="31.5" x14ac:dyDescent="0.25">
      <c r="A231" s="7" t="s">
        <v>221</v>
      </c>
      <c r="B231" s="47" t="s">
        <v>285</v>
      </c>
      <c r="C231" s="3" t="s">
        <v>244</v>
      </c>
      <c r="D231" s="3" t="s">
        <v>306</v>
      </c>
      <c r="E231" s="4">
        <v>150</v>
      </c>
      <c r="F231" s="2" t="s">
        <v>323</v>
      </c>
      <c r="G231" s="35">
        <v>0</v>
      </c>
      <c r="H231" s="50" t="s">
        <v>333</v>
      </c>
      <c r="I231" s="1" t="str">
        <f t="shared" si="32"/>
        <v>3.3.90.30.14.02.0071.000006-01 - 150 - SEC</v>
      </c>
      <c r="J231" s="1" t="str">
        <f t="shared" si="33"/>
        <v>3.3.90.30.14.02.0071.000006-01 - 150</v>
      </c>
      <c r="K231" s="1">
        <f t="shared" si="34"/>
        <v>0</v>
      </c>
    </row>
    <row r="232" spans="1:11" ht="21" x14ac:dyDescent="0.25">
      <c r="A232" s="7" t="s">
        <v>197</v>
      </c>
      <c r="B232" s="47" t="s">
        <v>287</v>
      </c>
      <c r="C232" s="3" t="s">
        <v>225</v>
      </c>
      <c r="D232" s="3" t="s">
        <v>302</v>
      </c>
      <c r="E232" s="4">
        <v>150</v>
      </c>
      <c r="F232" s="2" t="s">
        <v>323</v>
      </c>
      <c r="G232" s="35">
        <v>0</v>
      </c>
      <c r="H232" s="50" t="s">
        <v>333</v>
      </c>
      <c r="I232" s="1" t="str">
        <f t="shared" si="32"/>
        <v>3.3.90.30.14.02.0072.000002-01 - 150 - SEC</v>
      </c>
      <c r="J232" s="1" t="str">
        <f t="shared" si="33"/>
        <v>3.3.90.30.14.02.0072.000002-01 - 150</v>
      </c>
      <c r="K232" s="1">
        <f t="shared" si="34"/>
        <v>0</v>
      </c>
    </row>
    <row r="233" spans="1:11" ht="21" x14ac:dyDescent="0.25">
      <c r="A233" s="7" t="s">
        <v>177</v>
      </c>
      <c r="B233" s="47" t="s">
        <v>276</v>
      </c>
      <c r="C233" s="3" t="s">
        <v>235</v>
      </c>
      <c r="D233" s="3" t="s">
        <v>302</v>
      </c>
      <c r="E233" s="4">
        <v>150</v>
      </c>
      <c r="F233" s="2" t="s">
        <v>323</v>
      </c>
      <c r="G233" s="35">
        <v>0</v>
      </c>
      <c r="H233" s="50" t="s">
        <v>333</v>
      </c>
      <c r="I233" s="1" t="str">
        <f t="shared" si="32"/>
        <v>3.3.90.30.14.02.0198.000002-01 - 150 - SEC</v>
      </c>
      <c r="J233" s="1" t="str">
        <f t="shared" si="33"/>
        <v>3.3.90.30.14.02.0198.000002-01 - 150</v>
      </c>
      <c r="K233" s="1">
        <f t="shared" si="34"/>
        <v>0</v>
      </c>
    </row>
    <row r="234" spans="1:11" ht="21" x14ac:dyDescent="0.25">
      <c r="A234" s="7" t="s">
        <v>178</v>
      </c>
      <c r="B234" s="47" t="s">
        <v>276</v>
      </c>
      <c r="C234" s="3" t="s">
        <v>253</v>
      </c>
      <c r="D234" s="3" t="s">
        <v>302</v>
      </c>
      <c r="E234" s="4">
        <v>150</v>
      </c>
      <c r="F234" s="2" t="s">
        <v>323</v>
      </c>
      <c r="G234" s="35">
        <v>0</v>
      </c>
      <c r="H234" s="50" t="s">
        <v>333</v>
      </c>
      <c r="I234" s="1" t="str">
        <f t="shared" si="32"/>
        <v>3.3.90.30.14.02.0198.000003-01 - 150 - SEC</v>
      </c>
      <c r="J234" s="1" t="str">
        <f t="shared" si="33"/>
        <v>3.3.90.30.14.02.0198.000003-01 - 150</v>
      </c>
      <c r="K234" s="1">
        <f t="shared" si="34"/>
        <v>0</v>
      </c>
    </row>
    <row r="235" spans="1:11" ht="21" x14ac:dyDescent="0.25">
      <c r="A235" s="7" t="s">
        <v>181</v>
      </c>
      <c r="B235" s="47" t="s">
        <v>330</v>
      </c>
      <c r="C235" s="3" t="s">
        <v>329</v>
      </c>
      <c r="D235" s="3" t="s">
        <v>302</v>
      </c>
      <c r="E235" s="4">
        <v>150</v>
      </c>
      <c r="F235" s="2" t="s">
        <v>323</v>
      </c>
      <c r="G235" s="35">
        <v>0</v>
      </c>
      <c r="H235" s="50" t="s">
        <v>333</v>
      </c>
      <c r="I235" s="1" t="str">
        <f t="shared" si="32"/>
        <v>3.3.90.30.14.02.0210.000001-01 - 150 - SEC</v>
      </c>
      <c r="J235" s="1" t="str">
        <f t="shared" si="33"/>
        <v>3.3.90.30.14.02.0210.000001-01 - 150</v>
      </c>
      <c r="K235" s="1">
        <f t="shared" si="34"/>
        <v>0</v>
      </c>
    </row>
    <row r="236" spans="1:11" ht="21" x14ac:dyDescent="0.25">
      <c r="A236" s="7" t="s">
        <v>220</v>
      </c>
      <c r="B236" s="47" t="s">
        <v>295</v>
      </c>
      <c r="C236" s="3" t="s">
        <v>227</v>
      </c>
      <c r="D236" s="3" t="s">
        <v>306</v>
      </c>
      <c r="E236" s="4">
        <v>150</v>
      </c>
      <c r="F236" s="2" t="s">
        <v>323</v>
      </c>
      <c r="G236" s="35">
        <v>0</v>
      </c>
      <c r="H236" s="50" t="s">
        <v>333</v>
      </c>
      <c r="I236" s="1" t="str">
        <f t="shared" si="32"/>
        <v>3.3.90.30.14.02.0240.000001-01 - 150 - SEC</v>
      </c>
      <c r="J236" s="1" t="str">
        <f t="shared" si="33"/>
        <v>3.3.90.30.14.02.0240.000001-01 - 150</v>
      </c>
      <c r="K236" s="1">
        <f t="shared" si="34"/>
        <v>0</v>
      </c>
    </row>
    <row r="237" spans="1:11" ht="31.5" x14ac:dyDescent="0.25">
      <c r="A237" s="7" t="s">
        <v>182</v>
      </c>
      <c r="B237" s="47" t="s">
        <v>273</v>
      </c>
      <c r="C237" s="3" t="s">
        <v>228</v>
      </c>
      <c r="D237" s="3" t="s">
        <v>303</v>
      </c>
      <c r="E237" s="4">
        <v>150</v>
      </c>
      <c r="F237" s="2" t="s">
        <v>323</v>
      </c>
      <c r="G237" s="35">
        <v>0</v>
      </c>
      <c r="H237" s="50" t="s">
        <v>333</v>
      </c>
      <c r="I237" s="1" t="str">
        <f t="shared" si="32"/>
        <v>3.3.90.30.14.02.0254.000001-01 - 150 - SEC</v>
      </c>
      <c r="J237" s="1" t="str">
        <f t="shared" si="33"/>
        <v>3.3.90.30.14.02.0254.000001-01 - 150</v>
      </c>
      <c r="K237" s="1">
        <f t="shared" si="34"/>
        <v>0</v>
      </c>
    </row>
    <row r="238" spans="1:11" ht="21" x14ac:dyDescent="0.25">
      <c r="A238" s="7" t="s">
        <v>191</v>
      </c>
      <c r="B238" s="47" t="s">
        <v>283</v>
      </c>
      <c r="C238" s="3" t="s">
        <v>242</v>
      </c>
      <c r="D238" s="3" t="s">
        <v>302</v>
      </c>
      <c r="E238" s="4">
        <v>150</v>
      </c>
      <c r="F238" s="2" t="s">
        <v>323</v>
      </c>
      <c r="G238" s="35">
        <v>0</v>
      </c>
      <c r="H238" s="50" t="s">
        <v>333</v>
      </c>
      <c r="I238" s="1" t="str">
        <f t="shared" si="32"/>
        <v>3.3.90.30.14.02.0263.000001-01 - 150 - SEC</v>
      </c>
      <c r="J238" s="1" t="str">
        <f t="shared" si="33"/>
        <v>3.3.90.30.14.02.0263.000001-01 - 150</v>
      </c>
      <c r="K238" s="1">
        <f t="shared" si="34"/>
        <v>0</v>
      </c>
    </row>
    <row r="239" spans="1:11" ht="31.5" x14ac:dyDescent="0.25">
      <c r="A239" s="7" t="s">
        <v>192</v>
      </c>
      <c r="B239" s="47" t="s">
        <v>297</v>
      </c>
      <c r="C239" s="3" t="s">
        <v>265</v>
      </c>
      <c r="D239" s="3" t="s">
        <v>302</v>
      </c>
      <c r="E239" s="4">
        <v>150</v>
      </c>
      <c r="F239" s="2" t="s">
        <v>323</v>
      </c>
      <c r="G239" s="35">
        <v>0</v>
      </c>
      <c r="H239" s="50" t="s">
        <v>333</v>
      </c>
      <c r="I239" s="1" t="str">
        <f t="shared" si="32"/>
        <v>3.3.90.30.14.02.0266.000001-01 - 150 - SEC</v>
      </c>
      <c r="J239" s="1" t="str">
        <f t="shared" si="33"/>
        <v>3.3.90.30.14.02.0266.000001-01 - 150</v>
      </c>
      <c r="K239" s="1">
        <f t="shared" si="34"/>
        <v>0</v>
      </c>
    </row>
    <row r="240" spans="1:11" ht="21" x14ac:dyDescent="0.25">
      <c r="A240" s="7" t="s">
        <v>204</v>
      </c>
      <c r="B240" s="47" t="s">
        <v>272</v>
      </c>
      <c r="C240" s="3" t="s">
        <v>231</v>
      </c>
      <c r="D240" s="3" t="s">
        <v>302</v>
      </c>
      <c r="E240" s="4">
        <v>150</v>
      </c>
      <c r="F240" s="2" t="s">
        <v>323</v>
      </c>
      <c r="G240" s="35">
        <v>0</v>
      </c>
      <c r="H240" s="50" t="s">
        <v>333</v>
      </c>
      <c r="I240" s="1" t="str">
        <f t="shared" si="32"/>
        <v>3.3.90.30.14.02.0004.000006-01 - 150 - SEC</v>
      </c>
      <c r="J240" s="1" t="str">
        <f t="shared" si="33"/>
        <v>3.3.90.30.14.02.0004.000006-01 - 150</v>
      </c>
      <c r="K240" s="1">
        <f t="shared" si="34"/>
        <v>0</v>
      </c>
    </row>
    <row r="241" spans="1:11" ht="21" x14ac:dyDescent="0.25">
      <c r="A241" s="7" t="s">
        <v>193</v>
      </c>
      <c r="B241" s="47" t="s">
        <v>298</v>
      </c>
      <c r="C241" s="3" t="s">
        <v>266</v>
      </c>
      <c r="D241" s="3" t="s">
        <v>302</v>
      </c>
      <c r="E241" s="4">
        <v>150</v>
      </c>
      <c r="F241" s="2" t="s">
        <v>323</v>
      </c>
      <c r="G241" s="35">
        <v>0</v>
      </c>
      <c r="H241" s="50" t="s">
        <v>333</v>
      </c>
      <c r="I241" s="1" t="str">
        <f t="shared" si="32"/>
        <v>3.3.90.30.14.02.0011.000004-01 - 150 - SEC</v>
      </c>
      <c r="J241" s="1" t="str">
        <f t="shared" si="33"/>
        <v>3.3.90.30.14.02.0011.000004-01 - 150</v>
      </c>
      <c r="K241" s="1">
        <f t="shared" si="34"/>
        <v>0</v>
      </c>
    </row>
    <row r="242" spans="1:11" ht="21" x14ac:dyDescent="0.25">
      <c r="A242" s="7" t="s">
        <v>202</v>
      </c>
      <c r="B242" s="47" t="s">
        <v>293</v>
      </c>
      <c r="C242" s="3" t="s">
        <v>262</v>
      </c>
      <c r="D242" s="3" t="s">
        <v>302</v>
      </c>
      <c r="E242" s="4">
        <v>150</v>
      </c>
      <c r="F242" s="2" t="s">
        <v>323</v>
      </c>
      <c r="G242" s="35">
        <v>0</v>
      </c>
      <c r="H242" s="50" t="s">
        <v>333</v>
      </c>
      <c r="I242" s="1" t="str">
        <f t="shared" si="32"/>
        <v>3.3.90.30.14.02.0191.000004-01 - 150 - SEC</v>
      </c>
      <c r="J242" s="1" t="str">
        <f t="shared" si="33"/>
        <v>3.3.90.30.14.02.0191.000004-01 - 150</v>
      </c>
      <c r="K242" s="1">
        <f t="shared" si="34"/>
        <v>0</v>
      </c>
    </row>
    <row r="243" spans="1:11" ht="31.5" x14ac:dyDescent="0.25">
      <c r="A243" s="7" t="s">
        <v>196</v>
      </c>
      <c r="B243" s="47" t="s">
        <v>288</v>
      </c>
      <c r="C243" s="3" t="s">
        <v>248</v>
      </c>
      <c r="D243" s="3" t="s">
        <v>302</v>
      </c>
      <c r="E243" s="4">
        <v>150</v>
      </c>
      <c r="F243" s="2" t="s">
        <v>323</v>
      </c>
      <c r="G243" s="35">
        <v>0</v>
      </c>
      <c r="H243" s="50" t="s">
        <v>333</v>
      </c>
      <c r="I243" s="1" t="str">
        <f t="shared" si="32"/>
        <v>3.3.90.30.14.02.0194.000005-01 - 150 - SEC</v>
      </c>
      <c r="J243" s="1" t="str">
        <f t="shared" si="33"/>
        <v>3.3.90.30.14.02.0194.000005-01 - 150</v>
      </c>
      <c r="K243" s="1">
        <f t="shared" si="34"/>
        <v>0</v>
      </c>
    </row>
    <row r="244" spans="1:11" ht="31.5" x14ac:dyDescent="0.25">
      <c r="A244" s="7" t="s">
        <v>195</v>
      </c>
      <c r="B244" s="47" t="s">
        <v>279</v>
      </c>
      <c r="C244" s="3" t="s">
        <v>247</v>
      </c>
      <c r="D244" s="3" t="s">
        <v>305</v>
      </c>
      <c r="E244" s="4">
        <v>150</v>
      </c>
      <c r="F244" s="2" t="s">
        <v>323</v>
      </c>
      <c r="G244" s="35">
        <v>0</v>
      </c>
      <c r="H244" s="50" t="s">
        <v>333</v>
      </c>
      <c r="I244" s="1" t="str">
        <f t="shared" si="32"/>
        <v>3.3.90.30.14.02.0029.000033-01 - 150 - SEC</v>
      </c>
      <c r="J244" s="1" t="str">
        <f t="shared" si="33"/>
        <v>3.3.90.30.14.02.0029.000033-01 - 150</v>
      </c>
      <c r="K244" s="1">
        <f t="shared" si="34"/>
        <v>0</v>
      </c>
    </row>
    <row r="245" spans="1:11" ht="21" x14ac:dyDescent="0.25">
      <c r="A245" s="7" t="s">
        <v>214</v>
      </c>
      <c r="B245" s="47" t="s">
        <v>279</v>
      </c>
      <c r="C245" s="3" t="s">
        <v>270</v>
      </c>
      <c r="D245" s="3" t="s">
        <v>305</v>
      </c>
      <c r="E245" s="4">
        <v>220</v>
      </c>
      <c r="F245" s="2" t="s">
        <v>324</v>
      </c>
      <c r="G245" s="35">
        <v>11</v>
      </c>
      <c r="H245" s="50" t="s">
        <v>333</v>
      </c>
      <c r="I245" s="1" t="str">
        <f t="shared" si="32"/>
        <v>3.3.90.30.14.02.0029.000029-01 - 220 - SETUL</v>
      </c>
      <c r="J245" s="1" t="str">
        <f t="shared" si="33"/>
        <v>3.3.90.30.14.02.0029.000029-01 - 220</v>
      </c>
      <c r="K245" s="1">
        <f t="shared" si="34"/>
        <v>14</v>
      </c>
    </row>
    <row r="246" spans="1:11" ht="21" x14ac:dyDescent="0.25">
      <c r="A246" s="7" t="s">
        <v>215</v>
      </c>
      <c r="B246" s="47" t="s">
        <v>279</v>
      </c>
      <c r="C246" s="3" t="s">
        <v>271</v>
      </c>
      <c r="D246" s="3" t="s">
        <v>305</v>
      </c>
      <c r="E246" s="4">
        <v>220</v>
      </c>
      <c r="F246" s="2" t="s">
        <v>324</v>
      </c>
      <c r="G246" s="35">
        <v>11</v>
      </c>
      <c r="H246" s="50" t="s">
        <v>333</v>
      </c>
      <c r="I246" s="1" t="str">
        <f t="shared" si="32"/>
        <v>3.3.90.30.14.02.0029.000030-01 - 220 - SETUL</v>
      </c>
      <c r="J246" s="1" t="str">
        <f t="shared" si="33"/>
        <v>3.3.90.30.14.02.0029.000030-01 - 220</v>
      </c>
      <c r="K246" s="1">
        <f t="shared" si="34"/>
        <v>14</v>
      </c>
    </row>
    <row r="247" spans="1:11" ht="21" x14ac:dyDescent="0.25">
      <c r="A247" s="7" t="s">
        <v>216</v>
      </c>
      <c r="B247" s="47" t="s">
        <v>279</v>
      </c>
      <c r="C247" s="3" t="s">
        <v>239</v>
      </c>
      <c r="D247" s="3" t="s">
        <v>305</v>
      </c>
      <c r="E247" s="4">
        <v>220</v>
      </c>
      <c r="F247" s="2" t="s">
        <v>324</v>
      </c>
      <c r="G247" s="35">
        <v>11</v>
      </c>
      <c r="H247" s="50" t="s">
        <v>333</v>
      </c>
      <c r="I247" s="1" t="str">
        <f t="shared" si="32"/>
        <v>3.3.90.30.14.02.0029.000031-01 - 220 - SETUL</v>
      </c>
      <c r="J247" s="1" t="str">
        <f t="shared" si="33"/>
        <v>3.3.90.30.14.02.0029.000031-01 - 220</v>
      </c>
      <c r="K247" s="1">
        <f t="shared" si="34"/>
        <v>14</v>
      </c>
    </row>
    <row r="248" spans="1:11" ht="31.5" x14ac:dyDescent="0.25">
      <c r="A248" s="7" t="s">
        <v>184</v>
      </c>
      <c r="B248" s="47" t="s">
        <v>281</v>
      </c>
      <c r="C248" s="3" t="s">
        <v>230</v>
      </c>
      <c r="D248" s="3" t="s">
        <v>302</v>
      </c>
      <c r="E248" s="4">
        <v>220</v>
      </c>
      <c r="F248" s="2" t="s">
        <v>324</v>
      </c>
      <c r="G248" s="35">
        <v>11</v>
      </c>
      <c r="H248" s="50" t="s">
        <v>335</v>
      </c>
      <c r="I248" s="1" t="str">
        <f t="shared" si="32"/>
        <v>3.3.90.30.25.06.0017.000002-01 - 220 - SETUL</v>
      </c>
      <c r="J248" s="1" t="str">
        <f t="shared" si="33"/>
        <v>3.3.90.30.25.06.0017.000002-01 - 220</v>
      </c>
      <c r="K248" s="1">
        <f t="shared" si="34"/>
        <v>14</v>
      </c>
    </row>
    <row r="249" spans="1:11" ht="21" x14ac:dyDescent="0.25">
      <c r="A249" s="7" t="s">
        <v>213</v>
      </c>
      <c r="B249" s="47" t="s">
        <v>279</v>
      </c>
      <c r="C249" s="3" t="s">
        <v>268</v>
      </c>
      <c r="D249" s="3" t="s">
        <v>305</v>
      </c>
      <c r="E249" s="4">
        <v>220</v>
      </c>
      <c r="F249" s="2" t="s">
        <v>324</v>
      </c>
      <c r="G249" s="35">
        <v>0</v>
      </c>
      <c r="H249" s="50" t="s">
        <v>333</v>
      </c>
      <c r="I249" s="1" t="str">
        <f t="shared" si="32"/>
        <v>3.3.90.30.14.02.0029.000028-01 - 220 - SETUL</v>
      </c>
      <c r="J249" s="1" t="str">
        <f t="shared" si="33"/>
        <v>3.3.90.30.14.02.0029.000028-01 - 220</v>
      </c>
      <c r="K249" s="1">
        <f t="shared" si="34"/>
        <v>0</v>
      </c>
    </row>
    <row r="250" spans="1:11" ht="21" x14ac:dyDescent="0.25">
      <c r="A250" s="7" t="s">
        <v>208</v>
      </c>
      <c r="B250" s="47" t="s">
        <v>279</v>
      </c>
      <c r="C250" s="3" t="s">
        <v>240</v>
      </c>
      <c r="D250" s="3" t="s">
        <v>305</v>
      </c>
      <c r="E250" s="4">
        <v>220</v>
      </c>
      <c r="F250" s="2" t="s">
        <v>324</v>
      </c>
      <c r="G250" s="35">
        <v>5</v>
      </c>
      <c r="H250" s="50" t="s">
        <v>333</v>
      </c>
      <c r="I250" s="1" t="str">
        <f t="shared" si="32"/>
        <v>3.3.90.30.14.02.0029.000032-01 - 220 - SETUL</v>
      </c>
      <c r="J250" s="1" t="str">
        <f t="shared" si="33"/>
        <v>3.3.90.30.14.02.0029.000032-01 - 220</v>
      </c>
      <c r="K250" s="1">
        <f t="shared" si="34"/>
        <v>6</v>
      </c>
    </row>
    <row r="251" spans="1:11" ht="21" x14ac:dyDescent="0.25">
      <c r="A251" s="7" t="s">
        <v>191</v>
      </c>
      <c r="B251" s="47" t="s">
        <v>283</v>
      </c>
      <c r="C251" s="3" t="s">
        <v>242</v>
      </c>
      <c r="D251" s="3" t="s">
        <v>302</v>
      </c>
      <c r="E251" s="4">
        <v>220</v>
      </c>
      <c r="F251" s="2" t="s">
        <v>324</v>
      </c>
      <c r="G251" s="35">
        <v>0</v>
      </c>
      <c r="H251" s="50" t="s">
        <v>333</v>
      </c>
      <c r="I251" s="1" t="str">
        <f t="shared" si="32"/>
        <v>3.3.90.30.14.02.0263.000001-01 - 220 - SETUL</v>
      </c>
      <c r="J251" s="1" t="str">
        <f t="shared" si="33"/>
        <v>3.3.90.30.14.02.0263.000001-01 - 220</v>
      </c>
      <c r="K251" s="1">
        <f t="shared" si="34"/>
        <v>0</v>
      </c>
    </row>
    <row r="252" spans="1:11" ht="31.5" x14ac:dyDescent="0.25">
      <c r="A252" s="7" t="s">
        <v>182</v>
      </c>
      <c r="B252" s="47" t="s">
        <v>273</v>
      </c>
      <c r="C252" s="3" t="s">
        <v>228</v>
      </c>
      <c r="D252" s="3" t="s">
        <v>303</v>
      </c>
      <c r="E252" s="4">
        <v>220</v>
      </c>
      <c r="F252" s="2" t="s">
        <v>324</v>
      </c>
      <c r="G252" s="35">
        <v>0</v>
      </c>
      <c r="H252" s="50" t="s">
        <v>333</v>
      </c>
      <c r="I252" s="1" t="str">
        <f t="shared" si="32"/>
        <v>3.3.90.30.14.02.0254.000001-01 - 220 - SETUL</v>
      </c>
      <c r="J252" s="1" t="str">
        <f t="shared" si="33"/>
        <v>3.3.90.30.14.02.0254.000001-01 - 220</v>
      </c>
      <c r="K252" s="1">
        <f t="shared" si="34"/>
        <v>0</v>
      </c>
    </row>
    <row r="253" spans="1:11" ht="21" x14ac:dyDescent="0.25">
      <c r="A253" s="7" t="s">
        <v>218</v>
      </c>
      <c r="B253" s="47" t="s">
        <v>274</v>
      </c>
      <c r="C253" s="3" t="s">
        <v>232</v>
      </c>
      <c r="D253" s="3" t="s">
        <v>302</v>
      </c>
      <c r="E253" s="4">
        <v>220</v>
      </c>
      <c r="F253" s="2" t="s">
        <v>324</v>
      </c>
      <c r="G253" s="35">
        <v>33</v>
      </c>
      <c r="H253" s="50" t="s">
        <v>333</v>
      </c>
      <c r="I253" s="1" t="str">
        <f t="shared" si="32"/>
        <v>3.3.90.30.14.02.0119.000006-01 - 220 - SETUL</v>
      </c>
      <c r="J253" s="1" t="str">
        <f t="shared" si="33"/>
        <v>3.3.90.30.14.02.0119.000006-01 - 220</v>
      </c>
      <c r="K253" s="1">
        <f t="shared" si="34"/>
        <v>41</v>
      </c>
    </row>
    <row r="254" spans="1:11" ht="21" x14ac:dyDescent="0.25">
      <c r="A254" s="7" t="s">
        <v>189</v>
      </c>
      <c r="B254" s="47" t="s">
        <v>286</v>
      </c>
      <c r="C254" s="3" t="s">
        <v>260</v>
      </c>
      <c r="D254" s="3" t="s">
        <v>303</v>
      </c>
      <c r="E254" s="4">
        <v>220</v>
      </c>
      <c r="F254" s="2" t="s">
        <v>324</v>
      </c>
      <c r="G254" s="35">
        <v>14</v>
      </c>
      <c r="H254" s="50" t="s">
        <v>333</v>
      </c>
      <c r="I254" s="1" t="str">
        <f t="shared" si="32"/>
        <v>3.3.90.30.14.02.0248.000002-01 - 220 - SETUL</v>
      </c>
      <c r="J254" s="1" t="str">
        <f t="shared" si="33"/>
        <v>3.3.90.30.14.02.0248.000002-01 - 220</v>
      </c>
      <c r="K254" s="1">
        <f t="shared" si="34"/>
        <v>18</v>
      </c>
    </row>
    <row r="255" spans="1:11" ht="21" x14ac:dyDescent="0.25">
      <c r="A255" s="7" t="s">
        <v>187</v>
      </c>
      <c r="B255" s="47" t="s">
        <v>292</v>
      </c>
      <c r="C255" s="3" t="s">
        <v>261</v>
      </c>
      <c r="D255" s="3" t="s">
        <v>302</v>
      </c>
      <c r="E255" s="4">
        <v>220</v>
      </c>
      <c r="F255" s="2" t="s">
        <v>324</v>
      </c>
      <c r="G255" s="35">
        <v>14</v>
      </c>
      <c r="H255" s="50" t="s">
        <v>333</v>
      </c>
      <c r="I255" s="1" t="str">
        <f t="shared" si="32"/>
        <v>3.3.90.30.14.02.0258.000001-01 - 220 - SETUL</v>
      </c>
      <c r="J255" s="1" t="str">
        <f t="shared" si="33"/>
        <v>3.3.90.30.14.02.0258.000001-01 - 220</v>
      </c>
      <c r="K255" s="1">
        <f t="shared" si="34"/>
        <v>18</v>
      </c>
    </row>
    <row r="256" spans="1:11" ht="21" x14ac:dyDescent="0.25">
      <c r="A256" s="7" t="s">
        <v>185</v>
      </c>
      <c r="B256" s="47" t="s">
        <v>277</v>
      </c>
      <c r="C256" s="3" t="s">
        <v>236</v>
      </c>
      <c r="D256" s="3" t="s">
        <v>302</v>
      </c>
      <c r="E256" s="4">
        <v>220</v>
      </c>
      <c r="F256" s="2" t="s">
        <v>324</v>
      </c>
      <c r="G256" s="35">
        <v>29</v>
      </c>
      <c r="H256" s="50" t="s">
        <v>333</v>
      </c>
      <c r="I256" s="1" t="str">
        <f t="shared" si="32"/>
        <v>3.3.90.30.14.02.0202.000002-01 - 220 - SETUL</v>
      </c>
      <c r="J256" s="1" t="str">
        <f t="shared" si="33"/>
        <v>3.3.90.30.14.02.0202.000002-01 - 220</v>
      </c>
      <c r="K256" s="1">
        <f t="shared" si="34"/>
        <v>36</v>
      </c>
    </row>
    <row r="257" spans="1:11" ht="21" x14ac:dyDescent="0.25">
      <c r="A257" s="7" t="s">
        <v>205</v>
      </c>
      <c r="B257" s="47" t="s">
        <v>284</v>
      </c>
      <c r="C257" s="3" t="s">
        <v>243</v>
      </c>
      <c r="D257" s="3" t="s">
        <v>306</v>
      </c>
      <c r="E257" s="4">
        <v>220</v>
      </c>
      <c r="F257" s="2" t="s">
        <v>324</v>
      </c>
      <c r="G257" s="35">
        <v>0</v>
      </c>
      <c r="H257" s="50" t="s">
        <v>333</v>
      </c>
      <c r="I257" s="1" t="str">
        <f t="shared" ref="I257:I285" si="35">A257&amp;" - "&amp;E257&amp;" - "&amp;F257</f>
        <v>3.3.90.30.14.02.0182.000001-01 - 220 - SETUL</v>
      </c>
      <c r="J257" s="1" t="str">
        <f t="shared" ref="J257:J285" si="36">A257&amp;" - "&amp;E257</f>
        <v>3.3.90.30.14.02.0182.000001-01 - 220</v>
      </c>
      <c r="K257" s="1">
        <f t="shared" ref="K257:K285" si="37">ROUND((G257/12)*15,0)</f>
        <v>0</v>
      </c>
    </row>
    <row r="258" spans="1:11" ht="31.5" x14ac:dyDescent="0.25">
      <c r="A258" s="7" t="s">
        <v>183</v>
      </c>
      <c r="B258" s="47" t="s">
        <v>280</v>
      </c>
      <c r="C258" s="3" t="s">
        <v>241</v>
      </c>
      <c r="D258" s="3" t="s">
        <v>303</v>
      </c>
      <c r="E258" s="4">
        <v>220</v>
      </c>
      <c r="F258" s="2" t="s">
        <v>324</v>
      </c>
      <c r="G258" s="35">
        <v>0</v>
      </c>
      <c r="H258" s="50" t="s">
        <v>333</v>
      </c>
      <c r="I258" s="1" t="str">
        <f t="shared" si="35"/>
        <v>3.3.90.30.14.02.0211.000002-01 - 220 - SETUL</v>
      </c>
      <c r="J258" s="1" t="str">
        <f t="shared" si="36"/>
        <v>3.3.90.30.14.02.0211.000002-01 - 220</v>
      </c>
      <c r="K258" s="1">
        <f t="shared" si="37"/>
        <v>0</v>
      </c>
    </row>
    <row r="259" spans="1:11" ht="21" x14ac:dyDescent="0.25">
      <c r="A259" s="7" t="s">
        <v>175</v>
      </c>
      <c r="B259" s="47" t="s">
        <v>290</v>
      </c>
      <c r="C259" s="3" t="s">
        <v>251</v>
      </c>
      <c r="D259" s="3" t="s">
        <v>302</v>
      </c>
      <c r="E259" s="4">
        <v>220</v>
      </c>
      <c r="F259" s="2" t="s">
        <v>324</v>
      </c>
      <c r="G259" s="35">
        <v>59</v>
      </c>
      <c r="H259" s="50" t="s">
        <v>333</v>
      </c>
      <c r="I259" s="1" t="str">
        <f t="shared" si="35"/>
        <v>3.3.90.30.14.02.0021.000018-01 - 220 - SETUL</v>
      </c>
      <c r="J259" s="1" t="str">
        <f t="shared" si="36"/>
        <v>3.3.90.30.14.02.0021.000018-01 - 220</v>
      </c>
      <c r="K259" s="1">
        <f t="shared" si="37"/>
        <v>74</v>
      </c>
    </row>
    <row r="260" spans="1:11" ht="21" x14ac:dyDescent="0.25">
      <c r="A260" s="7" t="s">
        <v>176</v>
      </c>
      <c r="B260" s="47" t="s">
        <v>290</v>
      </c>
      <c r="C260" s="3" t="s">
        <v>252</v>
      </c>
      <c r="D260" s="3" t="s">
        <v>302</v>
      </c>
      <c r="E260" s="4">
        <v>220</v>
      </c>
      <c r="F260" s="2" t="s">
        <v>324</v>
      </c>
      <c r="G260" s="35">
        <v>0</v>
      </c>
      <c r="H260" s="50" t="s">
        <v>333</v>
      </c>
      <c r="I260" s="1" t="str">
        <f t="shared" si="35"/>
        <v>3.3.90.30.14.02.0021.000019-01 - 220 - SETUL</v>
      </c>
      <c r="J260" s="1" t="str">
        <f t="shared" si="36"/>
        <v>3.3.90.30.14.02.0021.000019-01 - 220</v>
      </c>
      <c r="K260" s="1">
        <f t="shared" si="37"/>
        <v>0</v>
      </c>
    </row>
    <row r="261" spans="1:11" ht="31.5" x14ac:dyDescent="0.25">
      <c r="A261" s="7" t="s">
        <v>206</v>
      </c>
      <c r="B261" s="47" t="s">
        <v>299</v>
      </c>
      <c r="C261" s="3" t="s">
        <v>229</v>
      </c>
      <c r="D261" s="3" t="s">
        <v>302</v>
      </c>
      <c r="E261" s="4">
        <v>220</v>
      </c>
      <c r="F261" s="2" t="s">
        <v>324</v>
      </c>
      <c r="G261" s="35">
        <v>10</v>
      </c>
      <c r="H261" s="50" t="s">
        <v>334</v>
      </c>
      <c r="I261" s="1" t="str">
        <f t="shared" si="35"/>
        <v>3.3.90.30.19.08.0011.000002-01 - 220 - SETUL</v>
      </c>
      <c r="J261" s="1" t="str">
        <f t="shared" si="36"/>
        <v>3.3.90.30.19.08.0011.000002-01 - 220</v>
      </c>
      <c r="K261" s="1">
        <f t="shared" si="37"/>
        <v>13</v>
      </c>
    </row>
    <row r="262" spans="1:11" ht="21" x14ac:dyDescent="0.25">
      <c r="A262" s="7" t="s">
        <v>186</v>
      </c>
      <c r="B262" s="47" t="s">
        <v>332</v>
      </c>
      <c r="C262" s="3" t="s">
        <v>331</v>
      </c>
      <c r="D262" s="3" t="s">
        <v>308</v>
      </c>
      <c r="E262" s="4">
        <v>220</v>
      </c>
      <c r="F262" s="2" t="s">
        <v>324</v>
      </c>
      <c r="G262" s="35">
        <v>0</v>
      </c>
      <c r="H262" s="50" t="s">
        <v>333</v>
      </c>
      <c r="I262" s="1" t="str">
        <f t="shared" si="35"/>
        <v>3.3.90.30.14.02.0261.000001-01 - 220 - SETUL</v>
      </c>
      <c r="J262" s="1" t="str">
        <f t="shared" si="36"/>
        <v>3.3.90.30.14.02.0261.000001-01 - 220</v>
      </c>
      <c r="K262" s="1">
        <f t="shared" si="37"/>
        <v>0</v>
      </c>
    </row>
    <row r="263" spans="1:11" ht="21" x14ac:dyDescent="0.25">
      <c r="A263" s="7" t="s">
        <v>222</v>
      </c>
      <c r="B263" s="47" t="s">
        <v>296</v>
      </c>
      <c r="C263" s="3" t="s">
        <v>264</v>
      </c>
      <c r="D263" s="3" t="s">
        <v>302</v>
      </c>
      <c r="E263" s="4">
        <v>220</v>
      </c>
      <c r="F263" s="2" t="s">
        <v>324</v>
      </c>
      <c r="G263" s="35">
        <v>0</v>
      </c>
      <c r="H263" s="50" t="s">
        <v>333</v>
      </c>
      <c r="I263" s="1" t="str">
        <f t="shared" si="35"/>
        <v>3.3.90.30.14.01.0364.000001-01 - 220 - SETUL</v>
      </c>
      <c r="J263" s="1" t="str">
        <f t="shared" si="36"/>
        <v>3.3.90.30.14.01.0364.000001-01 - 220</v>
      </c>
      <c r="K263" s="1">
        <f t="shared" si="37"/>
        <v>0</v>
      </c>
    </row>
    <row r="264" spans="1:11" ht="21" x14ac:dyDescent="0.25">
      <c r="A264" s="7" t="s">
        <v>219</v>
      </c>
      <c r="B264" s="47" t="s">
        <v>278</v>
      </c>
      <c r="C264" s="3" t="s">
        <v>237</v>
      </c>
      <c r="D264" s="3" t="s">
        <v>306</v>
      </c>
      <c r="E264" s="4">
        <v>220</v>
      </c>
      <c r="F264" s="2" t="s">
        <v>324</v>
      </c>
      <c r="G264" s="35">
        <v>0</v>
      </c>
      <c r="H264" s="50" t="s">
        <v>333</v>
      </c>
      <c r="I264" s="1" t="str">
        <f t="shared" si="35"/>
        <v>3.3.90.30.14.02.0034.000003-01 - 220 - SETUL</v>
      </c>
      <c r="J264" s="1" t="str">
        <f t="shared" si="36"/>
        <v>3.3.90.30.14.02.0034.000003-01 - 220</v>
      </c>
      <c r="K264" s="1">
        <f t="shared" si="37"/>
        <v>0</v>
      </c>
    </row>
    <row r="265" spans="1:11" ht="21" x14ac:dyDescent="0.25">
      <c r="A265" s="7" t="s">
        <v>211</v>
      </c>
      <c r="B265" s="47" t="s">
        <v>279</v>
      </c>
      <c r="C265" s="3" t="s">
        <v>256</v>
      </c>
      <c r="D265" s="3" t="s">
        <v>305</v>
      </c>
      <c r="E265" s="4">
        <v>220</v>
      </c>
      <c r="F265" s="2" t="s">
        <v>324</v>
      </c>
      <c r="G265" s="35">
        <v>11</v>
      </c>
      <c r="H265" s="50" t="s">
        <v>333</v>
      </c>
      <c r="I265" s="1" t="str">
        <f t="shared" si="35"/>
        <v>3.3.90.30.14.02.0029.000026-01 - 220 - SETUL</v>
      </c>
      <c r="J265" s="1" t="str">
        <f t="shared" si="36"/>
        <v>3.3.90.30.14.02.0029.000026-01 - 220</v>
      </c>
      <c r="K265" s="1">
        <f t="shared" si="37"/>
        <v>14</v>
      </c>
    </row>
    <row r="266" spans="1:11" ht="21" x14ac:dyDescent="0.25">
      <c r="A266" s="7" t="s">
        <v>212</v>
      </c>
      <c r="B266" s="47" t="s">
        <v>279</v>
      </c>
      <c r="C266" s="3" t="s">
        <v>257</v>
      </c>
      <c r="D266" s="3" t="s">
        <v>305</v>
      </c>
      <c r="E266" s="4">
        <v>220</v>
      </c>
      <c r="F266" s="2" t="s">
        <v>324</v>
      </c>
      <c r="G266" s="35">
        <v>11</v>
      </c>
      <c r="H266" s="50" t="s">
        <v>333</v>
      </c>
      <c r="I266" s="1" t="str">
        <f t="shared" si="35"/>
        <v>3.3.90.30.14.02.0029.000027-01 - 220 - SETUL</v>
      </c>
      <c r="J266" s="1" t="str">
        <f t="shared" si="36"/>
        <v>3.3.90.30.14.02.0029.000027-01 - 220</v>
      </c>
      <c r="K266" s="1">
        <f t="shared" si="37"/>
        <v>14</v>
      </c>
    </row>
    <row r="267" spans="1:11" ht="31.5" x14ac:dyDescent="0.25">
      <c r="A267" s="7" t="s">
        <v>221</v>
      </c>
      <c r="B267" s="47" t="s">
        <v>285</v>
      </c>
      <c r="C267" s="3" t="s">
        <v>244</v>
      </c>
      <c r="D267" s="3" t="s">
        <v>306</v>
      </c>
      <c r="E267" s="4">
        <v>220</v>
      </c>
      <c r="F267" s="2" t="s">
        <v>324</v>
      </c>
      <c r="G267" s="35">
        <v>0</v>
      </c>
      <c r="H267" s="50" t="s">
        <v>333</v>
      </c>
      <c r="I267" s="1" t="str">
        <f t="shared" si="35"/>
        <v>3.3.90.30.14.02.0071.000006-01 - 220 - SETUL</v>
      </c>
      <c r="J267" s="1" t="str">
        <f t="shared" si="36"/>
        <v>3.3.90.30.14.02.0071.000006-01 - 220</v>
      </c>
      <c r="K267" s="1">
        <f t="shared" si="37"/>
        <v>0</v>
      </c>
    </row>
    <row r="268" spans="1:11" ht="21" x14ac:dyDescent="0.25">
      <c r="A268" s="7" t="s">
        <v>220</v>
      </c>
      <c r="B268" s="47" t="s">
        <v>295</v>
      </c>
      <c r="C268" s="3" t="s">
        <v>227</v>
      </c>
      <c r="D268" s="3" t="s">
        <v>306</v>
      </c>
      <c r="E268" s="4">
        <v>220</v>
      </c>
      <c r="F268" s="2" t="s">
        <v>324</v>
      </c>
      <c r="G268" s="35">
        <v>0</v>
      </c>
      <c r="H268" s="50" t="s">
        <v>333</v>
      </c>
      <c r="I268" s="1" t="str">
        <f t="shared" si="35"/>
        <v>3.3.90.30.14.02.0240.000001-01 - 220 - SETUL</v>
      </c>
      <c r="J268" s="1" t="str">
        <f t="shared" si="36"/>
        <v>3.3.90.30.14.02.0240.000001-01 - 220</v>
      </c>
      <c r="K268" s="1">
        <f t="shared" si="37"/>
        <v>0</v>
      </c>
    </row>
    <row r="269" spans="1:11" ht="31.5" x14ac:dyDescent="0.25">
      <c r="A269" s="7" t="s">
        <v>188</v>
      </c>
      <c r="B269" s="47" t="s">
        <v>280</v>
      </c>
      <c r="C269" s="3" t="s">
        <v>259</v>
      </c>
      <c r="D269" s="3" t="s">
        <v>307</v>
      </c>
      <c r="E269" s="4">
        <v>220</v>
      </c>
      <c r="F269" s="2" t="s">
        <v>324</v>
      </c>
      <c r="G269" s="35">
        <v>12</v>
      </c>
      <c r="H269" s="50" t="s">
        <v>333</v>
      </c>
      <c r="I269" s="1" t="str">
        <f t="shared" si="35"/>
        <v>3.3.90.30.14.02.0211.000003-01 - 220 - SETUL</v>
      </c>
      <c r="J269" s="1" t="str">
        <f t="shared" si="36"/>
        <v>3.3.90.30.14.02.0211.000003-01 - 220</v>
      </c>
      <c r="K269" s="1">
        <f t="shared" si="37"/>
        <v>15</v>
      </c>
    </row>
    <row r="270" spans="1:11" ht="21" x14ac:dyDescent="0.25">
      <c r="A270" s="7" t="s">
        <v>174</v>
      </c>
      <c r="B270" s="47" t="s">
        <v>290</v>
      </c>
      <c r="C270" s="3" t="s">
        <v>250</v>
      </c>
      <c r="D270" s="3" t="s">
        <v>302</v>
      </c>
      <c r="E270" s="4">
        <v>220</v>
      </c>
      <c r="F270" s="2" t="s">
        <v>324</v>
      </c>
      <c r="G270" s="35">
        <v>68</v>
      </c>
      <c r="H270" s="50" t="s">
        <v>333</v>
      </c>
      <c r="I270" s="1" t="str">
        <f t="shared" si="35"/>
        <v>3.3.90.30.14.02.0021.000017-01 - 220 - SETUL</v>
      </c>
      <c r="J270" s="1" t="str">
        <f t="shared" si="36"/>
        <v>3.3.90.30.14.02.0021.000017-01 - 220</v>
      </c>
      <c r="K270" s="1">
        <f t="shared" si="37"/>
        <v>85</v>
      </c>
    </row>
    <row r="271" spans="1:11" ht="21" x14ac:dyDescent="0.25">
      <c r="A271" s="7" t="s">
        <v>194</v>
      </c>
      <c r="B271" s="47" t="s">
        <v>291</v>
      </c>
      <c r="C271" s="3" t="s">
        <v>224</v>
      </c>
      <c r="D271" s="3" t="s">
        <v>302</v>
      </c>
      <c r="E271" s="4">
        <v>220</v>
      </c>
      <c r="F271" s="2" t="s">
        <v>324</v>
      </c>
      <c r="G271" s="35">
        <v>120</v>
      </c>
      <c r="H271" s="50" t="s">
        <v>333</v>
      </c>
      <c r="I271" s="1" t="str">
        <f t="shared" si="35"/>
        <v>3.3.90.30.14.02.0035.000024-01 - 220 - SETUL</v>
      </c>
      <c r="J271" s="1" t="str">
        <f t="shared" si="36"/>
        <v>3.3.90.30.14.02.0035.000024-01 - 220</v>
      </c>
      <c r="K271" s="1">
        <f t="shared" si="37"/>
        <v>150</v>
      </c>
    </row>
    <row r="272" spans="1:11" ht="21" x14ac:dyDescent="0.25">
      <c r="A272" s="7" t="s">
        <v>199</v>
      </c>
      <c r="B272" s="47" t="s">
        <v>286</v>
      </c>
      <c r="C272" s="3" t="s">
        <v>245</v>
      </c>
      <c r="D272" s="3" t="s">
        <v>303</v>
      </c>
      <c r="E272" s="4">
        <v>220</v>
      </c>
      <c r="F272" s="2" t="s">
        <v>324</v>
      </c>
      <c r="G272" s="35">
        <v>44</v>
      </c>
      <c r="H272" s="50" t="s">
        <v>333</v>
      </c>
      <c r="I272" s="1" t="str">
        <f t="shared" si="35"/>
        <v>3.3.90.30.14.02.0248.000003-01 - 220 - SETUL</v>
      </c>
      <c r="J272" s="1" t="str">
        <f t="shared" si="36"/>
        <v>3.3.90.30.14.02.0248.000003-01 - 220</v>
      </c>
      <c r="K272" s="1">
        <f t="shared" si="37"/>
        <v>55</v>
      </c>
    </row>
    <row r="273" spans="1:11" ht="21" x14ac:dyDescent="0.25">
      <c r="A273" s="7" t="s">
        <v>200</v>
      </c>
      <c r="B273" s="47" t="s">
        <v>286</v>
      </c>
      <c r="C273" s="3" t="s">
        <v>246</v>
      </c>
      <c r="D273" s="3" t="s">
        <v>303</v>
      </c>
      <c r="E273" s="4">
        <v>220</v>
      </c>
      <c r="F273" s="2" t="s">
        <v>324</v>
      </c>
      <c r="G273" s="35">
        <v>0</v>
      </c>
      <c r="H273" s="50" t="s">
        <v>333</v>
      </c>
      <c r="I273" s="1" t="str">
        <f t="shared" si="35"/>
        <v>3.3.90.30.14.02.0248.000004-01 - 220 - SETUL</v>
      </c>
      <c r="J273" s="1" t="str">
        <f t="shared" si="36"/>
        <v>3.3.90.30.14.02.0248.000004-01 - 220</v>
      </c>
      <c r="K273" s="1">
        <f t="shared" si="37"/>
        <v>0</v>
      </c>
    </row>
    <row r="274" spans="1:11" ht="31.5" x14ac:dyDescent="0.25">
      <c r="A274" s="7" t="s">
        <v>179</v>
      </c>
      <c r="B274" s="47" t="s">
        <v>275</v>
      </c>
      <c r="C274" s="3" t="s">
        <v>233</v>
      </c>
      <c r="D274" s="3" t="s">
        <v>302</v>
      </c>
      <c r="E274" s="4">
        <v>220</v>
      </c>
      <c r="F274" s="2" t="s">
        <v>324</v>
      </c>
      <c r="G274" s="35">
        <v>130</v>
      </c>
      <c r="H274" s="50" t="s">
        <v>333</v>
      </c>
      <c r="I274" s="1" t="str">
        <f t="shared" si="35"/>
        <v>3.3.90.30.14.02.0206.000004-01 - 220 - SETUL</v>
      </c>
      <c r="J274" s="1" t="str">
        <f t="shared" si="36"/>
        <v>3.3.90.30.14.02.0206.000004-01 - 220</v>
      </c>
      <c r="K274" s="1">
        <f t="shared" si="37"/>
        <v>163</v>
      </c>
    </row>
    <row r="275" spans="1:11" ht="31.5" x14ac:dyDescent="0.25">
      <c r="A275" s="7" t="s">
        <v>180</v>
      </c>
      <c r="B275" s="47" t="s">
        <v>275</v>
      </c>
      <c r="C275" s="3" t="s">
        <v>234</v>
      </c>
      <c r="D275" s="3" t="s">
        <v>302</v>
      </c>
      <c r="E275" s="4">
        <v>220</v>
      </c>
      <c r="F275" s="2" t="s">
        <v>324</v>
      </c>
      <c r="G275" s="35">
        <v>0</v>
      </c>
      <c r="H275" s="50" t="s">
        <v>333</v>
      </c>
      <c r="I275" s="1" t="str">
        <f t="shared" si="35"/>
        <v>3.3.90.30.14.02.0206.000005-01 - 220 - SETUL</v>
      </c>
      <c r="J275" s="1" t="str">
        <f t="shared" si="36"/>
        <v>3.3.90.30.14.02.0206.000005-01 - 220</v>
      </c>
      <c r="K275" s="1">
        <f t="shared" si="37"/>
        <v>0</v>
      </c>
    </row>
    <row r="276" spans="1:11" ht="31.5" x14ac:dyDescent="0.25">
      <c r="A276" s="7" t="s">
        <v>192</v>
      </c>
      <c r="B276" s="47" t="s">
        <v>297</v>
      </c>
      <c r="C276" s="3" t="s">
        <v>265</v>
      </c>
      <c r="D276" s="3" t="s">
        <v>302</v>
      </c>
      <c r="E276" s="4">
        <v>220</v>
      </c>
      <c r="F276" s="2" t="s">
        <v>324</v>
      </c>
      <c r="G276" s="35">
        <v>60</v>
      </c>
      <c r="H276" s="50" t="s">
        <v>333</v>
      </c>
      <c r="I276" s="1" t="str">
        <f t="shared" si="35"/>
        <v>3.3.90.30.14.02.0266.000001-01 - 220 - SETUL</v>
      </c>
      <c r="J276" s="1" t="str">
        <f t="shared" si="36"/>
        <v>3.3.90.30.14.02.0266.000001-01 - 220</v>
      </c>
      <c r="K276" s="1">
        <f t="shared" si="37"/>
        <v>75</v>
      </c>
    </row>
    <row r="277" spans="1:11" ht="31.5" x14ac:dyDescent="0.25">
      <c r="A277" s="7" t="s">
        <v>196</v>
      </c>
      <c r="B277" s="47" t="s">
        <v>288</v>
      </c>
      <c r="C277" s="3" t="s">
        <v>248</v>
      </c>
      <c r="D277" s="3" t="s">
        <v>302</v>
      </c>
      <c r="E277" s="4">
        <v>220</v>
      </c>
      <c r="F277" s="2" t="s">
        <v>324</v>
      </c>
      <c r="G277" s="35">
        <v>80</v>
      </c>
      <c r="H277" s="50" t="s">
        <v>333</v>
      </c>
      <c r="I277" s="1" t="str">
        <f t="shared" si="35"/>
        <v>3.3.90.30.14.02.0194.000005-01 - 220 - SETUL</v>
      </c>
      <c r="J277" s="1" t="str">
        <f t="shared" si="36"/>
        <v>3.3.90.30.14.02.0194.000005-01 - 220</v>
      </c>
      <c r="K277" s="1">
        <f t="shared" si="37"/>
        <v>100</v>
      </c>
    </row>
    <row r="278" spans="1:11" ht="21" x14ac:dyDescent="0.25">
      <c r="A278" s="7" t="s">
        <v>207</v>
      </c>
      <c r="B278" s="47" t="s">
        <v>279</v>
      </c>
      <c r="C278" s="3" t="s">
        <v>238</v>
      </c>
      <c r="D278" s="3" t="s">
        <v>305</v>
      </c>
      <c r="E278" s="4">
        <v>220</v>
      </c>
      <c r="F278" s="2" t="s">
        <v>324</v>
      </c>
      <c r="G278" s="35">
        <v>146</v>
      </c>
      <c r="H278" s="50" t="s">
        <v>333</v>
      </c>
      <c r="I278" s="1" t="str">
        <f t="shared" si="35"/>
        <v>3.3.90.30.14.02.0029.000023-01 - 220 - SETUL</v>
      </c>
      <c r="J278" s="1" t="str">
        <f t="shared" si="36"/>
        <v>3.3.90.30.14.02.0029.000023-01 - 220</v>
      </c>
      <c r="K278" s="1">
        <f t="shared" si="37"/>
        <v>183</v>
      </c>
    </row>
    <row r="279" spans="1:11" ht="21" x14ac:dyDescent="0.25">
      <c r="A279" s="7" t="s">
        <v>209</v>
      </c>
      <c r="B279" s="47" t="s">
        <v>279</v>
      </c>
      <c r="C279" s="3" t="s">
        <v>254</v>
      </c>
      <c r="D279" s="3" t="s">
        <v>305</v>
      </c>
      <c r="E279" s="4">
        <v>220</v>
      </c>
      <c r="F279" s="2" t="s">
        <v>324</v>
      </c>
      <c r="G279" s="35">
        <v>146</v>
      </c>
      <c r="H279" s="50" t="s">
        <v>333</v>
      </c>
      <c r="I279" s="1" t="str">
        <f t="shared" si="35"/>
        <v>3.3.90.30.14.02.0029.000024-01 - 220 - SETUL</v>
      </c>
      <c r="J279" s="1" t="str">
        <f t="shared" si="36"/>
        <v>3.3.90.30.14.02.0029.000024-01 - 220</v>
      </c>
      <c r="K279" s="1">
        <f t="shared" si="37"/>
        <v>183</v>
      </c>
    </row>
    <row r="280" spans="1:11" ht="21" x14ac:dyDescent="0.25">
      <c r="A280" s="7" t="s">
        <v>210</v>
      </c>
      <c r="B280" s="47" t="s">
        <v>279</v>
      </c>
      <c r="C280" s="3" t="s">
        <v>255</v>
      </c>
      <c r="D280" s="3" t="s">
        <v>305</v>
      </c>
      <c r="E280" s="4">
        <v>220</v>
      </c>
      <c r="F280" s="2" t="s">
        <v>324</v>
      </c>
      <c r="G280" s="35">
        <v>60</v>
      </c>
      <c r="H280" s="50" t="s">
        <v>333</v>
      </c>
      <c r="I280" s="1" t="str">
        <f t="shared" si="35"/>
        <v>3.3.90.30.14.02.0029.000025-01 - 220 - SETUL</v>
      </c>
      <c r="J280" s="1" t="str">
        <f t="shared" si="36"/>
        <v>3.3.90.30.14.02.0029.000025-01 - 220</v>
      </c>
      <c r="K280" s="1">
        <f t="shared" si="37"/>
        <v>75</v>
      </c>
    </row>
    <row r="281" spans="1:11" ht="21" x14ac:dyDescent="0.25">
      <c r="A281" s="7" t="s">
        <v>181</v>
      </c>
      <c r="B281" s="47" t="s">
        <v>330</v>
      </c>
      <c r="C281" s="3" t="s">
        <v>329</v>
      </c>
      <c r="D281" s="3" t="s">
        <v>302</v>
      </c>
      <c r="E281" s="4">
        <v>220</v>
      </c>
      <c r="F281" s="2" t="s">
        <v>324</v>
      </c>
      <c r="G281" s="35">
        <v>0</v>
      </c>
      <c r="H281" s="50" t="s">
        <v>333</v>
      </c>
      <c r="I281" s="1" t="str">
        <f t="shared" si="35"/>
        <v>3.3.90.30.14.02.0210.000001-01 - 220 - SETUL</v>
      </c>
      <c r="J281" s="1" t="str">
        <f t="shared" si="36"/>
        <v>3.3.90.30.14.02.0210.000001-01 - 220</v>
      </c>
      <c r="K281" s="1">
        <f t="shared" si="37"/>
        <v>0</v>
      </c>
    </row>
    <row r="282" spans="1:11" ht="31.5" x14ac:dyDescent="0.25">
      <c r="A282" s="7" t="s">
        <v>203</v>
      </c>
      <c r="B282" s="47" t="s">
        <v>282</v>
      </c>
      <c r="C282" s="3" t="s">
        <v>226</v>
      </c>
      <c r="D282" s="3" t="s">
        <v>302</v>
      </c>
      <c r="E282" s="4">
        <v>220</v>
      </c>
      <c r="F282" s="2" t="s">
        <v>324</v>
      </c>
      <c r="G282" s="35">
        <v>120</v>
      </c>
      <c r="H282" s="50" t="s">
        <v>333</v>
      </c>
      <c r="I282" s="1" t="str">
        <f t="shared" si="35"/>
        <v>3.3.90.30.14.02.0117.000004-01 - 220 - SETUL</v>
      </c>
      <c r="J282" s="1" t="str">
        <f t="shared" si="36"/>
        <v>3.3.90.30.14.02.0117.000004-01 - 220</v>
      </c>
      <c r="K282" s="1">
        <f t="shared" si="37"/>
        <v>150</v>
      </c>
    </row>
    <row r="283" spans="1:11" ht="21" x14ac:dyDescent="0.25">
      <c r="A283" s="7" t="s">
        <v>177</v>
      </c>
      <c r="B283" s="47" t="s">
        <v>276</v>
      </c>
      <c r="C283" s="3" t="s">
        <v>235</v>
      </c>
      <c r="D283" s="3" t="s">
        <v>302</v>
      </c>
      <c r="E283" s="4">
        <v>220</v>
      </c>
      <c r="F283" s="2" t="s">
        <v>324</v>
      </c>
      <c r="G283" s="35">
        <v>100</v>
      </c>
      <c r="H283" s="50" t="s">
        <v>333</v>
      </c>
      <c r="I283" s="1" t="str">
        <f t="shared" si="35"/>
        <v>3.3.90.30.14.02.0198.000002-01 - 220 - SETUL</v>
      </c>
      <c r="J283" s="1" t="str">
        <f t="shared" si="36"/>
        <v>3.3.90.30.14.02.0198.000002-01 - 220</v>
      </c>
      <c r="K283" s="1">
        <f t="shared" si="37"/>
        <v>125</v>
      </c>
    </row>
    <row r="284" spans="1:11" ht="21" x14ac:dyDescent="0.25">
      <c r="A284" s="7" t="s">
        <v>178</v>
      </c>
      <c r="B284" s="47" t="s">
        <v>276</v>
      </c>
      <c r="C284" s="3" t="s">
        <v>253</v>
      </c>
      <c r="D284" s="3" t="s">
        <v>302</v>
      </c>
      <c r="E284" s="4">
        <v>220</v>
      </c>
      <c r="F284" s="2" t="s">
        <v>324</v>
      </c>
      <c r="G284" s="35">
        <v>130</v>
      </c>
      <c r="H284" s="50" t="s">
        <v>333</v>
      </c>
      <c r="I284" s="1" t="str">
        <f t="shared" si="35"/>
        <v>3.3.90.30.14.02.0198.000003-01 - 220 - SETUL</v>
      </c>
      <c r="J284" s="1" t="str">
        <f t="shared" si="36"/>
        <v>3.3.90.30.14.02.0198.000003-01 - 220</v>
      </c>
      <c r="K284" s="1">
        <f t="shared" si="37"/>
        <v>163</v>
      </c>
    </row>
    <row r="285" spans="1:11" ht="21" x14ac:dyDescent="0.25">
      <c r="A285" s="7" t="s">
        <v>173</v>
      </c>
      <c r="B285" s="47" t="s">
        <v>294</v>
      </c>
      <c r="C285" s="3" t="s">
        <v>263</v>
      </c>
      <c r="D285" s="3" t="s">
        <v>302</v>
      </c>
      <c r="E285" s="4">
        <v>220</v>
      </c>
      <c r="F285" s="2" t="s">
        <v>324</v>
      </c>
      <c r="G285" s="35">
        <v>30</v>
      </c>
      <c r="H285" s="50" t="s">
        <v>333</v>
      </c>
      <c r="I285" s="1" t="str">
        <f t="shared" si="35"/>
        <v>3.3.90.30.14.02.0269.000001-01 - 220 - SETUL</v>
      </c>
      <c r="J285" s="1" t="str">
        <f t="shared" si="36"/>
        <v>3.3.90.30.14.02.0269.000001-01 - 220</v>
      </c>
      <c r="K285" s="1">
        <f t="shared" si="37"/>
        <v>38</v>
      </c>
    </row>
    <row r="286" spans="1:11" ht="21" x14ac:dyDescent="0.25">
      <c r="A286" s="7" t="s">
        <v>217</v>
      </c>
      <c r="B286" s="47" t="s">
        <v>291</v>
      </c>
      <c r="C286" s="3" t="s">
        <v>258</v>
      </c>
      <c r="D286" s="3" t="s">
        <v>302</v>
      </c>
      <c r="E286" s="4">
        <v>220</v>
      </c>
      <c r="F286" s="2" t="s">
        <v>324</v>
      </c>
      <c r="G286" s="35">
        <v>280</v>
      </c>
      <c r="H286" s="50" t="s">
        <v>333</v>
      </c>
      <c r="I286" s="1" t="str">
        <f t="shared" ref="I286:I302" si="38">A286&amp;" - "&amp;E286&amp;" - "&amp;F286</f>
        <v>3.3.90.30.14.02.0035.000025-01 - 220 - SETUL</v>
      </c>
      <c r="J286" s="1" t="str">
        <f t="shared" ref="J286:J302" si="39">A286&amp;" - "&amp;E286</f>
        <v>3.3.90.30.14.02.0035.000025-01 - 220</v>
      </c>
      <c r="K286" s="1">
        <f t="shared" ref="K286:K302" si="40">ROUND((G286/12)*15,0)</f>
        <v>350</v>
      </c>
    </row>
    <row r="287" spans="1:11" ht="21" x14ac:dyDescent="0.25">
      <c r="A287" s="7" t="s">
        <v>198</v>
      </c>
      <c r="B287" s="47" t="s">
        <v>289</v>
      </c>
      <c r="C287" s="3" t="s">
        <v>249</v>
      </c>
      <c r="D287" s="3" t="s">
        <v>305</v>
      </c>
      <c r="E287" s="4">
        <v>220</v>
      </c>
      <c r="F287" s="2" t="s">
        <v>324</v>
      </c>
      <c r="G287" s="35">
        <v>240</v>
      </c>
      <c r="H287" s="50" t="s">
        <v>333</v>
      </c>
      <c r="I287" s="1" t="str">
        <f t="shared" si="38"/>
        <v>3.3.90.30.14.02.0267.000001-01 - 220 - SETUL</v>
      </c>
      <c r="J287" s="1" t="str">
        <f t="shared" si="39"/>
        <v>3.3.90.30.14.02.0267.000001-01 - 220</v>
      </c>
      <c r="K287" s="1">
        <f t="shared" si="40"/>
        <v>300</v>
      </c>
    </row>
    <row r="288" spans="1:11" ht="21" x14ac:dyDescent="0.25">
      <c r="A288" s="7" t="s">
        <v>201</v>
      </c>
      <c r="B288" s="47" t="s">
        <v>301</v>
      </c>
      <c r="C288" s="3" t="s">
        <v>269</v>
      </c>
      <c r="D288" s="3" t="s">
        <v>302</v>
      </c>
      <c r="E288" s="4">
        <v>220</v>
      </c>
      <c r="F288" s="2" t="s">
        <v>324</v>
      </c>
      <c r="G288" s="35">
        <v>300</v>
      </c>
      <c r="H288" s="50" t="s">
        <v>333</v>
      </c>
      <c r="I288" s="1" t="str">
        <f t="shared" si="38"/>
        <v>3.3.90.30.14.02.0192.000003-01 - 220 - SETUL</v>
      </c>
      <c r="J288" s="1" t="str">
        <f t="shared" si="39"/>
        <v>3.3.90.30.14.02.0192.000003-01 - 220</v>
      </c>
      <c r="K288" s="1">
        <f t="shared" si="40"/>
        <v>375</v>
      </c>
    </row>
    <row r="289" spans="1:11" ht="21" x14ac:dyDescent="0.25">
      <c r="A289" s="7" t="s">
        <v>202</v>
      </c>
      <c r="B289" s="47" t="s">
        <v>293</v>
      </c>
      <c r="C289" s="3" t="s">
        <v>262</v>
      </c>
      <c r="D289" s="3" t="s">
        <v>302</v>
      </c>
      <c r="E289" s="4">
        <v>220</v>
      </c>
      <c r="F289" s="2" t="s">
        <v>324</v>
      </c>
      <c r="G289" s="35">
        <v>320</v>
      </c>
      <c r="H289" s="50" t="s">
        <v>333</v>
      </c>
      <c r="I289" s="1" t="str">
        <f t="shared" si="38"/>
        <v>3.3.90.30.14.02.0191.000004-01 - 220 - SETUL</v>
      </c>
      <c r="J289" s="1" t="str">
        <f t="shared" si="39"/>
        <v>3.3.90.30.14.02.0191.000004-01 - 220</v>
      </c>
      <c r="K289" s="1">
        <f t="shared" si="40"/>
        <v>400</v>
      </c>
    </row>
    <row r="290" spans="1:11" ht="21" x14ac:dyDescent="0.25">
      <c r="A290" s="7" t="s">
        <v>197</v>
      </c>
      <c r="B290" s="47" t="s">
        <v>287</v>
      </c>
      <c r="C290" s="3" t="s">
        <v>225</v>
      </c>
      <c r="D290" s="3" t="s">
        <v>302</v>
      </c>
      <c r="E290" s="4">
        <v>220</v>
      </c>
      <c r="F290" s="2" t="s">
        <v>324</v>
      </c>
      <c r="G290" s="35">
        <v>340</v>
      </c>
      <c r="H290" s="50" t="s">
        <v>333</v>
      </c>
      <c r="I290" s="1" t="str">
        <f t="shared" si="38"/>
        <v>3.3.90.30.14.02.0072.000002-01 - 220 - SETUL</v>
      </c>
      <c r="J290" s="1" t="str">
        <f t="shared" si="39"/>
        <v>3.3.90.30.14.02.0072.000002-01 - 220</v>
      </c>
      <c r="K290" s="1">
        <f t="shared" si="40"/>
        <v>425</v>
      </c>
    </row>
    <row r="291" spans="1:11" ht="31.5" x14ac:dyDescent="0.25">
      <c r="A291" s="7" t="s">
        <v>195</v>
      </c>
      <c r="B291" s="47" t="s">
        <v>279</v>
      </c>
      <c r="C291" s="3" t="s">
        <v>247</v>
      </c>
      <c r="D291" s="3" t="s">
        <v>305</v>
      </c>
      <c r="E291" s="4">
        <v>220</v>
      </c>
      <c r="F291" s="2" t="s">
        <v>324</v>
      </c>
      <c r="G291" s="35">
        <v>0</v>
      </c>
      <c r="H291" s="50" t="s">
        <v>333</v>
      </c>
      <c r="I291" s="1" t="str">
        <f t="shared" si="38"/>
        <v>3.3.90.30.14.02.0029.000033-01 - 220 - SETUL</v>
      </c>
      <c r="J291" s="1" t="str">
        <f t="shared" si="39"/>
        <v>3.3.90.30.14.02.0029.000033-01 - 220</v>
      </c>
      <c r="K291" s="1">
        <f t="shared" si="40"/>
        <v>0</v>
      </c>
    </row>
    <row r="292" spans="1:11" ht="21" x14ac:dyDescent="0.25">
      <c r="A292" s="7" t="s">
        <v>193</v>
      </c>
      <c r="B292" s="47" t="s">
        <v>298</v>
      </c>
      <c r="C292" s="3" t="s">
        <v>266</v>
      </c>
      <c r="D292" s="3" t="s">
        <v>302</v>
      </c>
      <c r="E292" s="4">
        <v>220</v>
      </c>
      <c r="F292" s="2" t="s">
        <v>324</v>
      </c>
      <c r="G292" s="35">
        <v>0</v>
      </c>
      <c r="H292" s="50" t="s">
        <v>333</v>
      </c>
      <c r="I292" s="1" t="str">
        <f t="shared" si="38"/>
        <v>3.3.90.30.14.02.0011.000004-01 - 220 - SETUL</v>
      </c>
      <c r="J292" s="1" t="str">
        <f t="shared" si="39"/>
        <v>3.3.90.30.14.02.0011.000004-01 - 220</v>
      </c>
      <c r="K292" s="1">
        <f t="shared" si="40"/>
        <v>0</v>
      </c>
    </row>
    <row r="293" spans="1:11" ht="21" x14ac:dyDescent="0.25">
      <c r="A293" s="7" t="s">
        <v>190</v>
      </c>
      <c r="B293" s="47" t="s">
        <v>300</v>
      </c>
      <c r="C293" s="3" t="s">
        <v>267</v>
      </c>
      <c r="D293" s="3" t="s">
        <v>304</v>
      </c>
      <c r="E293" s="4">
        <v>300</v>
      </c>
      <c r="F293" s="2" t="s">
        <v>325</v>
      </c>
      <c r="G293" s="35">
        <v>0</v>
      </c>
      <c r="H293" s="50" t="s">
        <v>333</v>
      </c>
      <c r="I293" s="1" t="str">
        <f t="shared" si="38"/>
        <v>3.3.90.30.14.02.0064.000006-01 - 300 - AGUAS CLARAS RA XX</v>
      </c>
      <c r="J293" s="1" t="str">
        <f t="shared" si="39"/>
        <v>3.3.90.30.14.02.0064.000006-01 - 300</v>
      </c>
      <c r="K293" s="1">
        <f t="shared" si="40"/>
        <v>0</v>
      </c>
    </row>
    <row r="294" spans="1:11" ht="21" x14ac:dyDescent="0.25">
      <c r="A294" s="7" t="s">
        <v>193</v>
      </c>
      <c r="B294" s="47" t="s">
        <v>298</v>
      </c>
      <c r="C294" s="3" t="s">
        <v>266</v>
      </c>
      <c r="D294" s="3" t="s">
        <v>302</v>
      </c>
      <c r="E294" s="4">
        <v>303</v>
      </c>
      <c r="F294" s="2" t="s">
        <v>326</v>
      </c>
      <c r="G294" s="35">
        <v>0</v>
      </c>
      <c r="H294" s="50" t="s">
        <v>333</v>
      </c>
      <c r="I294" s="1" t="str">
        <f t="shared" si="38"/>
        <v>3.3.90.30.14.02.0011.000004-01 - 303 - VARJAO RA XXIII</v>
      </c>
      <c r="J294" s="1" t="str">
        <f t="shared" si="39"/>
        <v>3.3.90.30.14.02.0011.000004-01 - 303</v>
      </c>
      <c r="K294" s="1">
        <f t="shared" si="40"/>
        <v>0</v>
      </c>
    </row>
    <row r="295" spans="1:11" ht="21" x14ac:dyDescent="0.25">
      <c r="A295" s="7" t="s">
        <v>185</v>
      </c>
      <c r="B295" s="47" t="s">
        <v>277</v>
      </c>
      <c r="C295" s="3" t="s">
        <v>236</v>
      </c>
      <c r="D295" s="3" t="s">
        <v>302</v>
      </c>
      <c r="E295" s="4">
        <v>306</v>
      </c>
      <c r="F295" s="2" t="s">
        <v>169</v>
      </c>
      <c r="G295" s="35">
        <v>0</v>
      </c>
      <c r="H295" s="50" t="s">
        <v>333</v>
      </c>
      <c r="I295" s="1" t="str">
        <f t="shared" si="38"/>
        <v>3.3.90.30.14.02.0202.000002-01 - 306 - SCIA RA XXV</v>
      </c>
      <c r="J295" s="1" t="str">
        <f t="shared" si="39"/>
        <v>3.3.90.30.14.02.0202.000002-01 - 306</v>
      </c>
      <c r="K295" s="1">
        <f t="shared" si="40"/>
        <v>0</v>
      </c>
    </row>
    <row r="296" spans="1:11" ht="31.5" x14ac:dyDescent="0.25">
      <c r="A296" s="7" t="s">
        <v>184</v>
      </c>
      <c r="B296" s="47" t="s">
        <v>281</v>
      </c>
      <c r="C296" s="3" t="s">
        <v>230</v>
      </c>
      <c r="D296" s="3" t="s">
        <v>302</v>
      </c>
      <c r="E296" s="4">
        <v>306</v>
      </c>
      <c r="F296" s="2" t="s">
        <v>169</v>
      </c>
      <c r="G296" s="35">
        <v>0</v>
      </c>
      <c r="H296" s="50" t="s">
        <v>335</v>
      </c>
      <c r="I296" s="1" t="str">
        <f t="shared" si="38"/>
        <v>3.3.90.30.25.06.0017.000002-01 - 306 - SCIA RA XXV</v>
      </c>
      <c r="J296" s="1" t="str">
        <f t="shared" si="39"/>
        <v>3.3.90.30.25.06.0017.000002-01 - 306</v>
      </c>
      <c r="K296" s="1">
        <f t="shared" si="40"/>
        <v>0</v>
      </c>
    </row>
    <row r="297" spans="1:11" ht="31.5" x14ac:dyDescent="0.25">
      <c r="A297" s="7" t="s">
        <v>183</v>
      </c>
      <c r="B297" s="47" t="s">
        <v>280</v>
      </c>
      <c r="C297" s="3" t="s">
        <v>241</v>
      </c>
      <c r="D297" s="3" t="s">
        <v>303</v>
      </c>
      <c r="E297" s="4">
        <v>306</v>
      </c>
      <c r="F297" s="2" t="s">
        <v>169</v>
      </c>
      <c r="G297" s="35">
        <v>0</v>
      </c>
      <c r="H297" s="50" t="s">
        <v>333</v>
      </c>
      <c r="I297" s="1" t="str">
        <f t="shared" si="38"/>
        <v>3.3.90.30.14.02.0211.000002-01 - 306 - SCIA RA XXV</v>
      </c>
      <c r="J297" s="1" t="str">
        <f t="shared" si="39"/>
        <v>3.3.90.30.14.02.0211.000002-01 - 306</v>
      </c>
      <c r="K297" s="1">
        <f t="shared" si="40"/>
        <v>0</v>
      </c>
    </row>
    <row r="298" spans="1:11" ht="31.5" x14ac:dyDescent="0.25">
      <c r="A298" s="7" t="s">
        <v>206</v>
      </c>
      <c r="B298" s="47" t="s">
        <v>299</v>
      </c>
      <c r="C298" s="3" t="s">
        <v>229</v>
      </c>
      <c r="D298" s="3" t="s">
        <v>302</v>
      </c>
      <c r="E298" s="4">
        <v>306</v>
      </c>
      <c r="F298" s="2" t="s">
        <v>169</v>
      </c>
      <c r="G298" s="35">
        <v>0</v>
      </c>
      <c r="H298" s="50" t="s">
        <v>334</v>
      </c>
      <c r="I298" s="1" t="str">
        <f t="shared" si="38"/>
        <v>3.3.90.30.19.08.0011.000002-01 - 306 - SCIA RA XXV</v>
      </c>
      <c r="J298" s="1" t="str">
        <f t="shared" si="39"/>
        <v>3.3.90.30.19.08.0011.000002-01 - 306</v>
      </c>
      <c r="K298" s="1">
        <f t="shared" si="40"/>
        <v>0</v>
      </c>
    </row>
    <row r="299" spans="1:11" ht="21" x14ac:dyDescent="0.25">
      <c r="A299" s="7" t="s">
        <v>204</v>
      </c>
      <c r="B299" s="47" t="s">
        <v>272</v>
      </c>
      <c r="C299" s="3" t="s">
        <v>231</v>
      </c>
      <c r="D299" s="3" t="s">
        <v>302</v>
      </c>
      <c r="E299" s="4">
        <v>306</v>
      </c>
      <c r="F299" s="2" t="s">
        <v>169</v>
      </c>
      <c r="G299" s="35">
        <v>0</v>
      </c>
      <c r="H299" s="50" t="s">
        <v>333</v>
      </c>
      <c r="I299" s="1" t="str">
        <f t="shared" si="38"/>
        <v>3.3.90.30.14.02.0004.000006-01 - 306 - SCIA RA XXV</v>
      </c>
      <c r="J299" s="1" t="str">
        <f t="shared" si="39"/>
        <v>3.3.90.30.14.02.0004.000006-01 - 306</v>
      </c>
      <c r="K299" s="1">
        <f t="shared" si="40"/>
        <v>0</v>
      </c>
    </row>
    <row r="300" spans="1:11" ht="21" x14ac:dyDescent="0.25">
      <c r="A300" s="7" t="s">
        <v>205</v>
      </c>
      <c r="B300" s="47" t="s">
        <v>284</v>
      </c>
      <c r="C300" s="3" t="s">
        <v>243</v>
      </c>
      <c r="D300" s="3" t="s">
        <v>306</v>
      </c>
      <c r="E300" s="4">
        <v>306</v>
      </c>
      <c r="F300" s="2" t="s">
        <v>169</v>
      </c>
      <c r="G300" s="35">
        <v>0</v>
      </c>
      <c r="H300" s="50" t="s">
        <v>333</v>
      </c>
      <c r="I300" s="1" t="str">
        <f t="shared" si="38"/>
        <v>3.3.90.30.14.02.0182.000001-01 - 306 - SCIA RA XXV</v>
      </c>
      <c r="J300" s="1" t="str">
        <f t="shared" si="39"/>
        <v>3.3.90.30.14.02.0182.000001-01 - 306</v>
      </c>
      <c r="K300" s="1">
        <f t="shared" si="40"/>
        <v>0</v>
      </c>
    </row>
    <row r="301" spans="1:11" ht="21" x14ac:dyDescent="0.25">
      <c r="A301" s="7" t="s">
        <v>222</v>
      </c>
      <c r="B301" s="47" t="s">
        <v>296</v>
      </c>
      <c r="C301" s="3" t="s">
        <v>264</v>
      </c>
      <c r="D301" s="3" t="s">
        <v>302</v>
      </c>
      <c r="E301" s="4">
        <v>306</v>
      </c>
      <c r="F301" s="2" t="s">
        <v>169</v>
      </c>
      <c r="G301" s="35">
        <v>0</v>
      </c>
      <c r="H301" s="50" t="s">
        <v>333</v>
      </c>
      <c r="I301" s="1" t="str">
        <f t="shared" si="38"/>
        <v>3.3.90.30.14.01.0364.000001-01 - 306 - SCIA RA XXV</v>
      </c>
      <c r="J301" s="1" t="str">
        <f t="shared" si="39"/>
        <v>3.3.90.30.14.01.0364.000001-01 - 306</v>
      </c>
      <c r="K301" s="1">
        <f t="shared" si="40"/>
        <v>0</v>
      </c>
    </row>
    <row r="302" spans="1:11" ht="21" x14ac:dyDescent="0.25">
      <c r="A302" s="7" t="s">
        <v>219</v>
      </c>
      <c r="B302" s="47" t="s">
        <v>278</v>
      </c>
      <c r="C302" s="3" t="s">
        <v>237</v>
      </c>
      <c r="D302" s="3" t="s">
        <v>306</v>
      </c>
      <c r="E302" s="4">
        <v>306</v>
      </c>
      <c r="F302" s="2" t="s">
        <v>169</v>
      </c>
      <c r="G302" s="35">
        <v>0</v>
      </c>
      <c r="H302" s="50" t="s">
        <v>333</v>
      </c>
      <c r="I302" s="1" t="str">
        <f t="shared" si="38"/>
        <v>3.3.90.30.14.02.0034.000003-01 - 306 - SCIA RA XXV</v>
      </c>
      <c r="J302" s="1" t="str">
        <f t="shared" si="39"/>
        <v>3.3.90.30.14.02.0034.000003-01 - 306</v>
      </c>
      <c r="K302" s="1">
        <f t="shared" si="40"/>
        <v>0</v>
      </c>
    </row>
    <row r="303" spans="1:11" ht="31.5" x14ac:dyDescent="0.25">
      <c r="A303" s="7" t="s">
        <v>221</v>
      </c>
      <c r="B303" s="47" t="s">
        <v>285</v>
      </c>
      <c r="C303" s="3" t="s">
        <v>244</v>
      </c>
      <c r="D303" s="3" t="s">
        <v>306</v>
      </c>
      <c r="E303" s="4">
        <v>306</v>
      </c>
      <c r="F303" s="2" t="s">
        <v>169</v>
      </c>
      <c r="G303" s="35">
        <v>0</v>
      </c>
      <c r="H303" s="50" t="s">
        <v>333</v>
      </c>
      <c r="I303" s="1" t="str">
        <f t="shared" ref="I303:I316" si="41">A303&amp;" - "&amp;E303&amp;" - "&amp;F303</f>
        <v>3.3.90.30.14.02.0071.000006-01 - 306 - SCIA RA XXV</v>
      </c>
      <c r="J303" s="1" t="str">
        <f t="shared" ref="J303:J316" si="42">A303&amp;" - "&amp;E303</f>
        <v>3.3.90.30.14.02.0071.000006-01 - 306</v>
      </c>
      <c r="K303" s="1">
        <f t="shared" ref="K303:K316" si="43">ROUND((G303/12)*15,0)</f>
        <v>0</v>
      </c>
    </row>
    <row r="304" spans="1:11" ht="21" x14ac:dyDescent="0.25">
      <c r="A304" s="7" t="s">
        <v>220</v>
      </c>
      <c r="B304" s="47" t="s">
        <v>295</v>
      </c>
      <c r="C304" s="3" t="s">
        <v>227</v>
      </c>
      <c r="D304" s="3" t="s">
        <v>306</v>
      </c>
      <c r="E304" s="4">
        <v>306</v>
      </c>
      <c r="F304" s="2" t="s">
        <v>169</v>
      </c>
      <c r="G304" s="35">
        <v>0</v>
      </c>
      <c r="H304" s="50" t="s">
        <v>333</v>
      </c>
      <c r="I304" s="1" t="str">
        <f t="shared" si="41"/>
        <v>3.3.90.30.14.02.0240.000001-01 - 306 - SCIA RA XXV</v>
      </c>
      <c r="J304" s="1" t="str">
        <f t="shared" si="42"/>
        <v>3.3.90.30.14.02.0240.000001-01 - 306</v>
      </c>
      <c r="K304" s="1">
        <f t="shared" si="43"/>
        <v>0</v>
      </c>
    </row>
    <row r="305" spans="1:11" ht="21" x14ac:dyDescent="0.25">
      <c r="A305" s="7" t="s">
        <v>193</v>
      </c>
      <c r="B305" s="47" t="s">
        <v>298</v>
      </c>
      <c r="C305" s="3" t="s">
        <v>266</v>
      </c>
      <c r="D305" s="3" t="s">
        <v>302</v>
      </c>
      <c r="E305" s="4">
        <v>306</v>
      </c>
      <c r="F305" s="2" t="s">
        <v>169</v>
      </c>
      <c r="G305" s="35">
        <v>0</v>
      </c>
      <c r="H305" s="50" t="s">
        <v>333</v>
      </c>
      <c r="I305" s="1" t="str">
        <f t="shared" si="41"/>
        <v>3.3.90.30.14.02.0011.000004-01 - 306 - SCIA RA XXV</v>
      </c>
      <c r="J305" s="1" t="str">
        <f t="shared" si="42"/>
        <v>3.3.90.30.14.02.0011.000004-01 - 306</v>
      </c>
      <c r="K305" s="1">
        <f t="shared" si="43"/>
        <v>0</v>
      </c>
    </row>
    <row r="306" spans="1:11" ht="21" x14ac:dyDescent="0.25">
      <c r="A306" s="7" t="s">
        <v>218</v>
      </c>
      <c r="B306" s="47" t="s">
        <v>274</v>
      </c>
      <c r="C306" s="3" t="s">
        <v>232</v>
      </c>
      <c r="D306" s="3" t="s">
        <v>302</v>
      </c>
      <c r="E306" s="4">
        <v>306</v>
      </c>
      <c r="F306" s="2" t="s">
        <v>169</v>
      </c>
      <c r="G306" s="35">
        <v>0</v>
      </c>
      <c r="H306" s="50" t="s">
        <v>333</v>
      </c>
      <c r="I306" s="1" t="str">
        <f t="shared" si="41"/>
        <v>3.3.90.30.14.02.0119.000006-01 - 306 - SCIA RA XXV</v>
      </c>
      <c r="J306" s="1" t="str">
        <f t="shared" si="42"/>
        <v>3.3.90.30.14.02.0119.000006-01 - 306</v>
      </c>
      <c r="K306" s="1">
        <f t="shared" si="43"/>
        <v>0</v>
      </c>
    </row>
    <row r="307" spans="1:11" ht="21" x14ac:dyDescent="0.25">
      <c r="A307" s="7" t="s">
        <v>217</v>
      </c>
      <c r="B307" s="47" t="s">
        <v>291</v>
      </c>
      <c r="C307" s="3" t="s">
        <v>258</v>
      </c>
      <c r="D307" s="3" t="s">
        <v>302</v>
      </c>
      <c r="E307" s="4">
        <v>306</v>
      </c>
      <c r="F307" s="2" t="s">
        <v>169</v>
      </c>
      <c r="G307" s="35">
        <v>0</v>
      </c>
      <c r="H307" s="50" t="s">
        <v>333</v>
      </c>
      <c r="I307" s="1" t="str">
        <f t="shared" si="41"/>
        <v>3.3.90.30.14.02.0035.000025-01 - 306 - SCIA RA XXV</v>
      </c>
      <c r="J307" s="1" t="str">
        <f t="shared" si="42"/>
        <v>3.3.90.30.14.02.0035.000025-01 - 306</v>
      </c>
      <c r="K307" s="1">
        <f t="shared" si="43"/>
        <v>0</v>
      </c>
    </row>
    <row r="308" spans="1:11" ht="21" x14ac:dyDescent="0.25">
      <c r="A308" s="7" t="s">
        <v>185</v>
      </c>
      <c r="B308" s="47" t="s">
        <v>277</v>
      </c>
      <c r="C308" s="3" t="s">
        <v>236</v>
      </c>
      <c r="D308" s="3" t="s">
        <v>302</v>
      </c>
      <c r="E308" s="4">
        <v>308</v>
      </c>
      <c r="F308" s="2" t="s">
        <v>327</v>
      </c>
      <c r="G308" s="35">
        <v>0</v>
      </c>
      <c r="H308" s="50" t="s">
        <v>333</v>
      </c>
      <c r="I308" s="1" t="str">
        <f t="shared" si="41"/>
        <v>3.3.90.30.14.02.0202.000002-01 - 308 - ITAPOA RA XXVIII</v>
      </c>
      <c r="J308" s="1" t="str">
        <f t="shared" si="42"/>
        <v>3.3.90.30.14.02.0202.000002-01 - 308</v>
      </c>
      <c r="K308" s="1">
        <f t="shared" si="43"/>
        <v>0</v>
      </c>
    </row>
    <row r="309" spans="1:11" ht="31.5" x14ac:dyDescent="0.25">
      <c r="A309" s="7" t="s">
        <v>183</v>
      </c>
      <c r="B309" s="47" t="s">
        <v>280</v>
      </c>
      <c r="C309" s="3" t="s">
        <v>241</v>
      </c>
      <c r="D309" s="3" t="s">
        <v>303</v>
      </c>
      <c r="E309" s="4">
        <v>308</v>
      </c>
      <c r="F309" s="2" t="s">
        <v>327</v>
      </c>
      <c r="G309" s="35">
        <v>0</v>
      </c>
      <c r="H309" s="50" t="s">
        <v>333</v>
      </c>
      <c r="I309" s="1" t="str">
        <f t="shared" si="41"/>
        <v>3.3.90.30.14.02.0211.000002-01 - 308 - ITAPOA RA XXVIII</v>
      </c>
      <c r="J309" s="1" t="str">
        <f t="shared" si="42"/>
        <v>3.3.90.30.14.02.0211.000002-01 - 308</v>
      </c>
      <c r="K309" s="1">
        <f t="shared" si="43"/>
        <v>0</v>
      </c>
    </row>
    <row r="310" spans="1:11" ht="31.5" x14ac:dyDescent="0.25">
      <c r="A310" s="7" t="s">
        <v>206</v>
      </c>
      <c r="B310" s="47" t="s">
        <v>299</v>
      </c>
      <c r="C310" s="3" t="s">
        <v>229</v>
      </c>
      <c r="D310" s="3" t="s">
        <v>302</v>
      </c>
      <c r="E310" s="4">
        <v>308</v>
      </c>
      <c r="F310" s="2" t="s">
        <v>327</v>
      </c>
      <c r="G310" s="35">
        <v>0</v>
      </c>
      <c r="H310" s="50" t="s">
        <v>334</v>
      </c>
      <c r="I310" s="1" t="str">
        <f t="shared" si="41"/>
        <v>3.3.90.30.19.08.0011.000002-01 - 308 - ITAPOA RA XXVIII</v>
      </c>
      <c r="J310" s="1" t="str">
        <f t="shared" si="42"/>
        <v>3.3.90.30.19.08.0011.000002-01 - 308</v>
      </c>
      <c r="K310" s="1">
        <f t="shared" si="43"/>
        <v>0</v>
      </c>
    </row>
    <row r="311" spans="1:11" ht="31.5" x14ac:dyDescent="0.25">
      <c r="A311" s="7" t="s">
        <v>184</v>
      </c>
      <c r="B311" s="47" t="s">
        <v>281</v>
      </c>
      <c r="C311" s="3" t="s">
        <v>230</v>
      </c>
      <c r="D311" s="3" t="s">
        <v>302</v>
      </c>
      <c r="E311" s="4">
        <v>308</v>
      </c>
      <c r="F311" s="2" t="s">
        <v>327</v>
      </c>
      <c r="G311" s="35">
        <v>0</v>
      </c>
      <c r="H311" s="50" t="s">
        <v>335</v>
      </c>
      <c r="I311" s="1" t="str">
        <f t="shared" si="41"/>
        <v>3.3.90.30.25.06.0017.000002-01 - 308 - ITAPOA RA XXVIII</v>
      </c>
      <c r="J311" s="1" t="str">
        <f t="shared" si="42"/>
        <v>3.3.90.30.25.06.0017.000002-01 - 308</v>
      </c>
      <c r="K311" s="1">
        <f t="shared" si="43"/>
        <v>0</v>
      </c>
    </row>
    <row r="312" spans="1:11" ht="31.5" x14ac:dyDescent="0.25">
      <c r="A312" s="7" t="s">
        <v>221</v>
      </c>
      <c r="B312" s="47" t="s">
        <v>285</v>
      </c>
      <c r="C312" s="3" t="s">
        <v>244</v>
      </c>
      <c r="D312" s="3" t="s">
        <v>306</v>
      </c>
      <c r="E312" s="4">
        <v>308</v>
      </c>
      <c r="F312" s="2" t="s">
        <v>327</v>
      </c>
      <c r="G312" s="35">
        <v>0</v>
      </c>
      <c r="H312" s="50" t="s">
        <v>333</v>
      </c>
      <c r="I312" s="1" t="str">
        <f t="shared" si="41"/>
        <v>3.3.90.30.14.02.0071.000006-01 - 308 - ITAPOA RA XXVIII</v>
      </c>
      <c r="J312" s="1" t="str">
        <f t="shared" si="42"/>
        <v>3.3.90.30.14.02.0071.000006-01 - 308</v>
      </c>
      <c r="K312" s="1">
        <f t="shared" si="43"/>
        <v>0</v>
      </c>
    </row>
    <row r="313" spans="1:11" ht="31.5" x14ac:dyDescent="0.25">
      <c r="A313" s="7" t="s">
        <v>203</v>
      </c>
      <c r="B313" s="47" t="s">
        <v>282</v>
      </c>
      <c r="C313" s="3" t="s">
        <v>226</v>
      </c>
      <c r="D313" s="3" t="s">
        <v>302</v>
      </c>
      <c r="E313" s="4">
        <v>308</v>
      </c>
      <c r="F313" s="2" t="s">
        <v>327</v>
      </c>
      <c r="G313" s="35">
        <v>0</v>
      </c>
      <c r="H313" s="50" t="s">
        <v>333</v>
      </c>
      <c r="I313" s="1" t="str">
        <f t="shared" si="41"/>
        <v>3.3.90.30.14.02.0117.000004-01 - 308 - ITAPOA RA XXVIII</v>
      </c>
      <c r="J313" s="1" t="str">
        <f t="shared" si="42"/>
        <v>3.3.90.30.14.02.0117.000004-01 - 308</v>
      </c>
      <c r="K313" s="1">
        <f t="shared" si="43"/>
        <v>0</v>
      </c>
    </row>
    <row r="314" spans="1:11" ht="21" x14ac:dyDescent="0.25">
      <c r="A314" s="7" t="s">
        <v>219</v>
      </c>
      <c r="B314" s="47" t="s">
        <v>278</v>
      </c>
      <c r="C314" s="3" t="s">
        <v>237</v>
      </c>
      <c r="D314" s="3" t="s">
        <v>306</v>
      </c>
      <c r="E314" s="4">
        <v>308</v>
      </c>
      <c r="F314" s="2" t="s">
        <v>327</v>
      </c>
      <c r="G314" s="35">
        <v>0</v>
      </c>
      <c r="H314" s="50" t="s">
        <v>333</v>
      </c>
      <c r="I314" s="1" t="str">
        <f t="shared" si="41"/>
        <v>3.3.90.30.14.02.0034.000003-01 - 308 - ITAPOA RA XXVIII</v>
      </c>
      <c r="J314" s="1" t="str">
        <f t="shared" si="42"/>
        <v>3.3.90.30.14.02.0034.000003-01 - 308</v>
      </c>
      <c r="K314" s="1">
        <f t="shared" si="43"/>
        <v>0</v>
      </c>
    </row>
    <row r="315" spans="1:11" ht="21" x14ac:dyDescent="0.25">
      <c r="A315" s="7" t="s">
        <v>204</v>
      </c>
      <c r="B315" s="47" t="s">
        <v>272</v>
      </c>
      <c r="C315" s="3" t="s">
        <v>231</v>
      </c>
      <c r="D315" s="3" t="s">
        <v>302</v>
      </c>
      <c r="E315" s="4">
        <v>308</v>
      </c>
      <c r="F315" s="2" t="s">
        <v>327</v>
      </c>
      <c r="G315" s="35">
        <v>0</v>
      </c>
      <c r="H315" s="50" t="s">
        <v>333</v>
      </c>
      <c r="I315" s="1" t="str">
        <f t="shared" si="41"/>
        <v>3.3.90.30.14.02.0004.000006-01 - 308 - ITAPOA RA XXVIII</v>
      </c>
      <c r="J315" s="1" t="str">
        <f t="shared" si="42"/>
        <v>3.3.90.30.14.02.0004.000006-01 - 308</v>
      </c>
      <c r="K315" s="1">
        <f t="shared" si="43"/>
        <v>0</v>
      </c>
    </row>
    <row r="316" spans="1:11" ht="21" x14ac:dyDescent="0.25">
      <c r="A316" s="7" t="s">
        <v>205</v>
      </c>
      <c r="B316" s="47" t="s">
        <v>284</v>
      </c>
      <c r="C316" s="3" t="s">
        <v>243</v>
      </c>
      <c r="D316" s="3" t="s">
        <v>306</v>
      </c>
      <c r="E316" s="4">
        <v>308</v>
      </c>
      <c r="F316" s="2" t="s">
        <v>327</v>
      </c>
      <c r="G316" s="35">
        <v>0</v>
      </c>
      <c r="H316" s="50" t="s">
        <v>333</v>
      </c>
      <c r="I316" s="1" t="str">
        <f t="shared" si="41"/>
        <v>3.3.90.30.14.02.0182.000001-01 - 308 - ITAPOA RA XXVIII</v>
      </c>
      <c r="J316" s="1" t="str">
        <f t="shared" si="42"/>
        <v>3.3.90.30.14.02.0182.000001-01 - 308</v>
      </c>
      <c r="K316" s="1">
        <f t="shared" si="43"/>
        <v>0</v>
      </c>
    </row>
    <row r="317" spans="1:11" ht="31.5" x14ac:dyDescent="0.25">
      <c r="A317" s="7" t="s">
        <v>179</v>
      </c>
      <c r="B317" s="47" t="s">
        <v>275</v>
      </c>
      <c r="C317" s="3" t="s">
        <v>233</v>
      </c>
      <c r="D317" s="3" t="s">
        <v>302</v>
      </c>
      <c r="E317" s="4">
        <v>308</v>
      </c>
      <c r="F317" s="2" t="s">
        <v>327</v>
      </c>
      <c r="G317" s="35">
        <v>0</v>
      </c>
      <c r="H317" s="50" t="s">
        <v>333</v>
      </c>
      <c r="I317" s="1" t="str">
        <f t="shared" ref="I317:I342" si="44">A317&amp;" - "&amp;E317&amp;" - "&amp;F317</f>
        <v>3.3.90.30.14.02.0206.000004-01 - 308 - ITAPOA RA XXVIII</v>
      </c>
      <c r="J317" s="1" t="str">
        <f t="shared" ref="J317:J342" si="45">A317&amp;" - "&amp;E317</f>
        <v>3.3.90.30.14.02.0206.000004-01 - 308</v>
      </c>
      <c r="K317" s="1">
        <f t="shared" ref="K317:K342" si="46">ROUND((G317/12)*15,0)</f>
        <v>0</v>
      </c>
    </row>
    <row r="318" spans="1:11" ht="31.5" x14ac:dyDescent="0.25">
      <c r="A318" s="7" t="s">
        <v>180</v>
      </c>
      <c r="B318" s="47" t="s">
        <v>275</v>
      </c>
      <c r="C318" s="3" t="s">
        <v>234</v>
      </c>
      <c r="D318" s="3" t="s">
        <v>302</v>
      </c>
      <c r="E318" s="4">
        <v>308</v>
      </c>
      <c r="F318" s="2" t="s">
        <v>327</v>
      </c>
      <c r="G318" s="35">
        <v>0</v>
      </c>
      <c r="H318" s="50" t="s">
        <v>333</v>
      </c>
      <c r="I318" s="1" t="str">
        <f t="shared" si="44"/>
        <v>3.3.90.30.14.02.0206.000005-01 - 308 - ITAPOA RA XXVIII</v>
      </c>
      <c r="J318" s="1" t="str">
        <f t="shared" si="45"/>
        <v>3.3.90.30.14.02.0206.000005-01 - 308</v>
      </c>
      <c r="K318" s="1">
        <f t="shared" si="46"/>
        <v>0</v>
      </c>
    </row>
    <row r="319" spans="1:11" ht="31.5" x14ac:dyDescent="0.25">
      <c r="A319" s="7" t="s">
        <v>184</v>
      </c>
      <c r="B319" s="47" t="s">
        <v>281</v>
      </c>
      <c r="C319" s="3" t="s">
        <v>230</v>
      </c>
      <c r="D319" s="3" t="s">
        <v>302</v>
      </c>
      <c r="E319" s="4">
        <v>400</v>
      </c>
      <c r="F319" s="2" t="s">
        <v>328</v>
      </c>
      <c r="G319" s="35">
        <v>0</v>
      </c>
      <c r="H319" s="50" t="s">
        <v>335</v>
      </c>
      <c r="I319" s="1" t="str">
        <f t="shared" si="44"/>
        <v>3.3.90.30.25.06.0017.000002-01 - 400 - SEJUS</v>
      </c>
      <c r="J319" s="1" t="str">
        <f t="shared" si="45"/>
        <v>3.3.90.30.25.06.0017.000002-01 - 400</v>
      </c>
      <c r="K319" s="1">
        <f t="shared" si="46"/>
        <v>0</v>
      </c>
    </row>
    <row r="320" spans="1:11" ht="21" x14ac:dyDescent="0.25">
      <c r="A320" s="7" t="s">
        <v>185</v>
      </c>
      <c r="B320" s="47" t="s">
        <v>277</v>
      </c>
      <c r="C320" s="3" t="s">
        <v>236</v>
      </c>
      <c r="D320" s="3" t="s">
        <v>302</v>
      </c>
      <c r="E320" s="4">
        <v>400</v>
      </c>
      <c r="F320" s="2" t="s">
        <v>328</v>
      </c>
      <c r="G320" s="35">
        <v>0</v>
      </c>
      <c r="H320" s="50" t="s">
        <v>333</v>
      </c>
      <c r="I320" s="1" t="str">
        <f t="shared" si="44"/>
        <v>3.3.90.30.14.02.0202.000002-01 - 400 - SEJUS</v>
      </c>
      <c r="J320" s="1" t="str">
        <f t="shared" si="45"/>
        <v>3.3.90.30.14.02.0202.000002-01 - 400</v>
      </c>
      <c r="K320" s="1">
        <f t="shared" si="46"/>
        <v>0</v>
      </c>
    </row>
    <row r="321" spans="1:11" ht="31.5" x14ac:dyDescent="0.25">
      <c r="A321" s="7" t="s">
        <v>183</v>
      </c>
      <c r="B321" s="47" t="s">
        <v>280</v>
      </c>
      <c r="C321" s="3" t="s">
        <v>241</v>
      </c>
      <c r="D321" s="3" t="s">
        <v>303</v>
      </c>
      <c r="E321" s="4">
        <v>400</v>
      </c>
      <c r="F321" s="2" t="s">
        <v>328</v>
      </c>
      <c r="G321" s="35">
        <v>0</v>
      </c>
      <c r="H321" s="50" t="s">
        <v>333</v>
      </c>
      <c r="I321" s="1" t="str">
        <f t="shared" si="44"/>
        <v>3.3.90.30.14.02.0211.000002-01 - 400 - SEJUS</v>
      </c>
      <c r="J321" s="1" t="str">
        <f t="shared" si="45"/>
        <v>3.3.90.30.14.02.0211.000002-01 - 400</v>
      </c>
      <c r="K321" s="1">
        <f t="shared" si="46"/>
        <v>0</v>
      </c>
    </row>
    <row r="322" spans="1:11" ht="21" x14ac:dyDescent="0.25">
      <c r="A322" s="7" t="s">
        <v>190</v>
      </c>
      <c r="B322" s="47" t="s">
        <v>300</v>
      </c>
      <c r="C322" s="3" t="s">
        <v>267</v>
      </c>
      <c r="D322" s="3" t="s">
        <v>304</v>
      </c>
      <c r="E322" s="4">
        <v>400</v>
      </c>
      <c r="F322" s="2" t="s">
        <v>328</v>
      </c>
      <c r="G322" s="35">
        <v>0</v>
      </c>
      <c r="H322" s="50" t="s">
        <v>333</v>
      </c>
      <c r="I322" s="1" t="str">
        <f t="shared" si="44"/>
        <v>3.3.90.30.14.02.0064.000006-01 - 400 - SEJUS</v>
      </c>
      <c r="J322" s="1" t="str">
        <f t="shared" si="45"/>
        <v>3.3.90.30.14.02.0064.000006-01 - 400</v>
      </c>
      <c r="K322" s="1">
        <f t="shared" si="46"/>
        <v>0</v>
      </c>
    </row>
    <row r="323" spans="1:11" ht="21" x14ac:dyDescent="0.25">
      <c r="A323" s="7" t="s">
        <v>205</v>
      </c>
      <c r="B323" s="47" t="s">
        <v>284</v>
      </c>
      <c r="C323" s="3" t="s">
        <v>243</v>
      </c>
      <c r="D323" s="3" t="s">
        <v>306</v>
      </c>
      <c r="E323" s="4">
        <v>400</v>
      </c>
      <c r="F323" s="2" t="s">
        <v>328</v>
      </c>
      <c r="G323" s="35">
        <v>0</v>
      </c>
      <c r="H323" s="50" t="s">
        <v>333</v>
      </c>
      <c r="I323" s="1" t="str">
        <f t="shared" si="44"/>
        <v>3.3.90.30.14.02.0182.000001-01 - 400 - SEJUS</v>
      </c>
      <c r="J323" s="1" t="str">
        <f t="shared" si="45"/>
        <v>3.3.90.30.14.02.0182.000001-01 - 400</v>
      </c>
      <c r="K323" s="1">
        <f t="shared" si="46"/>
        <v>0</v>
      </c>
    </row>
    <row r="324" spans="1:11" ht="21" x14ac:dyDescent="0.25">
      <c r="A324" s="7" t="s">
        <v>177</v>
      </c>
      <c r="B324" s="47" t="s">
        <v>276</v>
      </c>
      <c r="C324" s="3" t="s">
        <v>235</v>
      </c>
      <c r="D324" s="3" t="s">
        <v>302</v>
      </c>
      <c r="E324" s="4">
        <v>400</v>
      </c>
      <c r="F324" s="2" t="s">
        <v>328</v>
      </c>
      <c r="G324" s="35">
        <v>0</v>
      </c>
      <c r="H324" s="50" t="s">
        <v>333</v>
      </c>
      <c r="I324" s="1" t="str">
        <f t="shared" si="44"/>
        <v>3.3.90.30.14.02.0198.000002-01 - 400 - SEJUS</v>
      </c>
      <c r="J324" s="1" t="str">
        <f t="shared" si="45"/>
        <v>3.3.90.30.14.02.0198.000002-01 - 400</v>
      </c>
      <c r="K324" s="1">
        <f t="shared" si="46"/>
        <v>0</v>
      </c>
    </row>
    <row r="325" spans="1:11" ht="21" x14ac:dyDescent="0.25">
      <c r="A325" s="7" t="s">
        <v>191</v>
      </c>
      <c r="B325" s="47" t="s">
        <v>283</v>
      </c>
      <c r="C325" s="3" t="s">
        <v>242</v>
      </c>
      <c r="D325" s="3" t="s">
        <v>302</v>
      </c>
      <c r="E325" s="4">
        <v>400</v>
      </c>
      <c r="F325" s="2" t="s">
        <v>328</v>
      </c>
      <c r="G325" s="35">
        <v>0</v>
      </c>
      <c r="H325" s="50" t="s">
        <v>333</v>
      </c>
      <c r="I325" s="1" t="str">
        <f t="shared" si="44"/>
        <v>3.3.90.30.14.02.0263.000001-01 - 400 - SEJUS</v>
      </c>
      <c r="J325" s="1" t="str">
        <f t="shared" si="45"/>
        <v>3.3.90.30.14.02.0263.000001-01 - 400</v>
      </c>
      <c r="K325" s="1">
        <f t="shared" si="46"/>
        <v>0</v>
      </c>
    </row>
    <row r="326" spans="1:11" ht="31.5" x14ac:dyDescent="0.25">
      <c r="A326" s="7" t="s">
        <v>206</v>
      </c>
      <c r="B326" s="47" t="s">
        <v>299</v>
      </c>
      <c r="C326" s="3" t="s">
        <v>229</v>
      </c>
      <c r="D326" s="3" t="s">
        <v>302</v>
      </c>
      <c r="E326" s="4">
        <v>400</v>
      </c>
      <c r="F326" s="2" t="s">
        <v>328</v>
      </c>
      <c r="G326" s="35">
        <v>0</v>
      </c>
      <c r="H326" s="50" t="s">
        <v>334</v>
      </c>
      <c r="I326" s="1" t="str">
        <f t="shared" si="44"/>
        <v>3.3.90.30.19.08.0011.000002-01 - 400 - SEJUS</v>
      </c>
      <c r="J326" s="1" t="str">
        <f t="shared" si="45"/>
        <v>3.3.90.30.19.08.0011.000002-01 - 400</v>
      </c>
      <c r="K326" s="1">
        <f t="shared" si="46"/>
        <v>0</v>
      </c>
    </row>
    <row r="327" spans="1:11" ht="21" x14ac:dyDescent="0.25">
      <c r="A327" s="7" t="s">
        <v>204</v>
      </c>
      <c r="B327" s="47" t="s">
        <v>272</v>
      </c>
      <c r="C327" s="3" t="s">
        <v>231</v>
      </c>
      <c r="D327" s="3" t="s">
        <v>302</v>
      </c>
      <c r="E327" s="4">
        <v>400</v>
      </c>
      <c r="F327" s="2" t="s">
        <v>328</v>
      </c>
      <c r="G327" s="35">
        <v>0</v>
      </c>
      <c r="H327" s="50" t="s">
        <v>333</v>
      </c>
      <c r="I327" s="1" t="str">
        <f t="shared" si="44"/>
        <v>3.3.90.30.14.02.0004.000006-01 - 400 - SEJUS</v>
      </c>
      <c r="J327" s="1" t="str">
        <f t="shared" si="45"/>
        <v>3.3.90.30.14.02.0004.000006-01 - 400</v>
      </c>
      <c r="K327" s="1">
        <f t="shared" si="46"/>
        <v>0</v>
      </c>
    </row>
    <row r="328" spans="1:11" ht="21" x14ac:dyDescent="0.25">
      <c r="A328" s="7" t="s">
        <v>207</v>
      </c>
      <c r="B328" s="47" t="s">
        <v>279</v>
      </c>
      <c r="C328" s="3" t="s">
        <v>238</v>
      </c>
      <c r="D328" s="3" t="s">
        <v>305</v>
      </c>
      <c r="E328" s="4">
        <v>400</v>
      </c>
      <c r="F328" s="2" t="s">
        <v>328</v>
      </c>
      <c r="G328" s="35">
        <v>0</v>
      </c>
      <c r="H328" s="50" t="s">
        <v>333</v>
      </c>
      <c r="I328" s="1" t="str">
        <f t="shared" si="44"/>
        <v>3.3.90.30.14.02.0029.000023-01 - 400 - SEJUS</v>
      </c>
      <c r="J328" s="1" t="str">
        <f t="shared" si="45"/>
        <v>3.3.90.30.14.02.0029.000023-01 - 400</v>
      </c>
      <c r="K328" s="1">
        <f t="shared" si="46"/>
        <v>0</v>
      </c>
    </row>
    <row r="329" spans="1:11" ht="21" x14ac:dyDescent="0.25">
      <c r="A329" s="7" t="s">
        <v>173</v>
      </c>
      <c r="B329" s="47" t="s">
        <v>294</v>
      </c>
      <c r="C329" s="3" t="s">
        <v>263</v>
      </c>
      <c r="D329" s="3" t="s">
        <v>302</v>
      </c>
      <c r="E329" s="4">
        <v>400</v>
      </c>
      <c r="F329" s="2" t="s">
        <v>328</v>
      </c>
      <c r="G329" s="35">
        <v>0</v>
      </c>
      <c r="H329" s="50" t="s">
        <v>333</v>
      </c>
      <c r="I329" s="1" t="str">
        <f t="shared" si="44"/>
        <v>3.3.90.30.14.02.0269.000001-01 - 400 - SEJUS</v>
      </c>
      <c r="J329" s="1" t="str">
        <f t="shared" si="45"/>
        <v>3.3.90.30.14.02.0269.000001-01 - 400</v>
      </c>
      <c r="K329" s="1">
        <f t="shared" si="46"/>
        <v>0</v>
      </c>
    </row>
    <row r="330" spans="1:11" ht="21" x14ac:dyDescent="0.25">
      <c r="A330" s="7" t="s">
        <v>202</v>
      </c>
      <c r="B330" s="47" t="s">
        <v>293</v>
      </c>
      <c r="C330" s="3" t="s">
        <v>262</v>
      </c>
      <c r="D330" s="3" t="s">
        <v>302</v>
      </c>
      <c r="E330" s="4">
        <v>400</v>
      </c>
      <c r="F330" s="2" t="s">
        <v>328</v>
      </c>
      <c r="G330" s="35">
        <v>0</v>
      </c>
      <c r="H330" s="50" t="s">
        <v>333</v>
      </c>
      <c r="I330" s="1" t="str">
        <f t="shared" si="44"/>
        <v>3.3.90.30.14.02.0191.000004-01 - 400 - SEJUS</v>
      </c>
      <c r="J330" s="1" t="str">
        <f t="shared" si="45"/>
        <v>3.3.90.30.14.02.0191.000004-01 - 400</v>
      </c>
      <c r="K330" s="1">
        <f t="shared" si="46"/>
        <v>0</v>
      </c>
    </row>
    <row r="331" spans="1:11" ht="21" x14ac:dyDescent="0.25">
      <c r="A331" s="7" t="s">
        <v>193</v>
      </c>
      <c r="B331" s="47" t="s">
        <v>298</v>
      </c>
      <c r="C331" s="3" t="s">
        <v>266</v>
      </c>
      <c r="D331" s="3" t="s">
        <v>302</v>
      </c>
      <c r="E331" s="4">
        <v>400</v>
      </c>
      <c r="F331" s="2" t="s">
        <v>328</v>
      </c>
      <c r="G331" s="35">
        <v>0</v>
      </c>
      <c r="H331" s="50" t="s">
        <v>333</v>
      </c>
      <c r="I331" s="1" t="str">
        <f t="shared" si="44"/>
        <v>3.3.90.30.14.02.0011.000004-01 - 400 - SEJUS</v>
      </c>
      <c r="J331" s="1" t="str">
        <f t="shared" si="45"/>
        <v>3.3.90.30.14.02.0011.000004-01 - 400</v>
      </c>
      <c r="K331" s="1">
        <f t="shared" si="46"/>
        <v>0</v>
      </c>
    </row>
    <row r="332" spans="1:11" ht="31.5" x14ac:dyDescent="0.25">
      <c r="A332" s="7" t="s">
        <v>203</v>
      </c>
      <c r="B332" s="47" t="s">
        <v>282</v>
      </c>
      <c r="C332" s="3" t="s">
        <v>226</v>
      </c>
      <c r="D332" s="3" t="s">
        <v>302</v>
      </c>
      <c r="E332" s="4">
        <v>400</v>
      </c>
      <c r="F332" s="2" t="s">
        <v>328</v>
      </c>
      <c r="G332" s="35">
        <v>0</v>
      </c>
      <c r="H332" s="50" t="s">
        <v>333</v>
      </c>
      <c r="I332" s="1" t="str">
        <f t="shared" si="44"/>
        <v>3.3.90.30.14.02.0117.000004-01 - 400 - SEJUS</v>
      </c>
      <c r="J332" s="1" t="str">
        <f t="shared" si="45"/>
        <v>3.3.90.30.14.02.0117.000004-01 - 400</v>
      </c>
      <c r="K332" s="1">
        <f t="shared" si="46"/>
        <v>0</v>
      </c>
    </row>
    <row r="333" spans="1:11" ht="31.5" x14ac:dyDescent="0.25">
      <c r="A333" s="7" t="s">
        <v>196</v>
      </c>
      <c r="B333" s="47" t="s">
        <v>288</v>
      </c>
      <c r="C333" s="3" t="s">
        <v>248</v>
      </c>
      <c r="D333" s="3" t="s">
        <v>302</v>
      </c>
      <c r="E333" s="4">
        <v>400</v>
      </c>
      <c r="F333" s="2" t="s">
        <v>328</v>
      </c>
      <c r="G333" s="35">
        <v>0</v>
      </c>
      <c r="H333" s="50" t="s">
        <v>333</v>
      </c>
      <c r="I333" s="1" t="str">
        <f t="shared" si="44"/>
        <v>3.3.90.30.14.02.0194.000005-01 - 400 - SEJUS</v>
      </c>
      <c r="J333" s="1" t="str">
        <f t="shared" si="45"/>
        <v>3.3.90.30.14.02.0194.000005-01 - 400</v>
      </c>
      <c r="K333" s="1">
        <f t="shared" si="46"/>
        <v>0</v>
      </c>
    </row>
    <row r="334" spans="1:11" ht="21" x14ac:dyDescent="0.25">
      <c r="A334" s="7" t="s">
        <v>194</v>
      </c>
      <c r="B334" s="47" t="s">
        <v>291</v>
      </c>
      <c r="C334" s="3" t="s">
        <v>224</v>
      </c>
      <c r="D334" s="3" t="s">
        <v>302</v>
      </c>
      <c r="E334" s="4">
        <v>400</v>
      </c>
      <c r="F334" s="2" t="s">
        <v>328</v>
      </c>
      <c r="G334" s="35">
        <v>0</v>
      </c>
      <c r="H334" s="50" t="s">
        <v>333</v>
      </c>
      <c r="I334" s="1" t="str">
        <f t="shared" si="44"/>
        <v>3.3.90.30.14.02.0035.000024-01 - 400 - SEJUS</v>
      </c>
      <c r="J334" s="1" t="str">
        <f t="shared" si="45"/>
        <v>3.3.90.30.14.02.0035.000024-01 - 400</v>
      </c>
      <c r="K334" s="1">
        <f t="shared" si="46"/>
        <v>0</v>
      </c>
    </row>
    <row r="335" spans="1:11" ht="21" x14ac:dyDescent="0.25">
      <c r="A335" s="7" t="s">
        <v>218</v>
      </c>
      <c r="B335" s="47" t="s">
        <v>274</v>
      </c>
      <c r="C335" s="3" t="s">
        <v>232</v>
      </c>
      <c r="D335" s="3" t="s">
        <v>302</v>
      </c>
      <c r="E335" s="4">
        <v>400</v>
      </c>
      <c r="F335" s="2" t="s">
        <v>328</v>
      </c>
      <c r="G335" s="35">
        <v>0</v>
      </c>
      <c r="H335" s="50" t="s">
        <v>333</v>
      </c>
      <c r="I335" s="1" t="str">
        <f t="shared" si="44"/>
        <v>3.3.90.30.14.02.0119.000006-01 - 400 - SEJUS</v>
      </c>
      <c r="J335" s="1" t="str">
        <f t="shared" si="45"/>
        <v>3.3.90.30.14.02.0119.000006-01 - 400</v>
      </c>
      <c r="K335" s="1">
        <f t="shared" si="46"/>
        <v>0</v>
      </c>
    </row>
    <row r="336" spans="1:11" ht="21" x14ac:dyDescent="0.25">
      <c r="A336" s="7" t="s">
        <v>217</v>
      </c>
      <c r="B336" s="47" t="s">
        <v>291</v>
      </c>
      <c r="C336" s="3" t="s">
        <v>258</v>
      </c>
      <c r="D336" s="3" t="s">
        <v>302</v>
      </c>
      <c r="E336" s="4">
        <v>400</v>
      </c>
      <c r="F336" s="2" t="s">
        <v>328</v>
      </c>
      <c r="G336" s="35">
        <v>0</v>
      </c>
      <c r="H336" s="50" t="s">
        <v>333</v>
      </c>
      <c r="I336" s="1" t="str">
        <f t="shared" si="44"/>
        <v>3.3.90.30.14.02.0035.000025-01 - 400 - SEJUS</v>
      </c>
      <c r="J336" s="1" t="str">
        <f t="shared" si="45"/>
        <v>3.3.90.30.14.02.0035.000025-01 - 400</v>
      </c>
      <c r="K336" s="1">
        <f t="shared" si="46"/>
        <v>0</v>
      </c>
    </row>
    <row r="337" spans="1:11" ht="31.5" x14ac:dyDescent="0.25">
      <c r="A337" s="7" t="s">
        <v>221</v>
      </c>
      <c r="B337" s="47" t="s">
        <v>285</v>
      </c>
      <c r="C337" s="3" t="s">
        <v>244</v>
      </c>
      <c r="D337" s="3" t="s">
        <v>306</v>
      </c>
      <c r="E337" s="4">
        <v>400</v>
      </c>
      <c r="F337" s="2" t="s">
        <v>328</v>
      </c>
      <c r="G337" s="35">
        <v>0</v>
      </c>
      <c r="H337" s="50" t="s">
        <v>333</v>
      </c>
      <c r="I337" s="1" t="str">
        <f t="shared" si="44"/>
        <v>3.3.90.30.14.02.0071.000006-01 - 400 - SEJUS</v>
      </c>
      <c r="J337" s="1" t="str">
        <f t="shared" si="45"/>
        <v>3.3.90.30.14.02.0071.000006-01 - 400</v>
      </c>
      <c r="K337" s="1">
        <f t="shared" si="46"/>
        <v>0</v>
      </c>
    </row>
    <row r="338" spans="1:11" ht="21" x14ac:dyDescent="0.25">
      <c r="A338" s="7" t="s">
        <v>222</v>
      </c>
      <c r="B338" s="47" t="s">
        <v>296</v>
      </c>
      <c r="C338" s="3" t="s">
        <v>264</v>
      </c>
      <c r="D338" s="3" t="s">
        <v>302</v>
      </c>
      <c r="E338" s="4">
        <v>400</v>
      </c>
      <c r="F338" s="2" t="s">
        <v>328</v>
      </c>
      <c r="G338" s="35">
        <v>0</v>
      </c>
      <c r="H338" s="50" t="s">
        <v>333</v>
      </c>
      <c r="I338" s="1" t="str">
        <f t="shared" si="44"/>
        <v>3.3.90.30.14.01.0364.000001-01 - 400 - SEJUS</v>
      </c>
      <c r="J338" s="1" t="str">
        <f t="shared" si="45"/>
        <v>3.3.90.30.14.01.0364.000001-01 - 400</v>
      </c>
      <c r="K338" s="1">
        <f t="shared" si="46"/>
        <v>0</v>
      </c>
    </row>
    <row r="339" spans="1:11" ht="21" x14ac:dyDescent="0.25">
      <c r="A339" s="7" t="s">
        <v>219</v>
      </c>
      <c r="B339" s="47" t="s">
        <v>278</v>
      </c>
      <c r="C339" s="3" t="s">
        <v>237</v>
      </c>
      <c r="D339" s="3" t="s">
        <v>306</v>
      </c>
      <c r="E339" s="4">
        <v>400</v>
      </c>
      <c r="F339" s="2" t="s">
        <v>328</v>
      </c>
      <c r="G339" s="35">
        <v>0</v>
      </c>
      <c r="H339" s="50" t="s">
        <v>333</v>
      </c>
      <c r="I339" s="1" t="str">
        <f t="shared" si="44"/>
        <v>3.3.90.30.14.02.0034.000003-01 - 400 - SEJUS</v>
      </c>
      <c r="J339" s="1" t="str">
        <f t="shared" si="45"/>
        <v>3.3.90.30.14.02.0034.000003-01 - 400</v>
      </c>
      <c r="K339" s="1">
        <f t="shared" si="46"/>
        <v>0</v>
      </c>
    </row>
    <row r="340" spans="1:11" ht="21" x14ac:dyDescent="0.25">
      <c r="A340" s="7" t="s">
        <v>220</v>
      </c>
      <c r="B340" s="47" t="s">
        <v>295</v>
      </c>
      <c r="C340" s="3" t="s">
        <v>227</v>
      </c>
      <c r="D340" s="3" t="s">
        <v>306</v>
      </c>
      <c r="E340" s="4">
        <v>400</v>
      </c>
      <c r="F340" s="2" t="s">
        <v>328</v>
      </c>
      <c r="G340" s="35">
        <v>0</v>
      </c>
      <c r="H340" s="50" t="s">
        <v>333</v>
      </c>
      <c r="I340" s="1" t="str">
        <f t="shared" si="44"/>
        <v>3.3.90.30.14.02.0240.000001-01 - 400 - SEJUS</v>
      </c>
      <c r="J340" s="1" t="str">
        <f t="shared" si="45"/>
        <v>3.3.90.30.14.02.0240.000001-01 - 400</v>
      </c>
      <c r="K340" s="1">
        <f t="shared" si="46"/>
        <v>0</v>
      </c>
    </row>
    <row r="341" spans="1:11" ht="21" x14ac:dyDescent="0.25">
      <c r="A341" s="7" t="s">
        <v>185</v>
      </c>
      <c r="B341" s="47" t="s">
        <v>277</v>
      </c>
      <c r="C341" s="3" t="s">
        <v>236</v>
      </c>
      <c r="D341" s="3" t="s">
        <v>302</v>
      </c>
      <c r="E341" s="4">
        <v>417</v>
      </c>
      <c r="F341" s="2" t="s">
        <v>170</v>
      </c>
      <c r="G341" s="35">
        <v>0</v>
      </c>
      <c r="H341" s="50" t="s">
        <v>333</v>
      </c>
      <c r="I341" s="1" t="str">
        <f t="shared" si="44"/>
        <v>3.3.90.30.14.02.0202.000002-01 - 417 - SECRIANCA</v>
      </c>
      <c r="J341" s="1" t="str">
        <f t="shared" si="45"/>
        <v>3.3.90.30.14.02.0202.000002-01 - 417</v>
      </c>
      <c r="K341" s="1">
        <f t="shared" si="46"/>
        <v>0</v>
      </c>
    </row>
    <row r="342" spans="1:11" ht="31.5" x14ac:dyDescent="0.25">
      <c r="A342" s="7" t="s">
        <v>180</v>
      </c>
      <c r="B342" s="47" t="s">
        <v>275</v>
      </c>
      <c r="C342" s="3" t="s">
        <v>234</v>
      </c>
      <c r="D342" s="3" t="s">
        <v>302</v>
      </c>
      <c r="E342" s="4">
        <v>417</v>
      </c>
      <c r="F342" s="2" t="s">
        <v>170</v>
      </c>
      <c r="G342" s="35">
        <v>0</v>
      </c>
      <c r="H342" s="50" t="s">
        <v>333</v>
      </c>
      <c r="I342" s="1" t="str">
        <f t="shared" si="44"/>
        <v>3.3.90.30.14.02.0206.000005-01 - 417 - SECRIANCA</v>
      </c>
      <c r="J342" s="1" t="str">
        <f t="shared" si="45"/>
        <v>3.3.90.30.14.02.0206.000005-01 - 417</v>
      </c>
      <c r="K342" s="1">
        <f t="shared" si="46"/>
        <v>0</v>
      </c>
    </row>
    <row r="343" spans="1:11" ht="31.5" x14ac:dyDescent="0.25">
      <c r="A343" s="7" t="s">
        <v>183</v>
      </c>
      <c r="B343" s="47" t="s">
        <v>280</v>
      </c>
      <c r="C343" s="3" t="s">
        <v>241</v>
      </c>
      <c r="D343" s="3" t="s">
        <v>303</v>
      </c>
      <c r="E343" s="4">
        <v>417</v>
      </c>
      <c r="F343" s="2" t="s">
        <v>170</v>
      </c>
      <c r="G343" s="35">
        <v>0</v>
      </c>
      <c r="H343" s="50" t="s">
        <v>333</v>
      </c>
      <c r="I343" s="1" t="str">
        <f t="shared" ref="I343:I368" si="47">A343&amp;" - "&amp;E343&amp;" - "&amp;F343</f>
        <v>3.3.90.30.14.02.0211.000002-01 - 417 - SECRIANCA</v>
      </c>
      <c r="J343" s="1" t="str">
        <f t="shared" ref="J343:J368" si="48">A343&amp;" - "&amp;E343</f>
        <v>3.3.90.30.14.02.0211.000002-01 - 417</v>
      </c>
      <c r="K343" s="1">
        <f t="shared" ref="K343:K368" si="49">ROUND((G343/12)*15,0)</f>
        <v>0</v>
      </c>
    </row>
    <row r="344" spans="1:11" ht="21" x14ac:dyDescent="0.25">
      <c r="A344" s="7" t="s">
        <v>222</v>
      </c>
      <c r="B344" s="47" t="s">
        <v>296</v>
      </c>
      <c r="C344" s="3" t="s">
        <v>264</v>
      </c>
      <c r="D344" s="3" t="s">
        <v>302</v>
      </c>
      <c r="E344" s="4">
        <v>417</v>
      </c>
      <c r="F344" s="2" t="s">
        <v>170</v>
      </c>
      <c r="G344" s="35">
        <v>40</v>
      </c>
      <c r="H344" s="50" t="s">
        <v>333</v>
      </c>
      <c r="I344" s="1" t="str">
        <f t="shared" si="47"/>
        <v>3.3.90.30.14.01.0364.000001-01 - 417 - SECRIANCA</v>
      </c>
      <c r="J344" s="1" t="str">
        <f t="shared" si="48"/>
        <v>3.3.90.30.14.01.0364.000001-01 - 417</v>
      </c>
      <c r="K344" s="1">
        <f t="shared" si="49"/>
        <v>50</v>
      </c>
    </row>
    <row r="345" spans="1:11" ht="21" x14ac:dyDescent="0.25">
      <c r="A345" s="7" t="s">
        <v>174</v>
      </c>
      <c r="B345" s="47" t="s">
        <v>290</v>
      </c>
      <c r="C345" s="3" t="s">
        <v>250</v>
      </c>
      <c r="D345" s="3" t="s">
        <v>302</v>
      </c>
      <c r="E345" s="4">
        <v>417</v>
      </c>
      <c r="F345" s="2" t="s">
        <v>170</v>
      </c>
      <c r="G345" s="35">
        <v>0</v>
      </c>
      <c r="H345" s="50" t="s">
        <v>333</v>
      </c>
      <c r="I345" s="1" t="str">
        <f t="shared" si="47"/>
        <v>3.3.90.30.14.02.0021.000017-01 - 417 - SECRIANCA</v>
      </c>
      <c r="J345" s="1" t="str">
        <f t="shared" si="48"/>
        <v>3.3.90.30.14.02.0021.000017-01 - 417</v>
      </c>
      <c r="K345" s="1">
        <f t="shared" si="49"/>
        <v>0</v>
      </c>
    </row>
    <row r="346" spans="1:11" ht="21" x14ac:dyDescent="0.25">
      <c r="A346" s="7" t="s">
        <v>175</v>
      </c>
      <c r="B346" s="47" t="s">
        <v>290</v>
      </c>
      <c r="C346" s="3" t="s">
        <v>251</v>
      </c>
      <c r="D346" s="3" t="s">
        <v>302</v>
      </c>
      <c r="E346" s="4">
        <v>417</v>
      </c>
      <c r="F346" s="2" t="s">
        <v>170</v>
      </c>
      <c r="G346" s="35">
        <v>0</v>
      </c>
      <c r="H346" s="50" t="s">
        <v>333</v>
      </c>
      <c r="I346" s="1" t="str">
        <f t="shared" si="47"/>
        <v>3.3.90.30.14.02.0021.000018-01 - 417 - SECRIANCA</v>
      </c>
      <c r="J346" s="1" t="str">
        <f t="shared" si="48"/>
        <v>3.3.90.30.14.02.0021.000018-01 - 417</v>
      </c>
      <c r="K346" s="1">
        <f t="shared" si="49"/>
        <v>0</v>
      </c>
    </row>
    <row r="347" spans="1:11" ht="21" x14ac:dyDescent="0.25">
      <c r="A347" s="7" t="s">
        <v>176</v>
      </c>
      <c r="B347" s="47" t="s">
        <v>290</v>
      </c>
      <c r="C347" s="3" t="s">
        <v>252</v>
      </c>
      <c r="D347" s="3" t="s">
        <v>302</v>
      </c>
      <c r="E347" s="4">
        <v>417</v>
      </c>
      <c r="F347" s="2" t="s">
        <v>170</v>
      </c>
      <c r="G347" s="35">
        <v>0</v>
      </c>
      <c r="H347" s="50" t="s">
        <v>333</v>
      </c>
      <c r="I347" s="1" t="str">
        <f t="shared" si="47"/>
        <v>3.3.90.30.14.02.0021.000019-01 - 417 - SECRIANCA</v>
      </c>
      <c r="J347" s="1" t="str">
        <f t="shared" si="48"/>
        <v>3.3.90.30.14.02.0021.000019-01 - 417</v>
      </c>
      <c r="K347" s="1">
        <f t="shared" si="49"/>
        <v>0</v>
      </c>
    </row>
    <row r="348" spans="1:11" ht="21" x14ac:dyDescent="0.25">
      <c r="A348" s="7" t="s">
        <v>177</v>
      </c>
      <c r="B348" s="47" t="s">
        <v>276</v>
      </c>
      <c r="C348" s="3" t="s">
        <v>235</v>
      </c>
      <c r="D348" s="3" t="s">
        <v>302</v>
      </c>
      <c r="E348" s="4">
        <v>417</v>
      </c>
      <c r="F348" s="2" t="s">
        <v>170</v>
      </c>
      <c r="G348" s="35">
        <v>0</v>
      </c>
      <c r="H348" s="50" t="s">
        <v>333</v>
      </c>
      <c r="I348" s="1" t="str">
        <f t="shared" si="47"/>
        <v>3.3.90.30.14.02.0198.000002-01 - 417 - SECRIANCA</v>
      </c>
      <c r="J348" s="1" t="str">
        <f t="shared" si="48"/>
        <v>3.3.90.30.14.02.0198.000002-01 - 417</v>
      </c>
      <c r="K348" s="1">
        <f t="shared" si="49"/>
        <v>0</v>
      </c>
    </row>
    <row r="349" spans="1:11" ht="21" x14ac:dyDescent="0.25">
      <c r="A349" s="7" t="s">
        <v>178</v>
      </c>
      <c r="B349" s="47" t="s">
        <v>276</v>
      </c>
      <c r="C349" s="3" t="s">
        <v>253</v>
      </c>
      <c r="D349" s="3" t="s">
        <v>302</v>
      </c>
      <c r="E349" s="4">
        <v>417</v>
      </c>
      <c r="F349" s="2" t="s">
        <v>170</v>
      </c>
      <c r="G349" s="35">
        <v>0</v>
      </c>
      <c r="H349" s="50" t="s">
        <v>333</v>
      </c>
      <c r="I349" s="1" t="str">
        <f t="shared" si="47"/>
        <v>3.3.90.30.14.02.0198.000003-01 - 417 - SECRIANCA</v>
      </c>
      <c r="J349" s="1" t="str">
        <f t="shared" si="48"/>
        <v>3.3.90.30.14.02.0198.000003-01 - 417</v>
      </c>
      <c r="K349" s="1">
        <f t="shared" si="49"/>
        <v>0</v>
      </c>
    </row>
    <row r="350" spans="1:11" ht="21" x14ac:dyDescent="0.25">
      <c r="A350" s="7" t="s">
        <v>205</v>
      </c>
      <c r="B350" s="47" t="s">
        <v>284</v>
      </c>
      <c r="C350" s="3" t="s">
        <v>243</v>
      </c>
      <c r="D350" s="3" t="s">
        <v>306</v>
      </c>
      <c r="E350" s="4">
        <v>417</v>
      </c>
      <c r="F350" s="2" t="s">
        <v>170</v>
      </c>
      <c r="G350" s="35">
        <v>71</v>
      </c>
      <c r="H350" s="50" t="s">
        <v>333</v>
      </c>
      <c r="I350" s="1" t="str">
        <f t="shared" si="47"/>
        <v>3.3.90.30.14.02.0182.000001-01 - 417 - SECRIANCA</v>
      </c>
      <c r="J350" s="1" t="str">
        <f t="shared" si="48"/>
        <v>3.3.90.30.14.02.0182.000001-01 - 417</v>
      </c>
      <c r="K350" s="1">
        <f t="shared" si="49"/>
        <v>89</v>
      </c>
    </row>
    <row r="351" spans="1:11" ht="31.5" x14ac:dyDescent="0.25">
      <c r="A351" s="7" t="s">
        <v>206</v>
      </c>
      <c r="B351" s="47" t="s">
        <v>299</v>
      </c>
      <c r="C351" s="3" t="s">
        <v>229</v>
      </c>
      <c r="D351" s="3" t="s">
        <v>302</v>
      </c>
      <c r="E351" s="4">
        <v>417</v>
      </c>
      <c r="F351" s="2" t="s">
        <v>170</v>
      </c>
      <c r="G351" s="35">
        <v>76</v>
      </c>
      <c r="H351" s="50" t="s">
        <v>334</v>
      </c>
      <c r="I351" s="1" t="str">
        <f t="shared" si="47"/>
        <v>3.3.90.30.19.08.0011.000002-01 - 417 - SECRIANCA</v>
      </c>
      <c r="J351" s="1" t="str">
        <f t="shared" si="48"/>
        <v>3.3.90.30.19.08.0011.000002-01 - 417</v>
      </c>
      <c r="K351" s="1">
        <f t="shared" si="49"/>
        <v>95</v>
      </c>
    </row>
    <row r="352" spans="1:11" ht="21" x14ac:dyDescent="0.25">
      <c r="A352" s="7" t="s">
        <v>218</v>
      </c>
      <c r="B352" s="47" t="s">
        <v>274</v>
      </c>
      <c r="C352" s="3" t="s">
        <v>232</v>
      </c>
      <c r="D352" s="3" t="s">
        <v>302</v>
      </c>
      <c r="E352" s="4">
        <v>417</v>
      </c>
      <c r="F352" s="2" t="s">
        <v>170</v>
      </c>
      <c r="G352" s="35">
        <v>80</v>
      </c>
      <c r="H352" s="50" t="s">
        <v>333</v>
      </c>
      <c r="I352" s="1" t="str">
        <f t="shared" si="47"/>
        <v>3.3.90.30.14.02.0119.000006-01 - 417 - SECRIANCA</v>
      </c>
      <c r="J352" s="1" t="str">
        <f t="shared" si="48"/>
        <v>3.3.90.30.14.02.0119.000006-01 - 417</v>
      </c>
      <c r="K352" s="1">
        <f t="shared" si="49"/>
        <v>100</v>
      </c>
    </row>
    <row r="353" spans="1:11" ht="21" x14ac:dyDescent="0.25">
      <c r="A353" s="7" t="s">
        <v>204</v>
      </c>
      <c r="B353" s="47" t="s">
        <v>272</v>
      </c>
      <c r="C353" s="3" t="s">
        <v>231</v>
      </c>
      <c r="D353" s="3" t="s">
        <v>302</v>
      </c>
      <c r="E353" s="4">
        <v>417</v>
      </c>
      <c r="F353" s="2" t="s">
        <v>170</v>
      </c>
      <c r="G353" s="35">
        <v>86</v>
      </c>
      <c r="H353" s="50" t="s">
        <v>333</v>
      </c>
      <c r="I353" s="1" t="str">
        <f t="shared" si="47"/>
        <v>3.3.90.30.14.02.0004.000006-01 - 417 - SECRIANCA</v>
      </c>
      <c r="J353" s="1" t="str">
        <f t="shared" si="48"/>
        <v>3.3.90.30.14.02.0004.000006-01 - 417</v>
      </c>
      <c r="K353" s="1">
        <f t="shared" si="49"/>
        <v>108</v>
      </c>
    </row>
    <row r="354" spans="1:11" ht="31.5" x14ac:dyDescent="0.25">
      <c r="A354" s="7" t="s">
        <v>184</v>
      </c>
      <c r="B354" s="47" t="s">
        <v>281</v>
      </c>
      <c r="C354" s="3" t="s">
        <v>230</v>
      </c>
      <c r="D354" s="3" t="s">
        <v>302</v>
      </c>
      <c r="E354" s="4">
        <v>417</v>
      </c>
      <c r="F354" s="2" t="s">
        <v>170</v>
      </c>
      <c r="G354" s="35">
        <v>88</v>
      </c>
      <c r="H354" s="50" t="s">
        <v>335</v>
      </c>
      <c r="I354" s="1" t="str">
        <f t="shared" si="47"/>
        <v>3.3.90.30.25.06.0017.000002-01 - 417 - SECRIANCA</v>
      </c>
      <c r="J354" s="1" t="str">
        <f t="shared" si="48"/>
        <v>3.3.90.30.25.06.0017.000002-01 - 417</v>
      </c>
      <c r="K354" s="1">
        <f t="shared" si="49"/>
        <v>110</v>
      </c>
    </row>
    <row r="355" spans="1:11" ht="21" x14ac:dyDescent="0.25">
      <c r="A355" s="7" t="s">
        <v>194</v>
      </c>
      <c r="B355" s="47" t="s">
        <v>291</v>
      </c>
      <c r="C355" s="3" t="s">
        <v>224</v>
      </c>
      <c r="D355" s="3" t="s">
        <v>302</v>
      </c>
      <c r="E355" s="4">
        <v>417</v>
      </c>
      <c r="F355" s="2" t="s">
        <v>170</v>
      </c>
      <c r="G355" s="35">
        <v>110</v>
      </c>
      <c r="H355" s="50" t="s">
        <v>333</v>
      </c>
      <c r="I355" s="1" t="str">
        <f t="shared" si="47"/>
        <v>3.3.90.30.14.02.0035.000024-01 - 417 - SECRIANCA</v>
      </c>
      <c r="J355" s="1" t="str">
        <f t="shared" si="48"/>
        <v>3.3.90.30.14.02.0035.000024-01 - 417</v>
      </c>
      <c r="K355" s="1">
        <f t="shared" si="49"/>
        <v>138</v>
      </c>
    </row>
    <row r="356" spans="1:11" ht="31.5" x14ac:dyDescent="0.25">
      <c r="A356" s="7" t="s">
        <v>203</v>
      </c>
      <c r="B356" s="47" t="s">
        <v>282</v>
      </c>
      <c r="C356" s="3" t="s">
        <v>226</v>
      </c>
      <c r="D356" s="3" t="s">
        <v>302</v>
      </c>
      <c r="E356" s="4">
        <v>417</v>
      </c>
      <c r="F356" s="2" t="s">
        <v>170</v>
      </c>
      <c r="G356" s="35">
        <v>120</v>
      </c>
      <c r="H356" s="50" t="s">
        <v>333</v>
      </c>
      <c r="I356" s="1" t="str">
        <f t="shared" si="47"/>
        <v>3.3.90.30.14.02.0117.000004-01 - 417 - SECRIANCA</v>
      </c>
      <c r="J356" s="1" t="str">
        <f t="shared" si="48"/>
        <v>3.3.90.30.14.02.0117.000004-01 - 417</v>
      </c>
      <c r="K356" s="1">
        <f t="shared" si="49"/>
        <v>150</v>
      </c>
    </row>
    <row r="357" spans="1:11" ht="21" x14ac:dyDescent="0.25">
      <c r="A357" s="7" t="s">
        <v>220</v>
      </c>
      <c r="B357" s="47" t="s">
        <v>295</v>
      </c>
      <c r="C357" s="3" t="s">
        <v>227</v>
      </c>
      <c r="D357" s="3" t="s">
        <v>306</v>
      </c>
      <c r="E357" s="4">
        <v>417</v>
      </c>
      <c r="F357" s="2" t="s">
        <v>170</v>
      </c>
      <c r="G357" s="35">
        <v>128</v>
      </c>
      <c r="H357" s="50" t="s">
        <v>333</v>
      </c>
      <c r="I357" s="1" t="str">
        <f t="shared" si="47"/>
        <v>3.3.90.30.14.02.0240.000001-01 - 417 - SECRIANCA</v>
      </c>
      <c r="J357" s="1" t="str">
        <f t="shared" si="48"/>
        <v>3.3.90.30.14.02.0240.000001-01 - 417</v>
      </c>
      <c r="K357" s="1">
        <f t="shared" si="49"/>
        <v>160</v>
      </c>
    </row>
    <row r="358" spans="1:11" ht="31.5" x14ac:dyDescent="0.25">
      <c r="A358" s="7" t="s">
        <v>221</v>
      </c>
      <c r="B358" s="47" t="s">
        <v>285</v>
      </c>
      <c r="C358" s="3" t="s">
        <v>244</v>
      </c>
      <c r="D358" s="3" t="s">
        <v>306</v>
      </c>
      <c r="E358" s="4">
        <v>417</v>
      </c>
      <c r="F358" s="2" t="s">
        <v>170</v>
      </c>
      <c r="G358" s="35">
        <v>235</v>
      </c>
      <c r="H358" s="50" t="s">
        <v>333</v>
      </c>
      <c r="I358" s="1" t="str">
        <f t="shared" si="47"/>
        <v>3.3.90.30.14.02.0071.000006-01 - 417 - SECRIANCA</v>
      </c>
      <c r="J358" s="1" t="str">
        <f t="shared" si="48"/>
        <v>3.3.90.30.14.02.0071.000006-01 - 417</v>
      </c>
      <c r="K358" s="1">
        <f t="shared" si="49"/>
        <v>294</v>
      </c>
    </row>
    <row r="359" spans="1:11" ht="31.5" x14ac:dyDescent="0.25">
      <c r="A359" s="7" t="s">
        <v>179</v>
      </c>
      <c r="B359" s="47" t="s">
        <v>275</v>
      </c>
      <c r="C359" s="3" t="s">
        <v>233</v>
      </c>
      <c r="D359" s="3" t="s">
        <v>302</v>
      </c>
      <c r="E359" s="4">
        <v>417</v>
      </c>
      <c r="F359" s="2" t="s">
        <v>170</v>
      </c>
      <c r="G359" s="35">
        <v>0</v>
      </c>
      <c r="H359" s="50" t="s">
        <v>333</v>
      </c>
      <c r="I359" s="1" t="str">
        <f t="shared" si="47"/>
        <v>3.3.90.30.14.02.0206.000004-01 - 417 - SECRIANCA</v>
      </c>
      <c r="J359" s="1" t="str">
        <f t="shared" si="48"/>
        <v>3.3.90.30.14.02.0206.000004-01 - 417</v>
      </c>
      <c r="K359" s="1">
        <f t="shared" si="49"/>
        <v>0</v>
      </c>
    </row>
    <row r="360" spans="1:11" ht="21" x14ac:dyDescent="0.25">
      <c r="A360" s="7" t="s">
        <v>219</v>
      </c>
      <c r="B360" s="47" t="s">
        <v>278</v>
      </c>
      <c r="C360" s="3" t="s">
        <v>237</v>
      </c>
      <c r="D360" s="3" t="s">
        <v>306</v>
      </c>
      <c r="E360" s="4">
        <v>417</v>
      </c>
      <c r="F360" s="2" t="s">
        <v>170</v>
      </c>
      <c r="G360" s="35">
        <v>275</v>
      </c>
      <c r="H360" s="50" t="s">
        <v>333</v>
      </c>
      <c r="I360" s="1" t="str">
        <f t="shared" si="47"/>
        <v>3.3.90.30.14.02.0034.000003-01 - 417 - SECRIANCA</v>
      </c>
      <c r="J360" s="1" t="str">
        <f t="shared" si="48"/>
        <v>3.3.90.30.14.02.0034.000003-01 - 417</v>
      </c>
      <c r="K360" s="1">
        <f t="shared" si="49"/>
        <v>344</v>
      </c>
    </row>
    <row r="361" spans="1:11" ht="21" x14ac:dyDescent="0.25">
      <c r="A361" s="7" t="s">
        <v>193</v>
      </c>
      <c r="B361" s="47" t="s">
        <v>298</v>
      </c>
      <c r="C361" s="3" t="s">
        <v>266</v>
      </c>
      <c r="D361" s="3" t="s">
        <v>302</v>
      </c>
      <c r="E361" s="4">
        <v>417</v>
      </c>
      <c r="F361" s="2" t="s">
        <v>170</v>
      </c>
      <c r="G361" s="35">
        <v>290</v>
      </c>
      <c r="H361" s="50" t="s">
        <v>333</v>
      </c>
      <c r="I361" s="1" t="str">
        <f t="shared" si="47"/>
        <v>3.3.90.30.14.02.0011.000004-01 - 417 - SECRIANCA</v>
      </c>
      <c r="J361" s="1" t="str">
        <f t="shared" si="48"/>
        <v>3.3.90.30.14.02.0011.000004-01 - 417</v>
      </c>
      <c r="K361" s="1">
        <f t="shared" si="49"/>
        <v>363</v>
      </c>
    </row>
    <row r="362" spans="1:11" ht="21" x14ac:dyDescent="0.25">
      <c r="A362" s="7" t="s">
        <v>199</v>
      </c>
      <c r="B362" s="47" t="s">
        <v>286</v>
      </c>
      <c r="C362" s="3" t="s">
        <v>245</v>
      </c>
      <c r="D362" s="3" t="s">
        <v>303</v>
      </c>
      <c r="E362" s="4">
        <v>431</v>
      </c>
      <c r="F362" s="2" t="s">
        <v>171</v>
      </c>
      <c r="G362" s="35">
        <v>0</v>
      </c>
      <c r="H362" s="50" t="s">
        <v>333</v>
      </c>
      <c r="I362" s="1" t="str">
        <f t="shared" si="47"/>
        <v>3.3.90.30.14.02.0248.000003-01 - 431 - SEDESTMIDH</v>
      </c>
      <c r="J362" s="1" t="str">
        <f t="shared" si="48"/>
        <v>3.3.90.30.14.02.0248.000003-01 - 431</v>
      </c>
      <c r="K362" s="1">
        <f t="shared" si="49"/>
        <v>0</v>
      </c>
    </row>
    <row r="363" spans="1:11" ht="21" x14ac:dyDescent="0.25">
      <c r="A363" s="7" t="s">
        <v>200</v>
      </c>
      <c r="B363" s="47" t="s">
        <v>286</v>
      </c>
      <c r="C363" s="3" t="s">
        <v>246</v>
      </c>
      <c r="D363" s="3" t="s">
        <v>303</v>
      </c>
      <c r="E363" s="4">
        <v>431</v>
      </c>
      <c r="F363" s="2" t="s">
        <v>171</v>
      </c>
      <c r="G363" s="35">
        <v>0</v>
      </c>
      <c r="H363" s="50" t="s">
        <v>333</v>
      </c>
      <c r="I363" s="1" t="str">
        <f t="shared" si="47"/>
        <v>3.3.90.30.14.02.0248.000004-01 - 431 - SEDESTMIDH</v>
      </c>
      <c r="J363" s="1" t="str">
        <f t="shared" si="48"/>
        <v>3.3.90.30.14.02.0248.000004-01 - 431</v>
      </c>
      <c r="K363" s="1">
        <f t="shared" si="49"/>
        <v>0</v>
      </c>
    </row>
    <row r="364" spans="1:11" ht="21" x14ac:dyDescent="0.25">
      <c r="A364" s="7" t="s">
        <v>204</v>
      </c>
      <c r="B364" s="47" t="s">
        <v>272</v>
      </c>
      <c r="C364" s="3" t="s">
        <v>231</v>
      </c>
      <c r="D364" s="3" t="s">
        <v>302</v>
      </c>
      <c r="E364" s="4">
        <v>431</v>
      </c>
      <c r="F364" s="2" t="s">
        <v>171</v>
      </c>
      <c r="G364" s="35">
        <v>5</v>
      </c>
      <c r="H364" s="50" t="s">
        <v>333</v>
      </c>
      <c r="I364" s="1" t="str">
        <f t="shared" si="47"/>
        <v>3.3.90.30.14.02.0004.000006-01 - 431 - SEDESTMIDH</v>
      </c>
      <c r="J364" s="1" t="str">
        <f t="shared" si="48"/>
        <v>3.3.90.30.14.02.0004.000006-01 - 431</v>
      </c>
      <c r="K364" s="1">
        <f t="shared" si="49"/>
        <v>6</v>
      </c>
    </row>
    <row r="365" spans="1:11" ht="21" x14ac:dyDescent="0.25">
      <c r="A365" s="7" t="s">
        <v>217</v>
      </c>
      <c r="B365" s="47" t="s">
        <v>291</v>
      </c>
      <c r="C365" s="3" t="s">
        <v>258</v>
      </c>
      <c r="D365" s="3" t="s">
        <v>302</v>
      </c>
      <c r="E365" s="4">
        <v>431</v>
      </c>
      <c r="F365" s="2" t="s">
        <v>171</v>
      </c>
      <c r="G365" s="35">
        <v>0</v>
      </c>
      <c r="H365" s="50" t="s">
        <v>333</v>
      </c>
      <c r="I365" s="1" t="str">
        <f t="shared" si="47"/>
        <v>3.3.90.30.14.02.0035.000025-01 - 431 - SEDESTMIDH</v>
      </c>
      <c r="J365" s="1" t="str">
        <f t="shared" si="48"/>
        <v>3.3.90.30.14.02.0035.000025-01 - 431</v>
      </c>
      <c r="K365" s="1">
        <f t="shared" si="49"/>
        <v>0</v>
      </c>
    </row>
    <row r="366" spans="1:11" ht="31.5" x14ac:dyDescent="0.25">
      <c r="A366" s="7" t="s">
        <v>183</v>
      </c>
      <c r="B366" s="47" t="s">
        <v>280</v>
      </c>
      <c r="C366" s="3" t="s">
        <v>241</v>
      </c>
      <c r="D366" s="3" t="s">
        <v>303</v>
      </c>
      <c r="E366" s="4">
        <v>431</v>
      </c>
      <c r="F366" s="2" t="s">
        <v>171</v>
      </c>
      <c r="G366" s="35">
        <v>0</v>
      </c>
      <c r="H366" s="50" t="s">
        <v>333</v>
      </c>
      <c r="I366" s="1" t="str">
        <f t="shared" si="47"/>
        <v>3.3.90.30.14.02.0211.000002-01 - 431 - SEDESTMIDH</v>
      </c>
      <c r="J366" s="1" t="str">
        <f t="shared" si="48"/>
        <v>3.3.90.30.14.02.0211.000002-01 - 431</v>
      </c>
      <c r="K366" s="1">
        <f t="shared" si="49"/>
        <v>0</v>
      </c>
    </row>
    <row r="367" spans="1:11" ht="31.5" x14ac:dyDescent="0.25">
      <c r="A367" s="7" t="s">
        <v>182</v>
      </c>
      <c r="B367" s="47" t="s">
        <v>273</v>
      </c>
      <c r="C367" s="3" t="s">
        <v>228</v>
      </c>
      <c r="D367" s="3" t="s">
        <v>303</v>
      </c>
      <c r="E367" s="4">
        <v>431</v>
      </c>
      <c r="F367" s="2" t="s">
        <v>171</v>
      </c>
      <c r="G367" s="35">
        <v>0</v>
      </c>
      <c r="H367" s="50" t="s">
        <v>333</v>
      </c>
      <c r="I367" s="1" t="str">
        <f t="shared" si="47"/>
        <v>3.3.90.30.14.02.0254.000001-01 - 431 - SEDESTMIDH</v>
      </c>
      <c r="J367" s="1" t="str">
        <f t="shared" si="48"/>
        <v>3.3.90.30.14.02.0254.000001-01 - 431</v>
      </c>
      <c r="K367" s="1">
        <f t="shared" si="49"/>
        <v>0</v>
      </c>
    </row>
    <row r="368" spans="1:11" ht="21" x14ac:dyDescent="0.25">
      <c r="A368" s="7" t="s">
        <v>191</v>
      </c>
      <c r="B368" s="47" t="s">
        <v>283</v>
      </c>
      <c r="C368" s="3" t="s">
        <v>242</v>
      </c>
      <c r="D368" s="3" t="s">
        <v>302</v>
      </c>
      <c r="E368" s="4">
        <v>431</v>
      </c>
      <c r="F368" s="2" t="s">
        <v>171</v>
      </c>
      <c r="G368" s="35">
        <v>0</v>
      </c>
      <c r="H368" s="50" t="s">
        <v>333</v>
      </c>
      <c r="I368" s="1" t="str">
        <f t="shared" si="47"/>
        <v>3.3.90.30.14.02.0263.000001-01 - 431 - SEDESTMIDH</v>
      </c>
      <c r="J368" s="1" t="str">
        <f t="shared" si="48"/>
        <v>3.3.90.30.14.02.0263.000001-01 - 431</v>
      </c>
      <c r="K368" s="1">
        <f t="shared" si="49"/>
        <v>0</v>
      </c>
    </row>
    <row r="369" spans="1:11" ht="31.5" x14ac:dyDescent="0.25">
      <c r="A369" s="7" t="s">
        <v>192</v>
      </c>
      <c r="B369" s="47" t="s">
        <v>297</v>
      </c>
      <c r="C369" s="3" t="s">
        <v>265</v>
      </c>
      <c r="D369" s="3" t="s">
        <v>302</v>
      </c>
      <c r="E369" s="4">
        <v>431</v>
      </c>
      <c r="F369" s="2" t="s">
        <v>171</v>
      </c>
      <c r="G369" s="35">
        <v>0</v>
      </c>
      <c r="H369" s="50" t="s">
        <v>333</v>
      </c>
      <c r="I369" s="1" t="str">
        <f t="shared" ref="I369:I394" si="50">A369&amp;" - "&amp;E369&amp;" - "&amp;F369</f>
        <v>3.3.90.30.14.02.0266.000001-01 - 431 - SEDESTMIDH</v>
      </c>
      <c r="J369" s="1" t="str">
        <f t="shared" ref="J369:J394" si="51">A369&amp;" - "&amp;E369</f>
        <v>3.3.90.30.14.02.0266.000001-01 - 431</v>
      </c>
      <c r="K369" s="1">
        <f t="shared" ref="K369:K394" si="52">ROUND((G369/12)*15,0)</f>
        <v>0</v>
      </c>
    </row>
    <row r="370" spans="1:11" ht="21" x14ac:dyDescent="0.25">
      <c r="A370" s="7" t="s">
        <v>219</v>
      </c>
      <c r="B370" s="47" t="s">
        <v>278</v>
      </c>
      <c r="C370" s="3" t="s">
        <v>237</v>
      </c>
      <c r="D370" s="3" t="s">
        <v>306</v>
      </c>
      <c r="E370" s="4">
        <v>431</v>
      </c>
      <c r="F370" s="2" t="s">
        <v>171</v>
      </c>
      <c r="G370" s="35">
        <v>16</v>
      </c>
      <c r="H370" s="50" t="s">
        <v>333</v>
      </c>
      <c r="I370" s="1" t="str">
        <f t="shared" si="50"/>
        <v>3.3.90.30.14.02.0034.000003-01 - 431 - SEDESTMIDH</v>
      </c>
      <c r="J370" s="1" t="str">
        <f t="shared" si="51"/>
        <v>3.3.90.30.14.02.0034.000003-01 - 431</v>
      </c>
      <c r="K370" s="1">
        <f t="shared" si="52"/>
        <v>20</v>
      </c>
    </row>
    <row r="371" spans="1:11" ht="21" x14ac:dyDescent="0.25">
      <c r="A371" s="7" t="s">
        <v>198</v>
      </c>
      <c r="B371" s="47" t="s">
        <v>289</v>
      </c>
      <c r="C371" s="3" t="s">
        <v>249</v>
      </c>
      <c r="D371" s="3" t="s">
        <v>305</v>
      </c>
      <c r="E371" s="4">
        <v>431</v>
      </c>
      <c r="F371" s="2" t="s">
        <v>171</v>
      </c>
      <c r="G371" s="35">
        <v>0</v>
      </c>
      <c r="H371" s="50" t="s">
        <v>333</v>
      </c>
      <c r="I371" s="1" t="str">
        <f t="shared" si="50"/>
        <v>3.3.90.30.14.02.0267.000001-01 - 431 - SEDESTMIDH</v>
      </c>
      <c r="J371" s="1" t="str">
        <f t="shared" si="51"/>
        <v>3.3.90.30.14.02.0267.000001-01 - 431</v>
      </c>
      <c r="K371" s="1">
        <f t="shared" si="52"/>
        <v>0</v>
      </c>
    </row>
    <row r="372" spans="1:11" ht="21" x14ac:dyDescent="0.25">
      <c r="A372" s="7" t="s">
        <v>193</v>
      </c>
      <c r="B372" s="47" t="s">
        <v>298</v>
      </c>
      <c r="C372" s="3" t="s">
        <v>266</v>
      </c>
      <c r="D372" s="3" t="s">
        <v>302</v>
      </c>
      <c r="E372" s="4">
        <v>431</v>
      </c>
      <c r="F372" s="2" t="s">
        <v>171</v>
      </c>
      <c r="G372" s="35">
        <v>0</v>
      </c>
      <c r="H372" s="50" t="s">
        <v>333</v>
      </c>
      <c r="I372" s="1" t="str">
        <f t="shared" si="50"/>
        <v>3.3.90.30.14.02.0011.000004-01 - 431 - SEDESTMIDH</v>
      </c>
      <c r="J372" s="1" t="str">
        <f t="shared" si="51"/>
        <v>3.3.90.30.14.02.0011.000004-01 - 431</v>
      </c>
      <c r="K372" s="1">
        <f t="shared" si="52"/>
        <v>0</v>
      </c>
    </row>
    <row r="373" spans="1:11" ht="31.5" x14ac:dyDescent="0.25">
      <c r="A373" s="7" t="s">
        <v>196</v>
      </c>
      <c r="B373" s="47" t="s">
        <v>288</v>
      </c>
      <c r="C373" s="3" t="s">
        <v>248</v>
      </c>
      <c r="D373" s="3" t="s">
        <v>302</v>
      </c>
      <c r="E373" s="4">
        <v>431</v>
      </c>
      <c r="F373" s="2" t="s">
        <v>171</v>
      </c>
      <c r="G373" s="35">
        <v>0</v>
      </c>
      <c r="H373" s="50" t="s">
        <v>333</v>
      </c>
      <c r="I373" s="1" t="str">
        <f t="shared" si="50"/>
        <v>3.3.90.30.14.02.0194.000005-01 - 431 - SEDESTMIDH</v>
      </c>
      <c r="J373" s="1" t="str">
        <f t="shared" si="51"/>
        <v>3.3.90.30.14.02.0194.000005-01 - 431</v>
      </c>
      <c r="K373" s="1">
        <f t="shared" si="52"/>
        <v>0</v>
      </c>
    </row>
    <row r="374" spans="1:11" ht="31.5" x14ac:dyDescent="0.25">
      <c r="A374" s="7" t="s">
        <v>221</v>
      </c>
      <c r="B374" s="47" t="s">
        <v>285</v>
      </c>
      <c r="C374" s="3" t="s">
        <v>244</v>
      </c>
      <c r="D374" s="3" t="s">
        <v>306</v>
      </c>
      <c r="E374" s="4">
        <v>431</v>
      </c>
      <c r="F374" s="2" t="s">
        <v>171</v>
      </c>
      <c r="G374" s="35">
        <v>16</v>
      </c>
      <c r="H374" s="50" t="s">
        <v>333</v>
      </c>
      <c r="I374" s="1" t="str">
        <f t="shared" si="50"/>
        <v>3.3.90.30.14.02.0071.000006-01 - 431 - SEDESTMIDH</v>
      </c>
      <c r="J374" s="1" t="str">
        <f t="shared" si="51"/>
        <v>3.3.90.30.14.02.0071.000006-01 - 431</v>
      </c>
      <c r="K374" s="1">
        <f t="shared" si="52"/>
        <v>20</v>
      </c>
    </row>
    <row r="375" spans="1:11" ht="21" x14ac:dyDescent="0.25">
      <c r="A375" s="7" t="s">
        <v>207</v>
      </c>
      <c r="B375" s="47" t="s">
        <v>279</v>
      </c>
      <c r="C375" s="3" t="s">
        <v>238</v>
      </c>
      <c r="D375" s="3" t="s">
        <v>305</v>
      </c>
      <c r="E375" s="4">
        <v>431</v>
      </c>
      <c r="F375" s="2" t="s">
        <v>171</v>
      </c>
      <c r="G375" s="35">
        <v>0</v>
      </c>
      <c r="H375" s="50" t="s">
        <v>333</v>
      </c>
      <c r="I375" s="1" t="str">
        <f t="shared" si="50"/>
        <v>3.3.90.30.14.02.0029.000023-01 - 431 - SEDESTMIDH</v>
      </c>
      <c r="J375" s="1" t="str">
        <f t="shared" si="51"/>
        <v>3.3.90.30.14.02.0029.000023-01 - 431</v>
      </c>
      <c r="K375" s="1">
        <f t="shared" si="52"/>
        <v>0</v>
      </c>
    </row>
    <row r="376" spans="1:11" ht="21" x14ac:dyDescent="0.25">
      <c r="A376" s="7" t="s">
        <v>210</v>
      </c>
      <c r="B376" s="47" t="s">
        <v>279</v>
      </c>
      <c r="C376" s="3" t="s">
        <v>255</v>
      </c>
      <c r="D376" s="3" t="s">
        <v>305</v>
      </c>
      <c r="E376" s="4">
        <v>431</v>
      </c>
      <c r="F376" s="2" t="s">
        <v>171</v>
      </c>
      <c r="G376" s="35">
        <v>0</v>
      </c>
      <c r="H376" s="50" t="s">
        <v>333</v>
      </c>
      <c r="I376" s="1" t="str">
        <f t="shared" si="50"/>
        <v>3.3.90.30.14.02.0029.000025-01 - 431 - SEDESTMIDH</v>
      </c>
      <c r="J376" s="1" t="str">
        <f t="shared" si="51"/>
        <v>3.3.90.30.14.02.0029.000025-01 - 431</v>
      </c>
      <c r="K376" s="1">
        <f t="shared" si="52"/>
        <v>0</v>
      </c>
    </row>
    <row r="377" spans="1:11" ht="21" x14ac:dyDescent="0.25">
      <c r="A377" s="7" t="s">
        <v>211</v>
      </c>
      <c r="B377" s="47" t="s">
        <v>279</v>
      </c>
      <c r="C377" s="3" t="s">
        <v>256</v>
      </c>
      <c r="D377" s="3" t="s">
        <v>305</v>
      </c>
      <c r="E377" s="4">
        <v>431</v>
      </c>
      <c r="F377" s="2" t="s">
        <v>171</v>
      </c>
      <c r="G377" s="35">
        <v>0</v>
      </c>
      <c r="H377" s="50" t="s">
        <v>333</v>
      </c>
      <c r="I377" s="1" t="str">
        <f t="shared" si="50"/>
        <v>3.3.90.30.14.02.0029.000026-01 - 431 - SEDESTMIDH</v>
      </c>
      <c r="J377" s="1" t="str">
        <f t="shared" si="51"/>
        <v>3.3.90.30.14.02.0029.000026-01 - 431</v>
      </c>
      <c r="K377" s="1">
        <f t="shared" si="52"/>
        <v>0</v>
      </c>
    </row>
    <row r="378" spans="1:11" ht="21" x14ac:dyDescent="0.25">
      <c r="A378" s="7" t="s">
        <v>212</v>
      </c>
      <c r="B378" s="47" t="s">
        <v>279</v>
      </c>
      <c r="C378" s="3" t="s">
        <v>257</v>
      </c>
      <c r="D378" s="3" t="s">
        <v>305</v>
      </c>
      <c r="E378" s="4">
        <v>431</v>
      </c>
      <c r="F378" s="2" t="s">
        <v>171</v>
      </c>
      <c r="G378" s="35">
        <v>0</v>
      </c>
      <c r="H378" s="50" t="s">
        <v>333</v>
      </c>
      <c r="I378" s="1" t="str">
        <f t="shared" si="50"/>
        <v>3.3.90.30.14.02.0029.000027-01 - 431 - SEDESTMIDH</v>
      </c>
      <c r="J378" s="1" t="str">
        <f t="shared" si="51"/>
        <v>3.3.90.30.14.02.0029.000027-01 - 431</v>
      </c>
      <c r="K378" s="1">
        <f t="shared" si="52"/>
        <v>0</v>
      </c>
    </row>
    <row r="379" spans="1:11" ht="21" x14ac:dyDescent="0.25">
      <c r="A379" s="7" t="s">
        <v>205</v>
      </c>
      <c r="B379" s="47" t="s">
        <v>284</v>
      </c>
      <c r="C379" s="3" t="s">
        <v>243</v>
      </c>
      <c r="D379" s="3" t="s">
        <v>306</v>
      </c>
      <c r="E379" s="4">
        <v>431</v>
      </c>
      <c r="F379" s="2" t="s">
        <v>171</v>
      </c>
      <c r="G379" s="35">
        <v>0</v>
      </c>
      <c r="H379" s="50" t="s">
        <v>333</v>
      </c>
      <c r="I379" s="1" t="str">
        <f t="shared" si="50"/>
        <v>3.3.90.30.14.02.0182.000001-01 - 431 - SEDESTMIDH</v>
      </c>
      <c r="J379" s="1" t="str">
        <f t="shared" si="51"/>
        <v>3.3.90.30.14.02.0182.000001-01 - 431</v>
      </c>
      <c r="K379" s="1">
        <f t="shared" si="52"/>
        <v>0</v>
      </c>
    </row>
    <row r="380" spans="1:11" ht="31.5" x14ac:dyDescent="0.25">
      <c r="A380" s="7" t="s">
        <v>206</v>
      </c>
      <c r="B380" s="47" t="s">
        <v>299</v>
      </c>
      <c r="C380" s="3" t="s">
        <v>229</v>
      </c>
      <c r="D380" s="3" t="s">
        <v>302</v>
      </c>
      <c r="E380" s="4">
        <v>431</v>
      </c>
      <c r="F380" s="2" t="s">
        <v>171</v>
      </c>
      <c r="G380" s="35">
        <v>0</v>
      </c>
      <c r="H380" s="50" t="s">
        <v>334</v>
      </c>
      <c r="I380" s="1" t="str">
        <f t="shared" si="50"/>
        <v>3.3.90.30.19.08.0011.000002-01 - 431 - SEDESTMIDH</v>
      </c>
      <c r="J380" s="1" t="str">
        <f t="shared" si="51"/>
        <v>3.3.90.30.19.08.0011.000002-01 - 431</v>
      </c>
      <c r="K380" s="1">
        <f t="shared" si="52"/>
        <v>0</v>
      </c>
    </row>
    <row r="381" spans="1:11" ht="21" x14ac:dyDescent="0.25">
      <c r="A381" s="7" t="s">
        <v>197</v>
      </c>
      <c r="B381" s="47" t="s">
        <v>287</v>
      </c>
      <c r="C381" s="3" t="s">
        <v>225</v>
      </c>
      <c r="D381" s="3" t="s">
        <v>302</v>
      </c>
      <c r="E381" s="4">
        <v>431</v>
      </c>
      <c r="F381" s="2" t="s">
        <v>171</v>
      </c>
      <c r="G381" s="35">
        <v>0</v>
      </c>
      <c r="H381" s="50" t="s">
        <v>333</v>
      </c>
      <c r="I381" s="1" t="str">
        <f t="shared" si="50"/>
        <v>3.3.90.30.14.02.0072.000002-01 - 431 - SEDESTMIDH</v>
      </c>
      <c r="J381" s="1" t="str">
        <f t="shared" si="51"/>
        <v>3.3.90.30.14.02.0072.000002-01 - 431</v>
      </c>
      <c r="K381" s="1">
        <f t="shared" si="52"/>
        <v>0</v>
      </c>
    </row>
    <row r="382" spans="1:11" ht="21" x14ac:dyDescent="0.25">
      <c r="A382" s="7" t="s">
        <v>222</v>
      </c>
      <c r="B382" s="47" t="s">
        <v>296</v>
      </c>
      <c r="C382" s="3" t="s">
        <v>264</v>
      </c>
      <c r="D382" s="3" t="s">
        <v>302</v>
      </c>
      <c r="E382" s="4">
        <v>431</v>
      </c>
      <c r="F382" s="2" t="s">
        <v>171</v>
      </c>
      <c r="G382" s="35">
        <v>0</v>
      </c>
      <c r="H382" s="50" t="s">
        <v>333</v>
      </c>
      <c r="I382" s="1" t="str">
        <f t="shared" si="50"/>
        <v>3.3.90.30.14.01.0364.000001-01 - 431 - SEDESTMIDH</v>
      </c>
      <c r="J382" s="1" t="str">
        <f t="shared" si="51"/>
        <v>3.3.90.30.14.01.0364.000001-01 - 431</v>
      </c>
      <c r="K382" s="1">
        <f t="shared" si="52"/>
        <v>0</v>
      </c>
    </row>
    <row r="383" spans="1:11" ht="21" x14ac:dyDescent="0.25">
      <c r="A383" s="7" t="s">
        <v>176</v>
      </c>
      <c r="B383" s="47" t="s">
        <v>290</v>
      </c>
      <c r="C383" s="3" t="s">
        <v>252</v>
      </c>
      <c r="D383" s="3" t="s">
        <v>302</v>
      </c>
      <c r="E383" s="4">
        <v>431</v>
      </c>
      <c r="F383" s="2" t="s">
        <v>171</v>
      </c>
      <c r="G383" s="35">
        <v>0</v>
      </c>
      <c r="H383" s="50" t="s">
        <v>333</v>
      </c>
      <c r="I383" s="1" t="str">
        <f t="shared" si="50"/>
        <v>3.3.90.30.14.02.0021.000019-01 - 431 - SEDESTMIDH</v>
      </c>
      <c r="J383" s="1" t="str">
        <f t="shared" si="51"/>
        <v>3.3.90.30.14.02.0021.000019-01 - 431</v>
      </c>
      <c r="K383" s="1">
        <f t="shared" si="52"/>
        <v>0</v>
      </c>
    </row>
    <row r="384" spans="1:11" ht="21" x14ac:dyDescent="0.25">
      <c r="A384" s="7" t="s">
        <v>209</v>
      </c>
      <c r="B384" s="47" t="s">
        <v>279</v>
      </c>
      <c r="C384" s="3" t="s">
        <v>254</v>
      </c>
      <c r="D384" s="3" t="s">
        <v>305</v>
      </c>
      <c r="E384" s="4">
        <v>431</v>
      </c>
      <c r="F384" s="2" t="s">
        <v>171</v>
      </c>
      <c r="G384" s="35">
        <v>0</v>
      </c>
      <c r="H384" s="50" t="s">
        <v>333</v>
      </c>
      <c r="I384" s="1" t="str">
        <f t="shared" si="50"/>
        <v>3.3.90.30.14.02.0029.000024-01 - 431 - SEDESTMIDH</v>
      </c>
      <c r="J384" s="1" t="str">
        <f t="shared" si="51"/>
        <v>3.3.90.30.14.02.0029.000024-01 - 431</v>
      </c>
      <c r="K384" s="1">
        <f t="shared" si="52"/>
        <v>0</v>
      </c>
    </row>
    <row r="385" spans="1:11" ht="31.5" x14ac:dyDescent="0.25">
      <c r="A385" s="7" t="s">
        <v>195</v>
      </c>
      <c r="B385" s="47" t="s">
        <v>279</v>
      </c>
      <c r="C385" s="3" t="s">
        <v>247</v>
      </c>
      <c r="D385" s="3" t="s">
        <v>305</v>
      </c>
      <c r="E385" s="4">
        <v>431</v>
      </c>
      <c r="F385" s="2" t="s">
        <v>171</v>
      </c>
      <c r="G385" s="35">
        <v>0</v>
      </c>
      <c r="H385" s="50" t="s">
        <v>333</v>
      </c>
      <c r="I385" s="1" t="str">
        <f t="shared" si="50"/>
        <v>3.3.90.30.14.02.0029.000033-01 - 431 - SEDESTMIDH</v>
      </c>
      <c r="J385" s="1" t="str">
        <f t="shared" si="51"/>
        <v>3.3.90.30.14.02.0029.000033-01 - 431</v>
      </c>
      <c r="K385" s="1">
        <f t="shared" si="52"/>
        <v>0</v>
      </c>
    </row>
    <row r="386" spans="1:11" ht="31.5" x14ac:dyDescent="0.25">
      <c r="A386" s="7" t="s">
        <v>184</v>
      </c>
      <c r="B386" s="47" t="s">
        <v>281</v>
      </c>
      <c r="C386" s="3" t="s">
        <v>230</v>
      </c>
      <c r="D386" s="3" t="s">
        <v>302</v>
      </c>
      <c r="E386" s="4">
        <v>431</v>
      </c>
      <c r="F386" s="2" t="s">
        <v>171</v>
      </c>
      <c r="G386" s="35">
        <v>0</v>
      </c>
      <c r="H386" s="50" t="s">
        <v>335</v>
      </c>
      <c r="I386" s="1" t="str">
        <f t="shared" si="50"/>
        <v>3.3.90.30.25.06.0017.000002-01 - 431 - SEDESTMIDH</v>
      </c>
      <c r="J386" s="1" t="str">
        <f t="shared" si="51"/>
        <v>3.3.90.30.25.06.0017.000002-01 - 431</v>
      </c>
      <c r="K386" s="1">
        <f t="shared" si="52"/>
        <v>0</v>
      </c>
    </row>
    <row r="387" spans="1:11" ht="21" x14ac:dyDescent="0.25">
      <c r="A387" s="7" t="s">
        <v>190</v>
      </c>
      <c r="B387" s="47" t="s">
        <v>300</v>
      </c>
      <c r="C387" s="3" t="s">
        <v>267</v>
      </c>
      <c r="D387" s="3" t="s">
        <v>304</v>
      </c>
      <c r="E387" s="4">
        <v>431</v>
      </c>
      <c r="F387" s="2" t="s">
        <v>171</v>
      </c>
      <c r="G387" s="35">
        <v>0</v>
      </c>
      <c r="H387" s="50" t="s">
        <v>333</v>
      </c>
      <c r="I387" s="1" t="str">
        <f t="shared" si="50"/>
        <v>3.3.90.30.14.02.0064.000006-01 - 431 - SEDESTMIDH</v>
      </c>
      <c r="J387" s="1" t="str">
        <f t="shared" si="51"/>
        <v>3.3.90.30.14.02.0064.000006-01 - 431</v>
      </c>
      <c r="K387" s="1">
        <f t="shared" si="52"/>
        <v>0</v>
      </c>
    </row>
    <row r="388" spans="1:11" ht="21" x14ac:dyDescent="0.25">
      <c r="A388" s="7" t="s">
        <v>174</v>
      </c>
      <c r="B388" s="47" t="s">
        <v>290</v>
      </c>
      <c r="C388" s="3" t="s">
        <v>250</v>
      </c>
      <c r="D388" s="3" t="s">
        <v>302</v>
      </c>
      <c r="E388" s="4">
        <v>431</v>
      </c>
      <c r="F388" s="2" t="s">
        <v>171</v>
      </c>
      <c r="G388" s="35">
        <v>0</v>
      </c>
      <c r="H388" s="50" t="s">
        <v>333</v>
      </c>
      <c r="I388" s="1" t="str">
        <f t="shared" si="50"/>
        <v>3.3.90.30.14.02.0021.000017-01 - 431 - SEDESTMIDH</v>
      </c>
      <c r="J388" s="1" t="str">
        <f t="shared" si="51"/>
        <v>3.3.90.30.14.02.0021.000017-01 - 431</v>
      </c>
      <c r="K388" s="1">
        <f t="shared" si="52"/>
        <v>0</v>
      </c>
    </row>
    <row r="389" spans="1:11" ht="21" x14ac:dyDescent="0.25">
      <c r="A389" s="7" t="s">
        <v>175</v>
      </c>
      <c r="B389" s="47" t="s">
        <v>290</v>
      </c>
      <c r="C389" s="3" t="s">
        <v>251</v>
      </c>
      <c r="D389" s="3" t="s">
        <v>302</v>
      </c>
      <c r="E389" s="4">
        <v>431</v>
      </c>
      <c r="F389" s="2" t="s">
        <v>171</v>
      </c>
      <c r="G389" s="35">
        <v>0</v>
      </c>
      <c r="H389" s="50" t="s">
        <v>333</v>
      </c>
      <c r="I389" s="1" t="str">
        <f t="shared" si="50"/>
        <v>3.3.90.30.14.02.0021.000018-01 - 431 - SEDESTMIDH</v>
      </c>
      <c r="J389" s="1" t="str">
        <f t="shared" si="51"/>
        <v>3.3.90.30.14.02.0021.000018-01 - 431</v>
      </c>
      <c r="K389" s="1">
        <f t="shared" si="52"/>
        <v>0</v>
      </c>
    </row>
    <row r="390" spans="1:11" ht="31.5" x14ac:dyDescent="0.25">
      <c r="A390" s="7" t="s">
        <v>203</v>
      </c>
      <c r="B390" s="47" t="s">
        <v>282</v>
      </c>
      <c r="C390" s="3" t="s">
        <v>226</v>
      </c>
      <c r="D390" s="3" t="s">
        <v>302</v>
      </c>
      <c r="E390" s="4">
        <v>431</v>
      </c>
      <c r="F390" s="2" t="s">
        <v>171</v>
      </c>
      <c r="G390" s="35">
        <v>0</v>
      </c>
      <c r="H390" s="50" t="s">
        <v>333</v>
      </c>
      <c r="I390" s="1" t="str">
        <f t="shared" si="50"/>
        <v>3.3.90.30.14.02.0117.000004-01 - 431 - SEDESTMIDH</v>
      </c>
      <c r="J390" s="1" t="str">
        <f t="shared" si="51"/>
        <v>3.3.90.30.14.02.0117.000004-01 - 431</v>
      </c>
      <c r="K390" s="1">
        <f t="shared" si="52"/>
        <v>0</v>
      </c>
    </row>
    <row r="391" spans="1:11" ht="21" x14ac:dyDescent="0.25">
      <c r="A391" s="7" t="s">
        <v>220</v>
      </c>
      <c r="B391" s="47" t="s">
        <v>295</v>
      </c>
      <c r="C391" s="3" t="s">
        <v>227</v>
      </c>
      <c r="D391" s="3" t="s">
        <v>306</v>
      </c>
      <c r="E391" s="4">
        <v>431</v>
      </c>
      <c r="F391" s="2" t="s">
        <v>171</v>
      </c>
      <c r="G391" s="35">
        <v>0</v>
      </c>
      <c r="H391" s="50" t="s">
        <v>333</v>
      </c>
      <c r="I391" s="1" t="str">
        <f t="shared" si="50"/>
        <v>3.3.90.30.14.02.0240.000001-01 - 431 - SEDESTMIDH</v>
      </c>
      <c r="J391" s="1" t="str">
        <f t="shared" si="51"/>
        <v>3.3.90.30.14.02.0240.000001-01 - 431</v>
      </c>
      <c r="K391" s="1">
        <f t="shared" si="52"/>
        <v>0</v>
      </c>
    </row>
    <row r="392" spans="1:11" ht="31.5" x14ac:dyDescent="0.25">
      <c r="A392" s="7" t="s">
        <v>179</v>
      </c>
      <c r="B392" s="47" t="s">
        <v>275</v>
      </c>
      <c r="C392" s="3" t="s">
        <v>233</v>
      </c>
      <c r="D392" s="3" t="s">
        <v>302</v>
      </c>
      <c r="E392" s="4">
        <v>431</v>
      </c>
      <c r="F392" s="2" t="s">
        <v>171</v>
      </c>
      <c r="G392" s="35">
        <v>0</v>
      </c>
      <c r="H392" s="50" t="s">
        <v>333</v>
      </c>
      <c r="I392" s="1" t="str">
        <f t="shared" si="50"/>
        <v>3.3.90.30.14.02.0206.000004-01 - 431 - SEDESTMIDH</v>
      </c>
      <c r="J392" s="1" t="str">
        <f t="shared" si="51"/>
        <v>3.3.90.30.14.02.0206.000004-01 - 431</v>
      </c>
      <c r="K392" s="1">
        <f t="shared" si="52"/>
        <v>0</v>
      </c>
    </row>
    <row r="393" spans="1:11" ht="31.5" x14ac:dyDescent="0.25">
      <c r="A393" s="7" t="s">
        <v>180</v>
      </c>
      <c r="B393" s="47" t="s">
        <v>275</v>
      </c>
      <c r="C393" s="3" t="s">
        <v>234</v>
      </c>
      <c r="D393" s="3" t="s">
        <v>302</v>
      </c>
      <c r="E393" s="4">
        <v>431</v>
      </c>
      <c r="F393" s="2" t="s">
        <v>171</v>
      </c>
      <c r="G393" s="35">
        <v>0</v>
      </c>
      <c r="H393" s="50" t="s">
        <v>333</v>
      </c>
      <c r="I393" s="1" t="str">
        <f t="shared" si="50"/>
        <v>3.3.90.30.14.02.0206.000005-01 - 431 - SEDESTMIDH</v>
      </c>
      <c r="J393" s="1" t="str">
        <f t="shared" si="51"/>
        <v>3.3.90.30.14.02.0206.000005-01 - 431</v>
      </c>
      <c r="K393" s="1">
        <f t="shared" si="52"/>
        <v>0</v>
      </c>
    </row>
    <row r="394" spans="1:11" ht="21" x14ac:dyDescent="0.25">
      <c r="A394" s="7" t="s">
        <v>194</v>
      </c>
      <c r="B394" s="47" t="s">
        <v>291</v>
      </c>
      <c r="C394" s="3" t="s">
        <v>224</v>
      </c>
      <c r="D394" s="3" t="s">
        <v>302</v>
      </c>
      <c r="E394" s="4">
        <v>431</v>
      </c>
      <c r="F394" s="2" t="s">
        <v>171</v>
      </c>
      <c r="G394" s="35">
        <v>0</v>
      </c>
      <c r="H394" s="50" t="s">
        <v>333</v>
      </c>
      <c r="I394" s="1" t="str">
        <f t="shared" si="50"/>
        <v>3.3.90.30.14.02.0035.000024-01 - 431 - SEDESTMIDH</v>
      </c>
      <c r="J394" s="1" t="str">
        <f t="shared" si="51"/>
        <v>3.3.90.30.14.02.0035.000024-01 - 431</v>
      </c>
      <c r="K394" s="1">
        <f t="shared" si="52"/>
        <v>0</v>
      </c>
    </row>
  </sheetData>
  <sheetProtection password="C621" sheet="1" objects="1" scenarios="1" selectLockedCells="1"/>
  <autoFilter ref="A1:K394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56</v>
      </c>
    </row>
    <row r="2" spans="1:2" x14ac:dyDescent="0.25">
      <c r="A2" s="11" t="s">
        <v>55</v>
      </c>
    </row>
    <row r="3" spans="1:2" x14ac:dyDescent="0.25">
      <c r="A3" s="12" t="s">
        <v>53</v>
      </c>
      <c r="B3" s="13" t="s">
        <v>54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48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46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47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56"/>
  <sheetViews>
    <sheetView tabSelected="1" topLeftCell="E1" zoomScale="90" zoomScaleNormal="90" workbookViewId="0">
      <selection activeCell="G4" sqref="G4:H4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style="48" customWidth="1"/>
    <col min="9" max="9" width="9.140625" hidden="1" customWidth="1"/>
    <col min="10" max="10" width="8" hidden="1" customWidth="1"/>
    <col min="11" max="11" width="12.5703125" bestFit="1" customWidth="1"/>
    <col min="12" max="12" width="10.140625" customWidth="1"/>
    <col min="14" max="14" width="10" style="20" customWidth="1"/>
    <col min="15" max="15" width="10" customWidth="1"/>
    <col min="16" max="16" width="24.5703125" bestFit="1" customWidth="1"/>
  </cols>
  <sheetData>
    <row r="1" spans="1:17" ht="21" x14ac:dyDescent="0.35">
      <c r="E1" s="51" t="s">
        <v>79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7" ht="15.75" x14ac:dyDescent="0.25">
      <c r="E2" s="54" t="s">
        <v>223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7" ht="16.5" thickBot="1" x14ac:dyDescent="0.3">
      <c r="E3" s="57" t="s">
        <v>338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36"/>
    </row>
    <row r="4" spans="1:17" ht="21.75" thickBot="1" x14ac:dyDescent="0.4">
      <c r="E4" s="72" t="s">
        <v>66</v>
      </c>
      <c r="F4" s="73"/>
      <c r="G4" s="70"/>
      <c r="H4" s="71"/>
      <c r="I4" s="29" t="e">
        <f>VLOOKUP(G4,'LISTA ÓRGÃO'!B:C,2,FALSE)</f>
        <v>#N/A</v>
      </c>
      <c r="J4" s="30"/>
      <c r="K4" s="60">
        <f>COUNT($M:$M)</f>
        <v>0</v>
      </c>
      <c r="L4" s="61"/>
      <c r="M4" s="61"/>
      <c r="N4" s="62"/>
      <c r="O4" s="66">
        <f>COUNT($E:$E)-COUNT($M:$M)</f>
        <v>50</v>
      </c>
      <c r="P4" s="67"/>
      <c r="Q4" s="24"/>
    </row>
    <row r="5" spans="1:17" ht="21.75" thickBot="1" x14ac:dyDescent="0.3">
      <c r="E5" s="74" t="s">
        <v>78</v>
      </c>
      <c r="F5" s="75"/>
      <c r="G5" s="76"/>
      <c r="H5" s="77"/>
      <c r="I5" s="31"/>
      <c r="J5" s="32"/>
      <c r="K5" s="63"/>
      <c r="L5" s="64"/>
      <c r="M5" s="64"/>
      <c r="N5" s="65"/>
      <c r="O5" s="68"/>
      <c r="P5" s="69"/>
      <c r="Q5" s="24"/>
    </row>
    <row r="6" spans="1:17" ht="45" x14ac:dyDescent="0.25">
      <c r="A6" s="22" t="s">
        <v>70</v>
      </c>
      <c r="B6" s="22" t="s">
        <v>62</v>
      </c>
      <c r="C6" s="22" t="s">
        <v>71</v>
      </c>
      <c r="D6" s="22" t="s">
        <v>72</v>
      </c>
      <c r="E6" s="28" t="s">
        <v>75</v>
      </c>
      <c r="F6" s="23" t="s">
        <v>337</v>
      </c>
      <c r="G6" s="23" t="s">
        <v>51</v>
      </c>
      <c r="H6" s="23" t="s">
        <v>65</v>
      </c>
      <c r="I6" s="23" t="s">
        <v>59</v>
      </c>
      <c r="J6" s="23" t="s">
        <v>58</v>
      </c>
      <c r="K6" s="23" t="s">
        <v>77</v>
      </c>
      <c r="L6" s="23" t="s">
        <v>67</v>
      </c>
      <c r="M6" s="25" t="s">
        <v>73</v>
      </c>
      <c r="N6" s="26" t="s">
        <v>74</v>
      </c>
      <c r="O6" s="23" t="s">
        <v>68</v>
      </c>
      <c r="P6" s="27" t="s">
        <v>69</v>
      </c>
    </row>
    <row r="7" spans="1:17" ht="60" x14ac:dyDescent="0.25">
      <c r="E7" s="37">
        <v>1</v>
      </c>
      <c r="F7" s="38" t="s">
        <v>222</v>
      </c>
      <c r="G7" s="39" t="str">
        <f>VLOOKUP(F7,'Base de Dados 30.14'!A:B,2,FALSE)</f>
        <v>PIÃO</v>
      </c>
      <c r="H7" s="39" t="str">
        <f>VLOOKUP(F7,'Base de Dados 30.14'!A:C,3,FALSE)</f>
        <v>PIÃO, Material: Madeira, Características Mínimas: Com ponta arredondada e fieira de 2 m, Medidas: Altura entre 7-8 cm e largura de 5 cm. - Cód. Item: 3.3.90.30.14.01.0364.000001-01</v>
      </c>
      <c r="I7" s="40">
        <f>COUNTIF('Base de Dados 30.14'!A:A,'Respostas Órgãos'!F7)</f>
        <v>12</v>
      </c>
      <c r="J7" s="40">
        <f>SUMIF('Base de Dados 30.14'!A:A,'Respostas Órgãos'!F7,'Base de Dados 30.14'!G:G)</f>
        <v>252</v>
      </c>
      <c r="K7" s="41" t="str">
        <f>VLOOKUP(F7,'Base de Dados 30.14'!A:D,4,FALSE)</f>
        <v>unidade</v>
      </c>
      <c r="L7" s="18">
        <f>SUMIF('Base de Dados 30.14'!J:J,'Respostas Órgãos'!F7&amp;" - "&amp;'Respostas Órgãos'!$I$4,'Base de Dados 30.14'!K:K)</f>
        <v>0</v>
      </c>
      <c r="M7" s="19"/>
      <c r="N7" s="42">
        <f t="shared" ref="N7:N13" si="0">IF(M7="",L7,M7)</f>
        <v>0</v>
      </c>
      <c r="O7" s="43">
        <f t="shared" ref="O7:O13" si="1">N7-L7</f>
        <v>0</v>
      </c>
      <c r="P7" s="44" t="str">
        <f t="shared" ref="P7:P13" si="2">IF(ISERROR((N7-L7)/L7),"Sem histórico de consumo",(N7-L7)/L7)</f>
        <v>Sem histórico de consumo</v>
      </c>
    </row>
    <row r="8" spans="1:17" ht="45" x14ac:dyDescent="0.25">
      <c r="E8" s="37">
        <f t="shared" ref="E8:E14" si="3">+E7+1</f>
        <v>2</v>
      </c>
      <c r="F8" s="38" t="s">
        <v>204</v>
      </c>
      <c r="G8" s="39" t="str">
        <f>VLOOKUP(F8,'Base de Dados 30.14'!A:B,2,FALSE)</f>
        <v>APITO</v>
      </c>
      <c r="H8" s="39" t="str">
        <f>VLOOKUP(F8,'Base de Dados 30.14'!A:C,3,FALSE)</f>
        <v>APITO, Material: plástico, Tipo: profissional 40, Apresentação: com cordão de nylon, Aplicação: para uso de árbitro - Cód. Item: 3.3.90.30.14.02.0004.000006-01</v>
      </c>
      <c r="I8" s="40">
        <f>COUNTIF('Base de Dados 30.14'!A:A,'Respostas Órgãos'!F8)</f>
        <v>15</v>
      </c>
      <c r="J8" s="40">
        <f>SUMIF('Base de Dados 30.14'!A:A,'Respostas Órgãos'!F8,'Base de Dados 30.14'!G:G)</f>
        <v>193</v>
      </c>
      <c r="K8" s="41" t="str">
        <f>VLOOKUP(F8,'Base de Dados 30.14'!A:D,4,FALSE)</f>
        <v>unidade</v>
      </c>
      <c r="L8" s="18">
        <f>SUMIF('Base de Dados 30.14'!J:J,'Respostas Órgãos'!F8&amp;" - "&amp;'Respostas Órgãos'!$I$4,'Base de Dados 30.14'!K:K)</f>
        <v>0</v>
      </c>
      <c r="M8" s="19"/>
      <c r="N8" s="42">
        <f t="shared" si="0"/>
        <v>0</v>
      </c>
      <c r="O8" s="43">
        <f t="shared" si="1"/>
        <v>0</v>
      </c>
      <c r="P8" s="44" t="str">
        <f t="shared" si="2"/>
        <v>Sem histórico de consumo</v>
      </c>
    </row>
    <row r="9" spans="1:17" ht="45" x14ac:dyDescent="0.25">
      <c r="E9" s="37">
        <f t="shared" si="3"/>
        <v>3</v>
      </c>
      <c r="F9" s="38" t="s">
        <v>193</v>
      </c>
      <c r="G9" s="39" t="str">
        <f>VLOOKUP(F9,'Base de Dados 30.14'!A:B,2,FALSE)</f>
        <v>PETECA</v>
      </c>
      <c r="H9" s="39" t="str">
        <f>VLOOKUP(F9,'Base de Dados 30.14'!A:C,3,FALSE)</f>
        <v>PETECA, Material: Nylon com base de cortiça, Tipo: Badminton, Peso: 4,74-5,50 gramas. - Cód. Item: 3.3.90.30.14.02.0011.000004-01</v>
      </c>
      <c r="I9" s="40">
        <f>COUNTIF('Base de Dados 30.14'!A:A,'Respostas Órgãos'!F9)</f>
        <v>13</v>
      </c>
      <c r="J9" s="40">
        <f>SUMIF('Base de Dados 30.14'!A:A,'Respostas Órgãos'!F9,'Base de Dados 30.14'!G:G)</f>
        <v>300</v>
      </c>
      <c r="K9" s="41" t="str">
        <f>VLOOKUP(F9,'Base de Dados 30.14'!A:D,4,FALSE)</f>
        <v>unidade</v>
      </c>
      <c r="L9" s="18">
        <f>SUMIF('Base de Dados 30.14'!J:J,'Respostas Órgãos'!F9&amp;" - "&amp;'Respostas Órgãos'!$I$4,'Base de Dados 30.14'!K:K)</f>
        <v>0</v>
      </c>
      <c r="M9" s="19"/>
      <c r="N9" s="42">
        <f t="shared" si="0"/>
        <v>0</v>
      </c>
      <c r="O9" s="43">
        <f t="shared" si="1"/>
        <v>0</v>
      </c>
      <c r="P9" s="44" t="str">
        <f t="shared" si="2"/>
        <v>Sem histórico de consumo</v>
      </c>
    </row>
    <row r="10" spans="1:17" ht="60" x14ac:dyDescent="0.25">
      <c r="E10" s="37">
        <f t="shared" si="3"/>
        <v>4</v>
      </c>
      <c r="F10" s="38" t="s">
        <v>174</v>
      </c>
      <c r="G10" s="39" t="str">
        <f>VLOOKUP(F10,'Base de Dados 30.14'!A:B,2,FALSE)</f>
        <v>BOLA MEDICINEBOL</v>
      </c>
      <c r="H10" s="39" t="str">
        <f>VLOOKUP(F10,'Base de Dados 30.14'!A:C,3,FALSE)</f>
        <v>BOLA MEDICINEBOL, Material: Borracha, Peso: 1 Kg, Características Adicionais: Uso fisioterápico e treinamentos específicos, matrizada, Cor: A escolher. - Cód. Item: 3.3.90.30.14.02.0021.000017-01</v>
      </c>
      <c r="I10" s="40">
        <f>COUNTIF('Base de Dados 30.14'!A:A,'Respostas Órgãos'!F10)</f>
        <v>6</v>
      </c>
      <c r="J10" s="40">
        <f>SUMIF('Base de Dados 30.14'!A:A,'Respostas Órgãos'!F10,'Base de Dados 30.14'!G:G)</f>
        <v>143</v>
      </c>
      <c r="K10" s="41" t="str">
        <f>VLOOKUP(F10,'Base de Dados 30.14'!A:D,4,FALSE)</f>
        <v>unidade</v>
      </c>
      <c r="L10" s="18">
        <f>SUMIF('Base de Dados 30.14'!J:J,'Respostas Órgãos'!F10&amp;" - "&amp;'Respostas Órgãos'!$I$4,'Base de Dados 30.14'!K:K)</f>
        <v>0</v>
      </c>
      <c r="M10" s="19"/>
      <c r="N10" s="42">
        <f t="shared" si="0"/>
        <v>0</v>
      </c>
      <c r="O10" s="43">
        <f t="shared" si="1"/>
        <v>0</v>
      </c>
      <c r="P10" s="44" t="str">
        <f t="shared" si="2"/>
        <v>Sem histórico de consumo</v>
      </c>
    </row>
    <row r="11" spans="1:17" ht="60" x14ac:dyDescent="0.25">
      <c r="E11" s="37">
        <f t="shared" si="3"/>
        <v>5</v>
      </c>
      <c r="F11" s="38" t="s">
        <v>175</v>
      </c>
      <c r="G11" s="39" t="str">
        <f>VLOOKUP(F11,'Base de Dados 30.14'!A:B,2,FALSE)</f>
        <v>BOLA MEDICINEBOL</v>
      </c>
      <c r="H11" s="39" t="str">
        <f>VLOOKUP(F11,'Base de Dados 30.14'!A:C,3,FALSE)</f>
        <v>BOLA MEDICINEBOL, Material: Borracha, Peso: 2 Kg, Características Adicionais: Uso fisioterápico e treinamentos específicos, matrizada, Cor: A escolher. - Cód. Item: 3.3.90.30.14.02.0021.000018-01</v>
      </c>
      <c r="I11" s="40">
        <f>COUNTIF('Base de Dados 30.14'!A:A,'Respostas Órgãos'!F11)</f>
        <v>7</v>
      </c>
      <c r="J11" s="40">
        <f>SUMIF('Base de Dados 30.14'!A:A,'Respostas Órgãos'!F11,'Base de Dados 30.14'!G:G)</f>
        <v>134</v>
      </c>
      <c r="K11" s="41" t="str">
        <f>VLOOKUP(F11,'Base de Dados 30.14'!A:D,4,FALSE)</f>
        <v>unidade</v>
      </c>
      <c r="L11" s="18">
        <f>SUMIF('Base de Dados 30.14'!J:J,'Respostas Órgãos'!F11&amp;" - "&amp;'Respostas Órgãos'!$I$4,'Base de Dados 30.14'!K:K)</f>
        <v>0</v>
      </c>
      <c r="M11" s="19"/>
      <c r="N11" s="42">
        <f t="shared" si="0"/>
        <v>0</v>
      </c>
      <c r="O11" s="43">
        <f t="shared" si="1"/>
        <v>0</v>
      </c>
      <c r="P11" s="44" t="str">
        <f t="shared" si="2"/>
        <v>Sem histórico de consumo</v>
      </c>
    </row>
    <row r="12" spans="1:17" ht="60" x14ac:dyDescent="0.25">
      <c r="E12" s="37">
        <f t="shared" si="3"/>
        <v>6</v>
      </c>
      <c r="F12" s="38" t="s">
        <v>176</v>
      </c>
      <c r="G12" s="39" t="str">
        <f>VLOOKUP(F12,'Base de Dados 30.14'!A:B,2,FALSE)</f>
        <v>BOLA MEDICINEBOL</v>
      </c>
      <c r="H12" s="39" t="str">
        <f>VLOOKUP(F12,'Base de Dados 30.14'!A:C,3,FALSE)</f>
        <v>BOLA MEDICINEBOL, Material: Borracha, Peso: 3 Kg, Características Adicionais: Uso fisioterápico e treinamentos específicos, matrizada, Cor: A escolher. - Cód. Item: 3.3.90.30.14.02.0021.000019-01</v>
      </c>
      <c r="I12" s="40">
        <f>COUNTIF('Base de Dados 30.14'!A:A,'Respostas Órgãos'!F12)</f>
        <v>8</v>
      </c>
      <c r="J12" s="40">
        <f>SUMIF('Base de Dados 30.14'!A:A,'Respostas Órgãos'!F12,'Base de Dados 30.14'!G:G)</f>
        <v>75</v>
      </c>
      <c r="K12" s="41" t="str">
        <f>VLOOKUP(F12,'Base de Dados 30.14'!A:D,4,FALSE)</f>
        <v>unidade</v>
      </c>
      <c r="L12" s="18">
        <f>SUMIF('Base de Dados 30.14'!J:J,'Respostas Órgãos'!F12&amp;" - "&amp;'Respostas Órgãos'!$I$4,'Base de Dados 30.14'!K:K)</f>
        <v>0</v>
      </c>
      <c r="M12" s="19"/>
      <c r="N12" s="42">
        <f t="shared" si="0"/>
        <v>0</v>
      </c>
      <c r="O12" s="43">
        <f t="shared" si="1"/>
        <v>0</v>
      </c>
      <c r="P12" s="44" t="str">
        <f t="shared" si="2"/>
        <v>Sem histórico de consumo</v>
      </c>
    </row>
    <row r="13" spans="1:17" ht="60" x14ac:dyDescent="0.25">
      <c r="E13" s="37">
        <f t="shared" si="3"/>
        <v>7</v>
      </c>
      <c r="F13" s="38" t="s">
        <v>207</v>
      </c>
      <c r="G13" s="39" t="str">
        <f>VLOOKUP(F13,'Base de Dados 30.14'!A:B,2,FALSE)</f>
        <v>CANELEIRA</v>
      </c>
      <c r="H13" s="39" t="str">
        <f>VLOOKUP(F13,'Base de Dados 30.14'!A:C,3,FALSE)</f>
        <v>CANELEIRA, Material: Emborrachado, Peso: 1 kg, Características Adicionais: Enchimento com esferas de ferro e fecho com velcro. - Cód. Item: 3.3.90.30.14.02.0029.000023-01</v>
      </c>
      <c r="I13" s="40">
        <f>COUNTIF('Base de Dados 30.14'!A:A,'Respostas Órgãos'!F13)</f>
        <v>9</v>
      </c>
      <c r="J13" s="40">
        <f>SUMIF('Base de Dados 30.14'!A:A,'Respostas Órgãos'!F13,'Base de Dados 30.14'!G:G)</f>
        <v>313</v>
      </c>
      <c r="K13" s="41" t="str">
        <f>VLOOKUP(F13,'Base de Dados 30.14'!A:D,4,FALSE)</f>
        <v>par</v>
      </c>
      <c r="L13" s="18">
        <f>SUMIF('Base de Dados 30.14'!J:J,'Respostas Órgãos'!F13&amp;" - "&amp;'Respostas Órgãos'!$I$4,'Base de Dados 30.14'!K:K)</f>
        <v>0</v>
      </c>
      <c r="M13" s="19"/>
      <c r="N13" s="42">
        <f t="shared" si="0"/>
        <v>0</v>
      </c>
      <c r="O13" s="43">
        <f t="shared" si="1"/>
        <v>0</v>
      </c>
      <c r="P13" s="44" t="str">
        <f t="shared" si="2"/>
        <v>Sem histórico de consumo</v>
      </c>
    </row>
    <row r="14" spans="1:17" ht="60" x14ac:dyDescent="0.25">
      <c r="E14" s="37">
        <f t="shared" si="3"/>
        <v>8</v>
      </c>
      <c r="F14" s="38" t="s">
        <v>209</v>
      </c>
      <c r="G14" s="39" t="str">
        <f>VLOOKUP(F14,'Base de Dados 30.14'!A:B,2,FALSE)</f>
        <v>CANELEIRA</v>
      </c>
      <c r="H14" s="39" t="str">
        <f>VLOOKUP(F14,'Base de Dados 30.14'!A:C,3,FALSE)</f>
        <v>CANELEIRA, Material: Emborrachado, Peso: 2 kg, Características Adicionais: Enchimento com esferas de ferro e fecho com velcro. - Cód. Item: 3.3.90.30.14.02.0029.000024-01</v>
      </c>
      <c r="I14" s="40">
        <f>COUNTIF('Base de Dados 30.14'!A:A,'Respostas Órgãos'!F14)</f>
        <v>7</v>
      </c>
      <c r="J14" s="40">
        <f>SUMIF('Base de Dados 30.14'!A:A,'Respostas Órgãos'!F14,'Base de Dados 30.14'!G:G)</f>
        <v>296</v>
      </c>
      <c r="K14" s="41" t="str">
        <f>VLOOKUP(F14,'Base de Dados 30.14'!A:D,4,FALSE)</f>
        <v>par</v>
      </c>
      <c r="L14" s="18">
        <f>SUMIF('Base de Dados 30.14'!J:J,'Respostas Órgãos'!F14&amp;" - "&amp;'Respostas Órgãos'!$I$4,'Base de Dados 30.14'!K:K)</f>
        <v>0</v>
      </c>
      <c r="M14" s="19"/>
      <c r="N14" s="42">
        <f t="shared" ref="N14:N45" si="4">IF(M14="",L14,M14)</f>
        <v>0</v>
      </c>
      <c r="O14" s="43">
        <f t="shared" ref="O14:O45" si="5">N14-L14</f>
        <v>0</v>
      </c>
      <c r="P14" s="44" t="str">
        <f t="shared" ref="P14:P45" si="6">IF(ISERROR((N14-L14)/L14),"Sem histórico de consumo",(N14-L14)/L14)</f>
        <v>Sem histórico de consumo</v>
      </c>
    </row>
    <row r="15" spans="1:17" ht="60" x14ac:dyDescent="0.25">
      <c r="E15" s="37">
        <f t="shared" ref="E15:E46" si="7">+E14+1</f>
        <v>9</v>
      </c>
      <c r="F15" s="38" t="s">
        <v>210</v>
      </c>
      <c r="G15" s="39" t="str">
        <f>VLOOKUP(F15,'Base de Dados 30.14'!A:B,2,FALSE)</f>
        <v>CANELEIRA</v>
      </c>
      <c r="H15" s="39" t="str">
        <f>VLOOKUP(F15,'Base de Dados 30.14'!A:C,3,FALSE)</f>
        <v>CANELEIRA, Material: Emborrachado, Peso: 3 kg, Características Adicionais: Enchimento com esferas de ferro e fecho com velcro. - Cód. Item: 3.3.90.30.14.02.0029.000025-01</v>
      </c>
      <c r="I15" s="40">
        <f>COUNTIF('Base de Dados 30.14'!A:A,'Respostas Órgãos'!F15)</f>
        <v>6</v>
      </c>
      <c r="J15" s="40">
        <f>SUMIF('Base de Dados 30.14'!A:A,'Respostas Órgãos'!F15,'Base de Dados 30.14'!G:G)</f>
        <v>210</v>
      </c>
      <c r="K15" s="41" t="str">
        <f>VLOOKUP(F15,'Base de Dados 30.14'!A:D,4,FALSE)</f>
        <v>par</v>
      </c>
      <c r="L15" s="18">
        <f>SUMIF('Base de Dados 30.14'!J:J,'Respostas Órgãos'!F15&amp;" - "&amp;'Respostas Órgãos'!$I$4,'Base de Dados 30.14'!K:K)</f>
        <v>0</v>
      </c>
      <c r="M15" s="19"/>
      <c r="N15" s="42">
        <f t="shared" si="4"/>
        <v>0</v>
      </c>
      <c r="O15" s="43">
        <f t="shared" si="5"/>
        <v>0</v>
      </c>
      <c r="P15" s="44" t="str">
        <f t="shared" si="6"/>
        <v>Sem histórico de consumo</v>
      </c>
    </row>
    <row r="16" spans="1:17" ht="60" x14ac:dyDescent="0.25">
      <c r="E16" s="37">
        <f t="shared" si="7"/>
        <v>10</v>
      </c>
      <c r="F16" s="38" t="s">
        <v>211</v>
      </c>
      <c r="G16" s="39" t="str">
        <f>VLOOKUP(F16,'Base de Dados 30.14'!A:B,2,FALSE)</f>
        <v>CANELEIRA</v>
      </c>
      <c r="H16" s="39" t="str">
        <f>VLOOKUP(F16,'Base de Dados 30.14'!A:C,3,FALSE)</f>
        <v>CANELEIRA, Material: Emborrachado, Peso: 4 kg, Características Adicionais: Enchimento com esferas de ferro e fecho com velcro. - Cód. Item: 3.3.90.30.14.02.0029.000026-01</v>
      </c>
      <c r="I16" s="40">
        <f>COUNTIF('Base de Dados 30.14'!A:A,'Respostas Órgãos'!F16)</f>
        <v>6</v>
      </c>
      <c r="J16" s="40">
        <f>SUMIF('Base de Dados 30.14'!A:A,'Respostas Órgãos'!F16,'Base de Dados 30.14'!G:G)</f>
        <v>11</v>
      </c>
      <c r="K16" s="41" t="str">
        <f>VLOOKUP(F16,'Base de Dados 30.14'!A:D,4,FALSE)</f>
        <v>par</v>
      </c>
      <c r="L16" s="18">
        <f>SUMIF('Base de Dados 30.14'!J:J,'Respostas Órgãos'!F16&amp;" - "&amp;'Respostas Órgãos'!$I$4,'Base de Dados 30.14'!K:K)</f>
        <v>0</v>
      </c>
      <c r="M16" s="19"/>
      <c r="N16" s="42">
        <f t="shared" si="4"/>
        <v>0</v>
      </c>
      <c r="O16" s="43">
        <f t="shared" si="5"/>
        <v>0</v>
      </c>
      <c r="P16" s="44" t="str">
        <f t="shared" si="6"/>
        <v>Sem histórico de consumo</v>
      </c>
    </row>
    <row r="17" spans="5:16" ht="60" x14ac:dyDescent="0.25">
      <c r="E17" s="37">
        <f t="shared" si="7"/>
        <v>11</v>
      </c>
      <c r="F17" s="38" t="s">
        <v>212</v>
      </c>
      <c r="G17" s="39" t="str">
        <f>VLOOKUP(F17,'Base de Dados 30.14'!A:B,2,FALSE)</f>
        <v>CANELEIRA</v>
      </c>
      <c r="H17" s="39" t="str">
        <f>VLOOKUP(F17,'Base de Dados 30.14'!A:C,3,FALSE)</f>
        <v>CANELEIRA, Material: Emborrachado, Peso: 5 kg, Características Adicionais: Enchimento com esferas de ferro e fecho com velcro. - Cód. Item: 3.3.90.30.14.02.0029.000027-01</v>
      </c>
      <c r="I17" s="40">
        <f>COUNTIF('Base de Dados 30.14'!A:A,'Respostas Órgãos'!F17)</f>
        <v>6</v>
      </c>
      <c r="J17" s="40">
        <f>SUMIF('Base de Dados 30.14'!A:A,'Respostas Órgãos'!F17,'Base de Dados 30.14'!G:G)</f>
        <v>161</v>
      </c>
      <c r="K17" s="41" t="str">
        <f>VLOOKUP(F17,'Base de Dados 30.14'!A:D,4,FALSE)</f>
        <v>par</v>
      </c>
      <c r="L17" s="18">
        <f>SUMIF('Base de Dados 30.14'!J:J,'Respostas Órgãos'!F17&amp;" - "&amp;'Respostas Órgãos'!$I$4,'Base de Dados 30.14'!K:K)</f>
        <v>0</v>
      </c>
      <c r="M17" s="19"/>
      <c r="N17" s="42">
        <f t="shared" si="4"/>
        <v>0</v>
      </c>
      <c r="O17" s="43">
        <f t="shared" si="5"/>
        <v>0</v>
      </c>
      <c r="P17" s="44" t="str">
        <f t="shared" si="6"/>
        <v>Sem histórico de consumo</v>
      </c>
    </row>
    <row r="18" spans="5:16" ht="60" x14ac:dyDescent="0.25">
      <c r="E18" s="37">
        <f t="shared" si="7"/>
        <v>12</v>
      </c>
      <c r="F18" s="49" t="s">
        <v>213</v>
      </c>
      <c r="G18" s="39" t="str">
        <f>VLOOKUP(F18,'Base de Dados 30.14'!A:B,2,FALSE)</f>
        <v>CANELEIRA</v>
      </c>
      <c r="H18" s="39" t="str">
        <f>VLOOKUP(F18,'Base de Dados 30.14'!A:C,3,FALSE)</f>
        <v>CANELEIRA, Material: Emborrachado, Peso: 6 kg, Características Adicionais: Enchimento com esferas de ferro e fecho com velcro. - Cód. Item: 3.3.90.30.14.02.0029.000028-01</v>
      </c>
      <c r="I18" s="40">
        <f>COUNTIF('Base de Dados 30.14'!A:A,'Respostas Órgãos'!F18)</f>
        <v>4</v>
      </c>
      <c r="J18" s="40">
        <f>SUMIF('Base de Dados 30.14'!A:A,'Respostas Órgãos'!F18,'Base de Dados 30.14'!G:G)</f>
        <v>0</v>
      </c>
      <c r="K18" s="41" t="str">
        <f>VLOOKUP(F18,'Base de Dados 30.14'!A:D,4,FALSE)</f>
        <v>par</v>
      </c>
      <c r="L18" s="18">
        <f>SUMIF('Base de Dados 30.14'!J:J,'Respostas Órgãos'!F18&amp;" - "&amp;'Respostas Órgãos'!$I$4,'Base de Dados 30.14'!K:K)</f>
        <v>0</v>
      </c>
      <c r="M18" s="19"/>
      <c r="N18" s="42">
        <f t="shared" si="4"/>
        <v>0</v>
      </c>
      <c r="O18" s="43">
        <f t="shared" si="5"/>
        <v>0</v>
      </c>
      <c r="P18" s="44" t="str">
        <f t="shared" si="6"/>
        <v>Sem histórico de consumo</v>
      </c>
    </row>
    <row r="19" spans="5:16" ht="60" x14ac:dyDescent="0.25">
      <c r="E19" s="37">
        <f t="shared" si="7"/>
        <v>13</v>
      </c>
      <c r="F19" s="38" t="s">
        <v>214</v>
      </c>
      <c r="G19" s="39" t="str">
        <f>VLOOKUP(F19,'Base de Dados 30.14'!A:B,2,FALSE)</f>
        <v>CANELEIRA</v>
      </c>
      <c r="H19" s="39" t="str">
        <f>VLOOKUP(F19,'Base de Dados 30.14'!A:C,3,FALSE)</f>
        <v>CANELEIRA, Material: Emborrachado, Peso: 7 kg, Características Adicionais: Enchimento com esferas de ferro e fecho com velcro. - Cód. Item: 3.3.90.30.14.02.0029.000029-01</v>
      </c>
      <c r="I19" s="40">
        <f>COUNTIF('Base de Dados 30.14'!A:A,'Respostas Órgãos'!F19)</f>
        <v>3</v>
      </c>
      <c r="J19" s="40">
        <f>SUMIF('Base de Dados 30.14'!A:A,'Respostas Órgãos'!F19,'Base de Dados 30.14'!G:G)</f>
        <v>11</v>
      </c>
      <c r="K19" s="41" t="str">
        <f>VLOOKUP(F19,'Base de Dados 30.14'!A:D,4,FALSE)</f>
        <v>par</v>
      </c>
      <c r="L19" s="18">
        <f>SUMIF('Base de Dados 30.14'!J:J,'Respostas Órgãos'!F19&amp;" - "&amp;'Respostas Órgãos'!$I$4,'Base de Dados 30.14'!K:K)</f>
        <v>0</v>
      </c>
      <c r="M19" s="19"/>
      <c r="N19" s="42">
        <f t="shared" si="4"/>
        <v>0</v>
      </c>
      <c r="O19" s="43">
        <f t="shared" si="5"/>
        <v>0</v>
      </c>
      <c r="P19" s="44" t="str">
        <f t="shared" si="6"/>
        <v>Sem histórico de consumo</v>
      </c>
    </row>
    <row r="20" spans="5:16" ht="60" x14ac:dyDescent="0.25">
      <c r="E20" s="37">
        <f t="shared" si="7"/>
        <v>14</v>
      </c>
      <c r="F20" s="38" t="s">
        <v>215</v>
      </c>
      <c r="G20" s="39" t="str">
        <f>VLOOKUP(F20,'Base de Dados 30.14'!A:B,2,FALSE)</f>
        <v>CANELEIRA</v>
      </c>
      <c r="H20" s="39" t="str">
        <f>VLOOKUP(F20,'Base de Dados 30.14'!A:C,3,FALSE)</f>
        <v>CANELEIRA, Material: Emborrachado, Peso: 8 kg, Características Adicionais: Enchimento com esferas de ferro e fecho com velcro. - Cód. Item: 3.3.90.30.14.02.0029.000030-01</v>
      </c>
      <c r="I20" s="40">
        <f>COUNTIF('Base de Dados 30.14'!A:A,'Respostas Órgãos'!F20)</f>
        <v>3</v>
      </c>
      <c r="J20" s="40">
        <f>SUMIF('Base de Dados 30.14'!A:A,'Respostas Órgãos'!F20,'Base de Dados 30.14'!G:G)</f>
        <v>11</v>
      </c>
      <c r="K20" s="41" t="str">
        <f>VLOOKUP(F20,'Base de Dados 30.14'!A:D,4,FALSE)</f>
        <v>par</v>
      </c>
      <c r="L20" s="18">
        <f>SUMIF('Base de Dados 30.14'!J:J,'Respostas Órgãos'!F20&amp;" - "&amp;'Respostas Órgãos'!$I$4,'Base de Dados 30.14'!K:K)</f>
        <v>0</v>
      </c>
      <c r="M20" s="19"/>
      <c r="N20" s="42">
        <f t="shared" si="4"/>
        <v>0</v>
      </c>
      <c r="O20" s="43">
        <f t="shared" si="5"/>
        <v>0</v>
      </c>
      <c r="P20" s="44" t="str">
        <f t="shared" si="6"/>
        <v>Sem histórico de consumo</v>
      </c>
    </row>
    <row r="21" spans="5:16" ht="60" x14ac:dyDescent="0.25">
      <c r="E21" s="37">
        <f t="shared" si="7"/>
        <v>15</v>
      </c>
      <c r="F21" s="38" t="s">
        <v>216</v>
      </c>
      <c r="G21" s="39" t="str">
        <f>VLOOKUP(F21,'Base de Dados 30.14'!A:B,2,FALSE)</f>
        <v>CANELEIRA</v>
      </c>
      <c r="H21" s="39" t="str">
        <f>VLOOKUP(F21,'Base de Dados 30.14'!A:C,3,FALSE)</f>
        <v>CANELEIRA, Material: Emborrachado, Peso: 9 kg, Características Adicionais: Enchimento com esferas de ferro e fecho com velcro. - Cód. Item: 3.3.90.30.14.02.0029.000031-01</v>
      </c>
      <c r="I21" s="40">
        <f>COUNTIF('Base de Dados 30.14'!A:A,'Respostas Órgãos'!F21)</f>
        <v>4</v>
      </c>
      <c r="J21" s="40">
        <f>SUMIF('Base de Dados 30.14'!A:A,'Respostas Órgãos'!F21,'Base de Dados 30.14'!G:G)</f>
        <v>13</v>
      </c>
      <c r="K21" s="41" t="str">
        <f>VLOOKUP(F21,'Base de Dados 30.14'!A:D,4,FALSE)</f>
        <v>par</v>
      </c>
      <c r="L21" s="18">
        <f>SUMIF('Base de Dados 30.14'!J:J,'Respostas Órgãos'!F21&amp;" - "&amp;'Respostas Órgãos'!$I$4,'Base de Dados 30.14'!K:K)</f>
        <v>0</v>
      </c>
      <c r="M21" s="19"/>
      <c r="N21" s="42">
        <f t="shared" si="4"/>
        <v>0</v>
      </c>
      <c r="O21" s="43">
        <f t="shared" si="5"/>
        <v>0</v>
      </c>
      <c r="P21" s="44" t="str">
        <f t="shared" si="6"/>
        <v>Sem histórico de consumo</v>
      </c>
    </row>
    <row r="22" spans="5:16" ht="60" x14ac:dyDescent="0.25">
      <c r="E22" s="37">
        <f t="shared" si="7"/>
        <v>16</v>
      </c>
      <c r="F22" s="38" t="s">
        <v>208</v>
      </c>
      <c r="G22" s="39" t="str">
        <f>VLOOKUP(F22,'Base de Dados 30.14'!A:B,2,FALSE)</f>
        <v>CANELEIRA</v>
      </c>
      <c r="H22" s="39" t="str">
        <f>VLOOKUP(F22,'Base de Dados 30.14'!A:C,3,FALSE)</f>
        <v>CANELEIRA, Material: Emborrachado, Peso: 10 kg, Características Adicionais: Enchimento com esferas de ferro e fecho com velcro. - Cód. Item: 3.3.90.30.14.02.0029.000032-01</v>
      </c>
      <c r="I22" s="40">
        <f>COUNTIF('Base de Dados 30.14'!A:A,'Respostas Órgãos'!F22)</f>
        <v>5</v>
      </c>
      <c r="J22" s="40">
        <f>SUMIF('Base de Dados 30.14'!A:A,'Respostas Órgãos'!F22,'Base de Dados 30.14'!G:G)</f>
        <v>7</v>
      </c>
      <c r="K22" s="41" t="str">
        <f>VLOOKUP(F22,'Base de Dados 30.14'!A:D,4,FALSE)</f>
        <v>par</v>
      </c>
      <c r="L22" s="18">
        <f>SUMIF('Base de Dados 30.14'!J:J,'Respostas Órgãos'!F22&amp;" - "&amp;'Respostas Órgãos'!$I$4,'Base de Dados 30.14'!K:K)</f>
        <v>0</v>
      </c>
      <c r="M22" s="19"/>
      <c r="N22" s="42">
        <f t="shared" si="4"/>
        <v>0</v>
      </c>
      <c r="O22" s="43">
        <f t="shared" si="5"/>
        <v>0</v>
      </c>
      <c r="P22" s="44" t="str">
        <f t="shared" si="6"/>
        <v>Sem histórico de consumo</v>
      </c>
    </row>
    <row r="23" spans="5:16" ht="75" x14ac:dyDescent="0.25">
      <c r="E23" s="37">
        <f t="shared" si="7"/>
        <v>17</v>
      </c>
      <c r="F23" s="38" t="s">
        <v>195</v>
      </c>
      <c r="G23" s="39" t="str">
        <f>VLOOKUP(F23,'Base de Dados 30.14'!A:B,2,FALSE)</f>
        <v>CANELEIRA</v>
      </c>
      <c r="H23" s="39" t="str">
        <f>VLOOKUP(F23,'Base de Dados 30.14'!A:C,3,FALSE)</f>
        <v>CANELEIRA, Material: E.V.A, Peso Do Par De Caneleiras Submersas: 1Kg a 3kg, Tamanho: Único, Características Mínimas: Para modalidade nado sincronizado, Aplicação: Para uso em piscina para hidroterapia,fisioterapia e hidroginástica. - Cód. Item: 3.3.90.30.</v>
      </c>
      <c r="I23" s="40">
        <f>COUNTIF('Base de Dados 30.14'!A:A,'Respostas Órgãos'!F23)</f>
        <v>6</v>
      </c>
      <c r="J23" s="40">
        <f>SUMIF('Base de Dados 30.14'!A:A,'Respostas Órgãos'!F23,'Base de Dados 30.14'!G:G)</f>
        <v>20</v>
      </c>
      <c r="K23" s="41" t="str">
        <f>VLOOKUP(F23,'Base de Dados 30.14'!A:D,4,FALSE)</f>
        <v>par</v>
      </c>
      <c r="L23" s="18">
        <f>SUMIF('Base de Dados 30.14'!J:J,'Respostas Órgãos'!F23&amp;" - "&amp;'Respostas Órgãos'!$I$4,'Base de Dados 30.14'!K:K)</f>
        <v>0</v>
      </c>
      <c r="M23" s="19"/>
      <c r="N23" s="42">
        <f t="shared" si="4"/>
        <v>0</v>
      </c>
      <c r="O23" s="43">
        <f t="shared" si="5"/>
        <v>0</v>
      </c>
      <c r="P23" s="44" t="str">
        <f t="shared" si="6"/>
        <v>Sem histórico de consumo</v>
      </c>
    </row>
    <row r="24" spans="5:16" ht="45" x14ac:dyDescent="0.25">
      <c r="E24" s="37">
        <f t="shared" si="7"/>
        <v>18</v>
      </c>
      <c r="F24" s="38" t="s">
        <v>219</v>
      </c>
      <c r="G24" s="39" t="str">
        <f>VLOOKUP(F24,'Base de Dados 30.14'!A:B,2,FALSE)</f>
        <v>JOGO DE DAMAS</v>
      </c>
      <c r="H24" s="39" t="str">
        <f>VLOOKUP(F24,'Base de Dados 30.14'!A:C,3,FALSE)</f>
        <v>JOGO DE DAMAS, Material Tabuleiro: Madeira, Material Peças: Plástico Caracteristicas Mínimas: 30 x 30 cm. - Cód. Item: 3.3.90.30.14.02.0034.000003-01</v>
      </c>
      <c r="I24" s="40">
        <f>COUNTIF('Base de Dados 30.14'!A:A,'Respostas Órgãos'!F24)</f>
        <v>14</v>
      </c>
      <c r="J24" s="40">
        <f>SUMIF('Base de Dados 30.14'!A:A,'Respostas Órgãos'!F24,'Base de Dados 30.14'!G:G)</f>
        <v>516</v>
      </c>
      <c r="K24" s="41" t="str">
        <f>VLOOKUP(F24,'Base de Dados 30.14'!A:D,4,FALSE)</f>
        <v>jogo</v>
      </c>
      <c r="L24" s="18">
        <f>SUMIF('Base de Dados 30.14'!J:J,'Respostas Órgãos'!F24&amp;" - "&amp;'Respostas Órgãos'!$I$4,'Base de Dados 30.14'!K:K)</f>
        <v>0</v>
      </c>
      <c r="M24" s="19"/>
      <c r="N24" s="42">
        <f t="shared" si="4"/>
        <v>0</v>
      </c>
      <c r="O24" s="43">
        <f t="shared" si="5"/>
        <v>0</v>
      </c>
      <c r="P24" s="44" t="str">
        <f t="shared" si="6"/>
        <v>Sem histórico de consumo</v>
      </c>
    </row>
    <row r="25" spans="5:16" ht="45" x14ac:dyDescent="0.25">
      <c r="E25" s="37">
        <f t="shared" si="7"/>
        <v>19</v>
      </c>
      <c r="F25" s="38" t="s">
        <v>194</v>
      </c>
      <c r="G25" s="39" t="str">
        <f>VLOOKUP(F25,'Base de Dados 30.14'!A:B,2,FALSE)</f>
        <v>BAMBOLÊ</v>
      </c>
      <c r="H25" s="39" t="str">
        <f>VLOOKUP(F25,'Base de Dados 30.14'!A:C,3,FALSE)</f>
        <v>BAMBOLÊ, Material: PVC que afunda, Diâmetro: 60 cm, Cor: À escolher. - Cód. Item: 3.3.90.30.14.02.0035.000024-01</v>
      </c>
      <c r="I25" s="40">
        <f>COUNTIF('Base de Dados 30.14'!A:A,'Respostas Órgãos'!F25)</f>
        <v>8</v>
      </c>
      <c r="J25" s="40">
        <f>SUMIF('Base de Dados 30.14'!A:A,'Respostas Órgãos'!F25,'Base de Dados 30.14'!G:G)</f>
        <v>230</v>
      </c>
      <c r="K25" s="41" t="str">
        <f>VLOOKUP(F25,'Base de Dados 30.14'!A:D,4,FALSE)</f>
        <v>unidade</v>
      </c>
      <c r="L25" s="18">
        <f>SUMIF('Base de Dados 30.14'!J:J,'Respostas Órgãos'!F25&amp;" - "&amp;'Respostas Órgãos'!$I$4,'Base de Dados 30.14'!K:K)</f>
        <v>0</v>
      </c>
      <c r="M25" s="19"/>
      <c r="N25" s="42">
        <f t="shared" si="4"/>
        <v>0</v>
      </c>
      <c r="O25" s="43">
        <f t="shared" si="5"/>
        <v>0</v>
      </c>
      <c r="P25" s="44" t="str">
        <f t="shared" si="6"/>
        <v>Sem histórico de consumo</v>
      </c>
    </row>
    <row r="26" spans="5:16" ht="30" x14ac:dyDescent="0.25">
      <c r="E26" s="37">
        <f t="shared" si="7"/>
        <v>20</v>
      </c>
      <c r="F26" s="38" t="s">
        <v>217</v>
      </c>
      <c r="G26" s="39" t="str">
        <f>VLOOKUP(F26,'Base de Dados 30.14'!A:B,2,FALSE)</f>
        <v>BAMBOLÊ</v>
      </c>
      <c r="H26" s="39" t="str">
        <f>VLOOKUP(F26,'Base de Dados 30.14'!A:C,3,FALSE)</f>
        <v>BAMBOLÊ, Material: plástico, Diâmetro: 63 cm, Cor: a escolher - Cód. Item: 3.3.90.30.14.02.0035.000025-01</v>
      </c>
      <c r="I26" s="40">
        <f>COUNTIF('Base de Dados 30.14'!A:A,'Respostas Órgãos'!F26)</f>
        <v>11</v>
      </c>
      <c r="J26" s="40">
        <f>SUMIF('Base de Dados 30.14'!A:A,'Respostas Órgãos'!F26,'Base de Dados 30.14'!G:G)</f>
        <v>1060</v>
      </c>
      <c r="K26" s="41" t="str">
        <f>VLOOKUP(F26,'Base de Dados 30.14'!A:D,4,FALSE)</f>
        <v>unidade</v>
      </c>
      <c r="L26" s="18">
        <f>SUMIF('Base de Dados 30.14'!J:J,'Respostas Órgãos'!F26&amp;" - "&amp;'Respostas Órgãos'!$I$4,'Base de Dados 30.14'!K:K)</f>
        <v>0</v>
      </c>
      <c r="M26" s="19"/>
      <c r="N26" s="42">
        <f t="shared" si="4"/>
        <v>0</v>
      </c>
      <c r="O26" s="43">
        <f t="shared" si="5"/>
        <v>0</v>
      </c>
      <c r="P26" s="44" t="str">
        <f t="shared" si="6"/>
        <v>Sem histórico de consumo</v>
      </c>
    </row>
    <row r="27" spans="5:16" ht="45" x14ac:dyDescent="0.25">
      <c r="E27" s="37">
        <f t="shared" si="7"/>
        <v>21</v>
      </c>
      <c r="F27" s="38" t="s">
        <v>190</v>
      </c>
      <c r="G27" s="39" t="str">
        <f>VLOOKUP(F27,'Base de Dados 30.14'!A:B,2,FALSE)</f>
        <v>BOLA PARA PEBOLIM (TOTÓ)</v>
      </c>
      <c r="H27" s="39" t="str">
        <f>VLOOKUP(F27,'Base de Dados 30.14'!A:C,3,FALSE)</f>
        <v>BOLA PARA PEBOLIM (TOTÓ),Diâmetro: 35 mm, Material: Termo Plástico, Embalagem: Embalagem com 6 bolas. - Cód. Item: 3.3.90.30.14.02.0064.000006-01</v>
      </c>
      <c r="I27" s="40">
        <f>COUNTIF('Base de Dados 30.14'!A:A,'Respostas Órgãos'!F27)</f>
        <v>10</v>
      </c>
      <c r="J27" s="40">
        <f>SUMIF('Base de Dados 30.14'!A:A,'Respostas Órgãos'!F27,'Base de Dados 30.14'!G:G)</f>
        <v>40</v>
      </c>
      <c r="K27" s="41" t="str">
        <f>VLOOKUP(F27,'Base de Dados 30.14'!A:D,4,FALSE)</f>
        <v>embalagem</v>
      </c>
      <c r="L27" s="18">
        <f>SUMIF('Base de Dados 30.14'!J:J,'Respostas Órgãos'!F27&amp;" - "&amp;'Respostas Órgãos'!$I$4,'Base de Dados 30.14'!K:K)</f>
        <v>0</v>
      </c>
      <c r="M27" s="19"/>
      <c r="N27" s="42">
        <f t="shared" si="4"/>
        <v>0</v>
      </c>
      <c r="O27" s="43">
        <f t="shared" si="5"/>
        <v>0</v>
      </c>
      <c r="P27" s="44" t="str">
        <f t="shared" si="6"/>
        <v>Sem histórico de consumo</v>
      </c>
    </row>
    <row r="28" spans="5:16" ht="60" x14ac:dyDescent="0.25">
      <c r="E28" s="37">
        <f t="shared" si="7"/>
        <v>22</v>
      </c>
      <c r="F28" s="38" t="s">
        <v>221</v>
      </c>
      <c r="G28" s="39" t="str">
        <f>VLOOKUP(F28,'Base de Dados 30.14'!A:B,2,FALSE)</f>
        <v>JOGO DE XADREZ</v>
      </c>
      <c r="H28" s="39" t="str">
        <f>VLOOKUP(F28,'Base de Dados 30.14'!A:C,3,FALSE)</f>
        <v>JOGO DE XADREZ, Material: Tabuleiro em madeira, Características Adicionais: Com peças de plástico, Tamanhos oficiais: sendo o rei com 10 cm, Dimensões: 30 x 30 cm. - Cód. Item: 3.3.90.30.14.02.0071.000006-01</v>
      </c>
      <c r="I28" s="40">
        <f>COUNTIF('Base de Dados 30.14'!A:A,'Respostas Órgãos'!F28)</f>
        <v>15</v>
      </c>
      <c r="J28" s="40">
        <f>SUMIF('Base de Dados 30.14'!A:A,'Respostas Órgãos'!F28,'Base de Dados 30.14'!G:G)</f>
        <v>501</v>
      </c>
      <c r="K28" s="41" t="str">
        <f>VLOOKUP(F28,'Base de Dados 30.14'!A:D,4,FALSE)</f>
        <v>jogo</v>
      </c>
      <c r="L28" s="18">
        <f>SUMIF('Base de Dados 30.14'!J:J,'Respostas Órgãos'!F28&amp;" - "&amp;'Respostas Órgãos'!$I$4,'Base de Dados 30.14'!K:K)</f>
        <v>0</v>
      </c>
      <c r="M28" s="19"/>
      <c r="N28" s="42">
        <f t="shared" si="4"/>
        <v>0</v>
      </c>
      <c r="O28" s="43">
        <f t="shared" si="5"/>
        <v>0</v>
      </c>
      <c r="P28" s="44" t="str">
        <f t="shared" si="6"/>
        <v>Sem histórico de consumo</v>
      </c>
    </row>
    <row r="29" spans="5:16" ht="45" x14ac:dyDescent="0.25">
      <c r="E29" s="37">
        <f t="shared" si="7"/>
        <v>23</v>
      </c>
      <c r="F29" s="38" t="s">
        <v>197</v>
      </c>
      <c r="G29" s="39" t="str">
        <f>VLOOKUP(F29,'Base de Dados 30.14'!A:B,2,FALSE)</f>
        <v>ESPAGUETE</v>
      </c>
      <c r="H29" s="39" t="str">
        <f>VLOOKUP(F29,'Base de Dados 30.14'!A:C,3,FALSE)</f>
        <v>ESPAGUETE, Material: Polietileno, Dimensões: 1,65 x 0,65 cm, Aplicação: Para aulas de natação, Cor: A escolher. - Cód. Item: 3.3.90.30.14.02.0072.000002-01</v>
      </c>
      <c r="I29" s="40">
        <f>COUNTIF('Base de Dados 30.14'!A:A,'Respostas Órgãos'!F29)</f>
        <v>6</v>
      </c>
      <c r="J29" s="40">
        <f>SUMIF('Base de Dados 30.14'!A:A,'Respostas Órgãos'!F29,'Base de Dados 30.14'!G:G)</f>
        <v>380</v>
      </c>
      <c r="K29" s="41" t="str">
        <f>VLOOKUP(F29,'Base de Dados 30.14'!A:D,4,FALSE)</f>
        <v>unidade</v>
      </c>
      <c r="L29" s="18">
        <f>SUMIF('Base de Dados 30.14'!J:J,'Respostas Órgãos'!F29&amp;" - "&amp;'Respostas Órgãos'!$I$4,'Base de Dados 30.14'!K:K)</f>
        <v>0</v>
      </c>
      <c r="M29" s="19"/>
      <c r="N29" s="42">
        <f t="shared" si="4"/>
        <v>0</v>
      </c>
      <c r="O29" s="43">
        <f t="shared" si="5"/>
        <v>0</v>
      </c>
      <c r="P29" s="44" t="str">
        <f t="shared" si="6"/>
        <v>Sem histórico de consumo</v>
      </c>
    </row>
    <row r="30" spans="5:16" ht="75" x14ac:dyDescent="0.25">
      <c r="E30" s="37">
        <f t="shared" si="7"/>
        <v>24</v>
      </c>
      <c r="F30" s="38" t="s">
        <v>203</v>
      </c>
      <c r="G30" s="39" t="str">
        <f>VLOOKUP(F30,'Base de Dados 30.14'!A:B,2,FALSE)</f>
        <v>MINI CAMA ELÁSTICA</v>
      </c>
      <c r="H30" s="39" t="str">
        <f>VLOOKUP(F30,'Base de Dados 30.14'!A:C,3,FALSE)</f>
        <v>MINI CAMA ELÁSTICA, Características Mínimas: Confeccionado em aço com pintura eletrostática, tela costurada com linha de nylon, base de sustentação e capacidade para até 120 kg. - Cód. Item: 3.3.90.30.14.02.0117.000004-01</v>
      </c>
      <c r="I30" s="40">
        <f>COUNTIF('Base de Dados 30.14'!A:A,'Respostas Órgãos'!F30)</f>
        <v>12</v>
      </c>
      <c r="J30" s="40">
        <f>SUMIF('Base de Dados 30.14'!A:A,'Respostas Órgãos'!F30,'Base de Dados 30.14'!G:G)</f>
        <v>302</v>
      </c>
      <c r="K30" s="41" t="str">
        <f>VLOOKUP(F30,'Base de Dados 30.14'!A:D,4,FALSE)</f>
        <v>unidade</v>
      </c>
      <c r="L30" s="18">
        <f>SUMIF('Base de Dados 30.14'!J:J,'Respostas Órgãos'!F30&amp;" - "&amp;'Respostas Órgãos'!$I$4,'Base de Dados 30.14'!K:K)</f>
        <v>0</v>
      </c>
      <c r="M30" s="19"/>
      <c r="N30" s="42">
        <f t="shared" si="4"/>
        <v>0</v>
      </c>
      <c r="O30" s="43">
        <f t="shared" si="5"/>
        <v>0</v>
      </c>
      <c r="P30" s="44" t="str">
        <f t="shared" si="6"/>
        <v>Sem histórico de consumo</v>
      </c>
    </row>
    <row r="31" spans="5:16" ht="45" x14ac:dyDescent="0.25">
      <c r="E31" s="37">
        <f t="shared" si="7"/>
        <v>25</v>
      </c>
      <c r="F31" s="38" t="s">
        <v>218</v>
      </c>
      <c r="G31" s="39" t="str">
        <f>VLOOKUP(F31,'Base de Dados 30.14'!A:B,2,FALSE)</f>
        <v>BOLA DE BORRACHA</v>
      </c>
      <c r="H31" s="39" t="str">
        <f>VLOOKUP(F31,'Base de Dados 30.14'!A:C,3,FALSE)</f>
        <v>BOLA DE BORRACHA, Características Mínimas: N.º 10 - Circunferência entre 47-50,5 cm, diâmetro entre 15-16,6 cm. - Cód. Item: 3.3.90.30.14.02.0119.000006-01</v>
      </c>
      <c r="I31" s="40">
        <f>COUNTIF('Base de Dados 30.14'!A:A,'Respostas Órgãos'!F31)</f>
        <v>10</v>
      </c>
      <c r="J31" s="40">
        <f>SUMIF('Base de Dados 30.14'!A:A,'Respostas Órgãos'!F31,'Base de Dados 30.14'!G:G)</f>
        <v>333</v>
      </c>
      <c r="K31" s="41" t="str">
        <f>VLOOKUP(F31,'Base de Dados 30.14'!A:D,4,FALSE)</f>
        <v>unidade</v>
      </c>
      <c r="L31" s="18">
        <f>SUMIF('Base de Dados 30.14'!J:J,'Respostas Órgãos'!F31&amp;" - "&amp;'Respostas Órgãos'!$I$4,'Base de Dados 30.14'!K:K)</f>
        <v>0</v>
      </c>
      <c r="M31" s="19"/>
      <c r="N31" s="42">
        <f t="shared" si="4"/>
        <v>0</v>
      </c>
      <c r="O31" s="43">
        <f t="shared" si="5"/>
        <v>0</v>
      </c>
      <c r="P31" s="44" t="str">
        <f t="shared" si="6"/>
        <v>Sem histórico de consumo</v>
      </c>
    </row>
    <row r="32" spans="5:16" ht="45" x14ac:dyDescent="0.25">
      <c r="E32" s="37">
        <f t="shared" si="7"/>
        <v>26</v>
      </c>
      <c r="F32" s="38" t="s">
        <v>205</v>
      </c>
      <c r="G32" s="39" t="str">
        <f>VLOOKUP(F32,'Base de Dados 30.14'!A:B,2,FALSE)</f>
        <v>CARTÃO PARA ÁRBITRO</v>
      </c>
      <c r="H32" s="39" t="str">
        <f>VLOOKUP(F32,'Base de Dados 30.14'!A:C,3,FALSE)</f>
        <v>CARTÃO PARA ÁRBITRO, Características: Jogo de cartão com duas cores, sendo um cartão amarelo e outro vermelho - Cód. Item: 3.3.90.30.14.02.0182.000001-01</v>
      </c>
      <c r="I32" s="40">
        <f>COUNTIF('Base de Dados 30.14'!A:A,'Respostas Órgãos'!F32)</f>
        <v>12</v>
      </c>
      <c r="J32" s="40">
        <f>SUMIF('Base de Dados 30.14'!A:A,'Respostas Órgãos'!F32,'Base de Dados 30.14'!G:G)</f>
        <v>102</v>
      </c>
      <c r="K32" s="41" t="str">
        <f>VLOOKUP(F32,'Base de Dados 30.14'!A:D,4,FALSE)</f>
        <v>jogo</v>
      </c>
      <c r="L32" s="18">
        <f>SUMIF('Base de Dados 30.14'!J:J,'Respostas Órgãos'!F32&amp;" - "&amp;'Respostas Órgãos'!$I$4,'Base de Dados 30.14'!K:K)</f>
        <v>0</v>
      </c>
      <c r="M32" s="19"/>
      <c r="N32" s="42">
        <f t="shared" si="4"/>
        <v>0</v>
      </c>
      <c r="O32" s="43">
        <f t="shared" si="5"/>
        <v>0</v>
      </c>
      <c r="P32" s="44" t="str">
        <f t="shared" si="6"/>
        <v>Sem histórico de consumo</v>
      </c>
    </row>
    <row r="33" spans="5:16" ht="60" x14ac:dyDescent="0.25">
      <c r="E33" s="37">
        <f t="shared" si="7"/>
        <v>27</v>
      </c>
      <c r="F33" s="38" t="s">
        <v>202</v>
      </c>
      <c r="G33" s="39" t="str">
        <f>VLOOKUP(F33,'Base de Dados 30.14'!A:B,2,FALSE)</f>
        <v>PRANCHA</v>
      </c>
      <c r="H33" s="39" t="str">
        <f>VLOOKUP(F33,'Base de Dados 30.14'!A:C,3,FALSE)</f>
        <v>PRANCHA, Características: Material/composição EVA, Aplicação: Para natação, Tamanho: Grande, Medidas: 50-40 x 27-28 x 3 cm. - Cód. Item: 3.3.90.30.14.02.0191.000004-01</v>
      </c>
      <c r="I33" s="40">
        <f>COUNTIF('Base de Dados 30.14'!A:A,'Respostas Órgãos'!F33)</f>
        <v>5</v>
      </c>
      <c r="J33" s="40">
        <f>SUMIF('Base de Dados 30.14'!A:A,'Respostas Órgãos'!F33,'Base de Dados 30.14'!G:G)</f>
        <v>320</v>
      </c>
      <c r="K33" s="41" t="str">
        <f>VLOOKUP(F33,'Base de Dados 30.14'!A:D,4,FALSE)</f>
        <v>unidade</v>
      </c>
      <c r="L33" s="18">
        <f>SUMIF('Base de Dados 30.14'!J:J,'Respostas Órgãos'!F33&amp;" - "&amp;'Respostas Órgãos'!$I$4,'Base de Dados 30.14'!K:K)</f>
        <v>0</v>
      </c>
      <c r="M33" s="19"/>
      <c r="N33" s="42">
        <f t="shared" si="4"/>
        <v>0</v>
      </c>
      <c r="O33" s="43">
        <f t="shared" si="5"/>
        <v>0</v>
      </c>
      <c r="P33" s="44" t="str">
        <f t="shared" si="6"/>
        <v>Sem histórico de consumo</v>
      </c>
    </row>
    <row r="34" spans="5:16" ht="45" x14ac:dyDescent="0.25">
      <c r="E34" s="37">
        <f t="shared" si="7"/>
        <v>28</v>
      </c>
      <c r="F34" s="38" t="s">
        <v>201</v>
      </c>
      <c r="G34" s="39" t="str">
        <f>VLOOKUP(F34,'Base de Dados 30.14'!A:B,2,FALSE)</f>
        <v>POLIBOIAS</v>
      </c>
      <c r="H34" s="39" t="str">
        <f>VLOOKUP(F34,'Base de Dados 30.14'!A:C,3,FALSE)</f>
        <v>POLIBOIAS, Características: Recortado e lixado,Material: EVA injetado,Dimensões: 10,5 x 25,5 x 10,5 cm (A x C x L). - Cód. Item: 3.3.90.30.14.02.0192.000003-01</v>
      </c>
      <c r="I34" s="40">
        <f>COUNTIF('Base de Dados 30.14'!A:A,'Respostas Órgãos'!F34)</f>
        <v>2</v>
      </c>
      <c r="J34" s="40">
        <f>SUMIF('Base de Dados 30.14'!A:A,'Respostas Órgãos'!F34,'Base de Dados 30.14'!G:G)</f>
        <v>300</v>
      </c>
      <c r="K34" s="41" t="str">
        <f>VLOOKUP(F34,'Base de Dados 30.14'!A:D,4,FALSE)</f>
        <v>unidade</v>
      </c>
      <c r="L34" s="18">
        <f>SUMIF('Base de Dados 30.14'!J:J,'Respostas Órgãos'!F34&amp;" - "&amp;'Respostas Órgãos'!$I$4,'Base de Dados 30.14'!K:K)</f>
        <v>0</v>
      </c>
      <c r="M34" s="19"/>
      <c r="N34" s="42">
        <f t="shared" si="4"/>
        <v>0</v>
      </c>
      <c r="O34" s="43">
        <f t="shared" si="5"/>
        <v>0</v>
      </c>
      <c r="P34" s="44" t="str">
        <f t="shared" si="6"/>
        <v>Sem histórico de consumo</v>
      </c>
    </row>
    <row r="35" spans="5:16" ht="75" x14ac:dyDescent="0.25">
      <c r="E35" s="37">
        <f t="shared" si="7"/>
        <v>29</v>
      </c>
      <c r="F35" s="38" t="s">
        <v>196</v>
      </c>
      <c r="G35" s="39" t="str">
        <f>VLOOKUP(F35,'Base de Dados 30.14'!A:B,2,FALSE)</f>
        <v>COLETES FLUTUANTES</v>
      </c>
      <c r="H35" s="39" t="str">
        <f>VLOOKUP(F35,'Base de Dados 30.14'!A:C,3,FALSE)</f>
        <v>COLETES FLUTUANTES, Características: Colete em borracha E.V.A, Características Técnicas Mínimas: Baixa densidade, Características Adicionais: Fivela Tridente para ajuste. Peso: Para suportar até 90 kg, Aplicação: Uso em piscina. - Cód. Item: 3.3.90.30.14.</v>
      </c>
      <c r="I35" s="40">
        <f>COUNTIF('Base de Dados 30.14'!A:A,'Respostas Órgãos'!F35)</f>
        <v>7</v>
      </c>
      <c r="J35" s="40">
        <f>SUMIF('Base de Dados 30.14'!A:A,'Respostas Órgãos'!F35,'Base de Dados 30.14'!G:G)</f>
        <v>100</v>
      </c>
      <c r="K35" s="41" t="str">
        <f>VLOOKUP(F35,'Base de Dados 30.14'!A:D,4,FALSE)</f>
        <v>unidade</v>
      </c>
      <c r="L35" s="18">
        <f>SUMIF('Base de Dados 30.14'!J:J,'Respostas Órgãos'!F35&amp;" - "&amp;'Respostas Órgãos'!$I$4,'Base de Dados 30.14'!K:K)</f>
        <v>0</v>
      </c>
      <c r="M35" s="19"/>
      <c r="N35" s="42">
        <f t="shared" si="4"/>
        <v>0</v>
      </c>
      <c r="O35" s="43">
        <f t="shared" si="5"/>
        <v>0</v>
      </c>
      <c r="P35" s="44" t="str">
        <f t="shared" si="6"/>
        <v>Sem histórico de consumo</v>
      </c>
    </row>
    <row r="36" spans="5:16" ht="45" x14ac:dyDescent="0.25">
      <c r="E36" s="37">
        <f t="shared" si="7"/>
        <v>30</v>
      </c>
      <c r="F36" s="38" t="s">
        <v>177</v>
      </c>
      <c r="G36" s="39" t="str">
        <f>VLOOKUP(F36,'Base de Dados 30.14'!A:B,2,FALSE)</f>
        <v>BOLA SUÍÇA</v>
      </c>
      <c r="H36" s="39" t="str">
        <f>VLOOKUP(F36,'Base de Dados 30.14'!A:C,3,FALSE)</f>
        <v>BOLA SUÍÇA, Material: PVC, Medida: 55 cm, Aplicação: Para pilates, ginástica funcional e alongamento. - Cód. Item: 3.3.90.30.14.02.0198.000002-01</v>
      </c>
      <c r="I36" s="40">
        <f>COUNTIF('Base de Dados 30.14'!A:A,'Respostas Órgãos'!F36)</f>
        <v>10</v>
      </c>
      <c r="J36" s="40">
        <f>SUMIF('Base de Dados 30.14'!A:A,'Respostas Órgãos'!F36,'Base de Dados 30.14'!G:G)</f>
        <v>205</v>
      </c>
      <c r="K36" s="41" t="str">
        <f>VLOOKUP(F36,'Base de Dados 30.14'!A:D,4,FALSE)</f>
        <v>unidade</v>
      </c>
      <c r="L36" s="18">
        <f>SUMIF('Base de Dados 30.14'!J:J,'Respostas Órgãos'!F36&amp;" - "&amp;'Respostas Órgãos'!$I$4,'Base de Dados 30.14'!K:K)</f>
        <v>0</v>
      </c>
      <c r="M36" s="19"/>
      <c r="N36" s="42">
        <f t="shared" si="4"/>
        <v>0</v>
      </c>
      <c r="O36" s="43">
        <f t="shared" si="5"/>
        <v>0</v>
      </c>
      <c r="P36" s="44" t="str">
        <f t="shared" si="6"/>
        <v>Sem histórico de consumo</v>
      </c>
    </row>
    <row r="37" spans="5:16" ht="45" x14ac:dyDescent="0.25">
      <c r="E37" s="37">
        <f t="shared" si="7"/>
        <v>31</v>
      </c>
      <c r="F37" s="38" t="s">
        <v>178</v>
      </c>
      <c r="G37" s="39" t="str">
        <f>VLOOKUP(F37,'Base de Dados 30.14'!A:B,2,FALSE)</f>
        <v>BOLA SUÍÇA</v>
      </c>
      <c r="H37" s="39" t="str">
        <f>VLOOKUP(F37,'Base de Dados 30.14'!A:C,3,FALSE)</f>
        <v>BOLA SUÍÇA, Material: PVC, Medida: 65 cm, Aplicação: Para pilates, ginástica funcional e alongamento. - Cód. Item: 3.3.90.30.14.02.0198.000003-01</v>
      </c>
      <c r="I37" s="40">
        <f>COUNTIF('Base de Dados 30.14'!A:A,'Respostas Órgãos'!F37)</f>
        <v>8</v>
      </c>
      <c r="J37" s="40">
        <f>SUMIF('Base de Dados 30.14'!A:A,'Respostas Órgãos'!F37,'Base de Dados 30.14'!G:G)</f>
        <v>225</v>
      </c>
      <c r="K37" s="41" t="str">
        <f>VLOOKUP(F37,'Base de Dados 30.14'!A:D,4,FALSE)</f>
        <v>unidade</v>
      </c>
      <c r="L37" s="18">
        <f>SUMIF('Base de Dados 30.14'!J:J,'Respostas Órgãos'!F37&amp;" - "&amp;'Respostas Órgãos'!$I$4,'Base de Dados 30.14'!K:K)</f>
        <v>0</v>
      </c>
      <c r="M37" s="19"/>
      <c r="N37" s="42">
        <f t="shared" si="4"/>
        <v>0</v>
      </c>
      <c r="O37" s="43">
        <f t="shared" si="5"/>
        <v>0</v>
      </c>
      <c r="P37" s="44" t="str">
        <f t="shared" si="6"/>
        <v>Sem histórico de consumo</v>
      </c>
    </row>
    <row r="38" spans="5:16" ht="45" x14ac:dyDescent="0.25">
      <c r="E38" s="37">
        <f t="shared" si="7"/>
        <v>32</v>
      </c>
      <c r="F38" s="38" t="s">
        <v>185</v>
      </c>
      <c r="G38" s="39" t="str">
        <f>VLOOKUP(F38,'Base de Dados 30.14'!A:B,2,FALSE)</f>
        <v>CALIBRADOR DIGITAL</v>
      </c>
      <c r="H38" s="39" t="str">
        <f>VLOOKUP(F38,'Base de Dados 30.14'!A:C,3,FALSE)</f>
        <v>CALIBRADOR DIGITAL, Características Técnicas Mínimas: Medidor eletrônico para aferição da pressão da bola. - Cód. Item: 3.3.90.30.14.02.0202.000002-01</v>
      </c>
      <c r="I38" s="40">
        <f>COUNTIF('Base de Dados 30.14'!A:A,'Respostas Órgãos'!F38)</f>
        <v>14</v>
      </c>
      <c r="J38" s="40">
        <f>SUMIF('Base de Dados 30.14'!A:A,'Respostas Órgãos'!F38,'Base de Dados 30.14'!G:G)</f>
        <v>43</v>
      </c>
      <c r="K38" s="41" t="str">
        <f>VLOOKUP(F38,'Base de Dados 30.14'!A:D,4,FALSE)</f>
        <v>unidade</v>
      </c>
      <c r="L38" s="18">
        <f>SUMIF('Base de Dados 30.14'!J:J,'Respostas Órgãos'!F38&amp;" - "&amp;'Respostas Órgãos'!$I$4,'Base de Dados 30.14'!K:K)</f>
        <v>0</v>
      </c>
      <c r="M38" s="19"/>
      <c r="N38" s="42">
        <f t="shared" si="4"/>
        <v>0</v>
      </c>
      <c r="O38" s="43">
        <f t="shared" si="5"/>
        <v>0</v>
      </c>
      <c r="P38" s="44" t="str">
        <f t="shared" si="6"/>
        <v>Sem histórico de consumo</v>
      </c>
    </row>
    <row r="39" spans="5:16" ht="75" x14ac:dyDescent="0.25">
      <c r="E39" s="37">
        <f t="shared" si="7"/>
        <v>33</v>
      </c>
      <c r="F39" s="38" t="s">
        <v>179</v>
      </c>
      <c r="G39" s="39" t="str">
        <f>VLOOKUP(F39,'Base de Dados 30.14'!A:B,2,FALSE)</f>
        <v>FAIXA ELÁSTICA FISIOTERÁPICA</v>
      </c>
      <c r="H39" s="39" t="str">
        <f>VLOOKUP(F39,'Base de Dados 30.14'!A:C,3,FALSE)</f>
        <v>FAIXA ELÁSTICA FISIOTERÁPICA, Características Técnicas Mínimas: Resistência intermediária, cor azul ou verde, para exercícios físicos de reabilitação e fortalecimento, ideal para exercícios das partes inferiores ou superiores do corpo, Medidas: 1,5 x 0,14</v>
      </c>
      <c r="I39" s="40">
        <f>COUNTIF('Base de Dados 30.14'!A:A,'Respostas Órgãos'!F39)</f>
        <v>9</v>
      </c>
      <c r="J39" s="40">
        <f>SUMIF('Base de Dados 30.14'!A:A,'Respostas Órgãos'!F39,'Base de Dados 30.14'!G:G)</f>
        <v>430</v>
      </c>
      <c r="K39" s="41" t="str">
        <f>VLOOKUP(F39,'Base de Dados 30.14'!A:D,4,FALSE)</f>
        <v>unidade</v>
      </c>
      <c r="L39" s="18">
        <f>SUMIF('Base de Dados 30.14'!J:J,'Respostas Órgãos'!F39&amp;" - "&amp;'Respostas Órgãos'!$I$4,'Base de Dados 30.14'!K:K)</f>
        <v>0</v>
      </c>
      <c r="M39" s="19"/>
      <c r="N39" s="42">
        <f t="shared" si="4"/>
        <v>0</v>
      </c>
      <c r="O39" s="43">
        <f t="shared" si="5"/>
        <v>0</v>
      </c>
      <c r="P39" s="44" t="str">
        <f t="shared" si="6"/>
        <v>Sem histórico de consumo</v>
      </c>
    </row>
    <row r="40" spans="5:16" ht="75" x14ac:dyDescent="0.25">
      <c r="E40" s="37">
        <f t="shared" si="7"/>
        <v>34</v>
      </c>
      <c r="F40" s="38" t="s">
        <v>180</v>
      </c>
      <c r="G40" s="39" t="str">
        <f>VLOOKUP(F40,'Base de Dados 30.14'!A:B,2,FALSE)</f>
        <v>FAIXA ELÁSTICA FISIOTERÁPICA</v>
      </c>
      <c r="H40" s="39" t="str">
        <f>VLOOKUP(F40,'Base de Dados 30.14'!A:C,3,FALSE)</f>
        <v>FAIXA ELÁSTICA FISIOTERÁPICA, Características Técnicas Mínimas: Resistência alta, cor prata ou preta, para exercícios físicos de reabilitação e fortalecimento, ideal para exercícios das partes inferiores ou superiores do corpo, Medidas: 1,5 x 0,14 m. - Có</v>
      </c>
      <c r="I40" s="40">
        <f>COUNTIF('Base de Dados 30.14'!A:A,'Respostas Órgãos'!F40)</f>
        <v>10</v>
      </c>
      <c r="J40" s="40">
        <f>SUMIF('Base de Dados 30.14'!A:A,'Respostas Órgãos'!F40,'Base de Dados 30.14'!G:G)</f>
        <v>310</v>
      </c>
      <c r="K40" s="41" t="str">
        <f>VLOOKUP(F40,'Base de Dados 30.14'!A:D,4,FALSE)</f>
        <v>unidade</v>
      </c>
      <c r="L40" s="18">
        <f>SUMIF('Base de Dados 30.14'!J:J,'Respostas Órgãos'!F40&amp;" - "&amp;'Respostas Órgãos'!$I$4,'Base de Dados 30.14'!K:K)</f>
        <v>0</v>
      </c>
      <c r="M40" s="19"/>
      <c r="N40" s="42">
        <f t="shared" si="4"/>
        <v>0</v>
      </c>
      <c r="O40" s="43">
        <f t="shared" si="5"/>
        <v>0</v>
      </c>
      <c r="P40" s="44" t="str">
        <f t="shared" si="6"/>
        <v>Sem histórico de consumo</v>
      </c>
    </row>
    <row r="41" spans="5:16" ht="60" x14ac:dyDescent="0.25">
      <c r="E41" s="37">
        <f t="shared" si="7"/>
        <v>35</v>
      </c>
      <c r="F41" s="38" t="s">
        <v>181</v>
      </c>
      <c r="G41" s="39" t="str">
        <f>VLOOKUP(F41,'Base de Dados 30.14'!A:B,2,FALSE)</f>
        <v>ROLO DE EVA PARA PILATES</v>
      </c>
      <c r="H41" s="39" t="str">
        <f>VLOOKUP(F41,'Base de Dados 30.14'!A:C,3,FALSE)</f>
        <v>ROLO DE EVA PARA PILATES,Descrição: utilizado em exercícios de pilates com medidas de 90 cm de comprimento, 15 cm de largura, e 15 cm de altura, Tamanho: grande ; Cor: preta</v>
      </c>
      <c r="I41" s="40">
        <f>COUNTIF('Base de Dados 30.14'!A:A,'Respostas Órgãos'!F41)</f>
        <v>6</v>
      </c>
      <c r="J41" s="40">
        <f>SUMIF('Base de Dados 30.14'!A:A,'Respostas Órgãos'!F41,'Base de Dados 30.14'!G:G)</f>
        <v>0</v>
      </c>
      <c r="K41" s="41" t="str">
        <f>VLOOKUP(F41,'Base de Dados 30.14'!A:D,4,FALSE)</f>
        <v>unidade</v>
      </c>
      <c r="L41" s="18">
        <f>SUMIF('Base de Dados 30.14'!J:J,'Respostas Órgãos'!F41&amp;" - "&amp;'Respostas Órgãos'!$I$4,'Base de Dados 30.14'!K:K)</f>
        <v>0</v>
      </c>
      <c r="M41" s="19"/>
      <c r="N41" s="42">
        <f t="shared" si="4"/>
        <v>0</v>
      </c>
      <c r="O41" s="43">
        <f t="shared" si="5"/>
        <v>0</v>
      </c>
      <c r="P41" s="44" t="str">
        <f t="shared" si="6"/>
        <v>Sem histórico de consumo</v>
      </c>
    </row>
    <row r="42" spans="5:16" ht="75" x14ac:dyDescent="0.25">
      <c r="E42" s="37">
        <f t="shared" si="7"/>
        <v>36</v>
      </c>
      <c r="F42" s="38" t="s">
        <v>183</v>
      </c>
      <c r="G42" s="39" t="str">
        <f>VLOOKUP(F42,'Base de Dados 30.14'!A:B,2,FALSE)</f>
        <v>FITA PARA DEMARCAÇÃO</v>
      </c>
      <c r="H42" s="39" t="str">
        <f>VLOOKUP(F42,'Base de Dados 30.14'!A:C,3,FALSE)</f>
        <v>FITA PARA DEMARCAÇÃO, Características Técnicas Mínimas: Material: PVC , Medidas: 30 x 42 m,, Aplicação: Para futebol de areia, Unidade De Fornecimento: Kit com fitas de marcação e 4 hastes de metal. - Cód. Item: 3.3.90.30.14.02.0211.000002-01</v>
      </c>
      <c r="I42" s="40">
        <f>COUNTIF('Base de Dados 30.14'!A:A,'Respostas Órgãos'!F42)</f>
        <v>14</v>
      </c>
      <c r="J42" s="40">
        <f>SUMIF('Base de Dados 30.14'!A:A,'Respostas Órgãos'!F42,'Base de Dados 30.14'!G:G)</f>
        <v>26</v>
      </c>
      <c r="K42" s="41" t="str">
        <f>VLOOKUP(F42,'Base de Dados 30.14'!A:D,4,FALSE)</f>
        <v>kit</v>
      </c>
      <c r="L42" s="18">
        <f>SUMIF('Base de Dados 30.14'!J:J,'Respostas Órgãos'!F42&amp;" - "&amp;'Respostas Órgãos'!$I$4,'Base de Dados 30.14'!K:K)</f>
        <v>0</v>
      </c>
      <c r="M42" s="19"/>
      <c r="N42" s="42">
        <f t="shared" si="4"/>
        <v>0</v>
      </c>
      <c r="O42" s="43">
        <f t="shared" si="5"/>
        <v>0</v>
      </c>
      <c r="P42" s="44" t="str">
        <f t="shared" si="6"/>
        <v>Sem histórico de consumo</v>
      </c>
    </row>
    <row r="43" spans="5:16" ht="75" x14ac:dyDescent="0.25">
      <c r="E43" s="37">
        <f t="shared" si="7"/>
        <v>37</v>
      </c>
      <c r="F43" s="38" t="s">
        <v>188</v>
      </c>
      <c r="G43" s="39" t="str">
        <f>VLOOKUP(F43,'Base de Dados 30.14'!A:B,2,FALSE)</f>
        <v>FITA PARA DEMARCAÇÃO</v>
      </c>
      <c r="H43" s="39" t="str">
        <f>VLOOKUP(F43,'Base de Dados 30.14'!A:C,3,FALSE)</f>
        <v>FITA PARA DEMARCAÇÃO, Características Técnicas Mínimas: Material: PVC , Medidas: 60 m x 5 cm, Aplicação: Quadra de bocha paralímpica, Unidade De Fornecimento: Rolo de 60 metros. - Cód. Item: 3.3.90.30.14.02.0211.000003-01</v>
      </c>
      <c r="I43" s="40">
        <f>COUNTIF('Base de Dados 30.14'!A:A,'Respostas Órgãos'!F43)</f>
        <v>2</v>
      </c>
      <c r="J43" s="40">
        <f>SUMIF('Base de Dados 30.14'!A:A,'Respostas Órgãos'!F43,'Base de Dados 30.14'!G:G)</f>
        <v>12</v>
      </c>
      <c r="K43" s="41" t="str">
        <f>VLOOKUP(F43,'Base de Dados 30.14'!A:D,4,FALSE)</f>
        <v>rolo</v>
      </c>
      <c r="L43" s="18">
        <f>SUMIF('Base de Dados 30.14'!J:J,'Respostas Órgãos'!F43&amp;" - "&amp;'Respostas Órgãos'!$I$4,'Base de Dados 30.14'!K:K)</f>
        <v>0</v>
      </c>
      <c r="M43" s="19"/>
      <c r="N43" s="42">
        <f t="shared" si="4"/>
        <v>0</v>
      </c>
      <c r="O43" s="43">
        <f t="shared" si="5"/>
        <v>0</v>
      </c>
      <c r="P43" s="44" t="str">
        <f t="shared" si="6"/>
        <v>Sem histórico de consumo</v>
      </c>
    </row>
    <row r="44" spans="5:16" ht="45" x14ac:dyDescent="0.25">
      <c r="E44" s="37">
        <f t="shared" si="7"/>
        <v>38</v>
      </c>
      <c r="F44" s="38" t="s">
        <v>220</v>
      </c>
      <c r="G44" s="39" t="str">
        <f>VLOOKUP(F44,'Base de Dados 30.14'!A:B,2,FALSE)</f>
        <v>JOGO DE VARETAS</v>
      </c>
      <c r="H44" s="39" t="str">
        <f>VLOOKUP(F44,'Base de Dados 30.14'!A:C,3,FALSE)</f>
        <v>JOGO DE VARETAS, Características Mínimas: Com 31 varetas de plástico. - Cód. Item: 3.3.90.30.14.02.0240.000001-01</v>
      </c>
      <c r="I44" s="40">
        <f>COUNTIF('Base de Dados 30.14'!A:A,'Respostas Órgãos'!F44)</f>
        <v>12</v>
      </c>
      <c r="J44" s="40">
        <f>SUMIF('Base de Dados 30.14'!A:A,'Respostas Órgãos'!F44,'Base de Dados 30.14'!G:G)</f>
        <v>318</v>
      </c>
      <c r="K44" s="41" t="str">
        <f>VLOOKUP(F44,'Base de Dados 30.14'!A:D,4,FALSE)</f>
        <v>jogo</v>
      </c>
      <c r="L44" s="18">
        <f>SUMIF('Base de Dados 30.14'!J:J,'Respostas Órgãos'!F44&amp;" - "&amp;'Respostas Órgãos'!$I$4,'Base de Dados 30.14'!K:K)</f>
        <v>0</v>
      </c>
      <c r="M44" s="19"/>
      <c r="N44" s="42">
        <f t="shared" si="4"/>
        <v>0</v>
      </c>
      <c r="O44" s="43">
        <f t="shared" si="5"/>
        <v>0</v>
      </c>
      <c r="P44" s="44" t="str">
        <f t="shared" si="6"/>
        <v>Sem histórico de consumo</v>
      </c>
    </row>
    <row r="45" spans="5:16" ht="45" x14ac:dyDescent="0.25">
      <c r="E45" s="37">
        <f t="shared" si="7"/>
        <v>39</v>
      </c>
      <c r="F45" s="38" t="s">
        <v>189</v>
      </c>
      <c r="G45" s="39" t="str">
        <f>VLOOKUP(F45,'Base de Dados 30.14'!A:B,2,FALSE)</f>
        <v>KIT</v>
      </c>
      <c r="H45" s="39" t="str">
        <f>VLOOKUP(F45,'Base de Dados 30.14'!A:C,3,FALSE)</f>
        <v>KIT, Aplicação: Bocha adaptada, Características Mínimas: 13 bolas de couro e bolsa para transporte. - Cód. Item: 3.3.90.30.14.02.0248.000002-01</v>
      </c>
      <c r="I45" s="40">
        <f>COUNTIF('Base de Dados 30.14'!A:A,'Respostas Órgãos'!F45)</f>
        <v>2</v>
      </c>
      <c r="J45" s="40">
        <f>SUMIF('Base de Dados 30.14'!A:A,'Respostas Órgãos'!F45,'Base de Dados 30.14'!G:G)</f>
        <v>14</v>
      </c>
      <c r="K45" s="41" t="str">
        <f>VLOOKUP(F45,'Base de Dados 30.14'!A:D,4,FALSE)</f>
        <v>kit</v>
      </c>
      <c r="L45" s="18">
        <f>SUMIF('Base de Dados 30.14'!J:J,'Respostas Órgãos'!F45&amp;" - "&amp;'Respostas Órgãos'!$I$4,'Base de Dados 30.14'!K:K)</f>
        <v>0</v>
      </c>
      <c r="M45" s="19"/>
      <c r="N45" s="42">
        <f t="shared" si="4"/>
        <v>0</v>
      </c>
      <c r="O45" s="43">
        <f t="shared" si="5"/>
        <v>0</v>
      </c>
      <c r="P45" s="44" t="str">
        <f t="shared" si="6"/>
        <v>Sem histórico de consumo</v>
      </c>
    </row>
    <row r="46" spans="5:16" ht="60" x14ac:dyDescent="0.25">
      <c r="E46" s="37">
        <f t="shared" si="7"/>
        <v>40</v>
      </c>
      <c r="F46" s="38" t="s">
        <v>199</v>
      </c>
      <c r="G46" s="39" t="str">
        <f>VLOOKUP(F46,'Base de Dados 30.14'!A:B,2,FALSE)</f>
        <v>KIT</v>
      </c>
      <c r="H46" s="39" t="str">
        <f>VLOOKUP(F46,'Base de Dados 30.14'!A:C,3,FALSE)</f>
        <v>KIT, Aplicação: Atividade aquática, Características Mínimas: Jogo de argolas que afundam, 18 cm de diâmetro, 04 peças, cores diversas. - Cód. Item: 3.3.90.30.14.02.0248.000003-01</v>
      </c>
      <c r="I46" s="40">
        <f>COUNTIF('Base de Dados 30.14'!A:A,'Respostas Órgãos'!F46)</f>
        <v>5</v>
      </c>
      <c r="J46" s="40">
        <f>SUMIF('Base de Dados 30.14'!A:A,'Respostas Órgãos'!F46,'Base de Dados 30.14'!G:G)</f>
        <v>49</v>
      </c>
      <c r="K46" s="41" t="str">
        <f>VLOOKUP(F46,'Base de Dados 30.14'!A:D,4,FALSE)</f>
        <v>kit</v>
      </c>
      <c r="L46" s="18">
        <f>SUMIF('Base de Dados 30.14'!J:J,'Respostas Órgãos'!F46&amp;" - "&amp;'Respostas Órgãos'!$I$4,'Base de Dados 30.14'!K:K)</f>
        <v>0</v>
      </c>
      <c r="M46" s="19"/>
      <c r="N46" s="42">
        <f t="shared" ref="N46:N56" si="8">IF(M46="",L46,M46)</f>
        <v>0</v>
      </c>
      <c r="O46" s="43">
        <f t="shared" ref="O46:O56" si="9">N46-L46</f>
        <v>0</v>
      </c>
      <c r="P46" s="44" t="str">
        <f t="shared" ref="P46:P56" si="10">IF(ISERROR((N46-L46)/L46),"Sem histórico de consumo",(N46-L46)/L46)</f>
        <v>Sem histórico de consumo</v>
      </c>
    </row>
    <row r="47" spans="5:16" ht="60" x14ac:dyDescent="0.25">
      <c r="E47" s="37">
        <f t="shared" ref="E47:E56" si="11">+E46+1</f>
        <v>41</v>
      </c>
      <c r="F47" s="38" t="s">
        <v>200</v>
      </c>
      <c r="G47" s="39" t="str">
        <f>VLOOKUP(F47,'Base de Dados 30.14'!A:B,2,FALSE)</f>
        <v>KIT</v>
      </c>
      <c r="H47" s="39" t="str">
        <f>VLOOKUP(F47,'Base de Dados 30.14'!A:C,3,FALSE)</f>
        <v>KIT, Aplicação: Atividade aquática, Características Mínimas: Jogo de pinos que afundam, 20 cm de altura, 06 peças, coresdiversas. - Cód. Item: 3.3.90.30.14.02.0248.000004-01</v>
      </c>
      <c r="I47" s="40">
        <f>COUNTIF('Base de Dados 30.14'!A:A,'Respostas Órgãos'!F47)</f>
        <v>5</v>
      </c>
      <c r="J47" s="40">
        <f>SUMIF('Base de Dados 30.14'!A:A,'Respostas Órgãos'!F47,'Base de Dados 30.14'!G:G)</f>
        <v>5</v>
      </c>
      <c r="K47" s="41" t="str">
        <f>VLOOKUP(F47,'Base de Dados 30.14'!A:D,4,FALSE)</f>
        <v>kit</v>
      </c>
      <c r="L47" s="18">
        <f>SUMIF('Base de Dados 30.14'!J:J,'Respostas Órgãos'!F47&amp;" - "&amp;'Respostas Órgãos'!$I$4,'Base de Dados 30.14'!K:K)</f>
        <v>0</v>
      </c>
      <c r="M47" s="19"/>
      <c r="N47" s="42">
        <f t="shared" si="8"/>
        <v>0</v>
      </c>
      <c r="O47" s="43">
        <f t="shared" si="9"/>
        <v>0</v>
      </c>
      <c r="P47" s="44" t="str">
        <f t="shared" si="10"/>
        <v>Sem histórico de consumo</v>
      </c>
    </row>
    <row r="48" spans="5:16" ht="75" x14ac:dyDescent="0.25">
      <c r="E48" s="37">
        <f t="shared" si="11"/>
        <v>42</v>
      </c>
      <c r="F48" s="38" t="s">
        <v>182</v>
      </c>
      <c r="G48" s="39" t="str">
        <f>VLOOKUP(F48,'Base de Dados 30.14'!A:B,2,FALSE)</f>
        <v>SISTEMA DE TREINAMENTO SUSPENSO</v>
      </c>
      <c r="H48" s="39" t="str">
        <f>VLOOKUP(F48,'Base de Dados 30.14'!A:C,3,FALSE)</f>
        <v>SISTEMA DE TREINAMENTO SUSPENSO, Características Mínimas: Fita de suspensão, alças e mosquetão. Empunhadura anti deslizante e fivela de metal. Inclui suporte para fixação na parede. - Cód. Item: 3.3.90.30.14.02.0254.000001-01</v>
      </c>
      <c r="I48" s="40">
        <f>COUNTIF('Base de Dados 30.14'!A:A,'Respostas Órgãos'!F48)</f>
        <v>9</v>
      </c>
      <c r="J48" s="40">
        <f>SUMIF('Base de Dados 30.14'!A:A,'Respostas Órgãos'!F48,'Base de Dados 30.14'!G:G)</f>
        <v>55</v>
      </c>
      <c r="K48" s="41" t="str">
        <f>VLOOKUP(F48,'Base de Dados 30.14'!A:D,4,FALSE)</f>
        <v>kit</v>
      </c>
      <c r="L48" s="18">
        <f>SUMIF('Base de Dados 30.14'!J:J,'Respostas Órgãos'!F48&amp;" - "&amp;'Respostas Órgãos'!$I$4,'Base de Dados 30.14'!K:K)</f>
        <v>0</v>
      </c>
      <c r="M48" s="19"/>
      <c r="N48" s="42">
        <f t="shared" si="8"/>
        <v>0</v>
      </c>
      <c r="O48" s="43">
        <f t="shared" si="9"/>
        <v>0</v>
      </c>
      <c r="P48" s="44" t="str">
        <f t="shared" si="10"/>
        <v>Sem histórico de consumo</v>
      </c>
    </row>
    <row r="49" spans="5:16" ht="45" x14ac:dyDescent="0.25">
      <c r="E49" s="37">
        <f t="shared" si="11"/>
        <v>43</v>
      </c>
      <c r="F49" s="38" t="s">
        <v>187</v>
      </c>
      <c r="G49" s="39" t="str">
        <f>VLOOKUP(F49,'Base de Dados 30.14'!A:B,2,FALSE)</f>
        <v>CALHA</v>
      </c>
      <c r="H49" s="39" t="str">
        <f>VLOOKUP(F49,'Base de Dados 30.14'!A:C,3,FALSE)</f>
        <v>CALHA, Aplicação: Dispositivo auxiliar na prática de bocha adaptada, Material: Termoplástico, Comprimento: 112 cm. - Cód. Item: 3.3.90.30.14.02.0258.000001-01</v>
      </c>
      <c r="I49" s="40">
        <f>COUNTIF('Base de Dados 30.14'!A:A,'Respostas Órgãos'!F49)</f>
        <v>2</v>
      </c>
      <c r="J49" s="40">
        <f>SUMIF('Base de Dados 30.14'!A:A,'Respostas Órgãos'!F49,'Base de Dados 30.14'!G:G)</f>
        <v>14</v>
      </c>
      <c r="K49" s="41" t="str">
        <f>VLOOKUP(F49,'Base de Dados 30.14'!A:D,4,FALSE)</f>
        <v>unidade</v>
      </c>
      <c r="L49" s="18">
        <f>SUMIF('Base de Dados 30.14'!J:J,'Respostas Órgãos'!F49&amp;" - "&amp;'Respostas Órgãos'!$I$4,'Base de Dados 30.14'!K:K)</f>
        <v>0</v>
      </c>
      <c r="M49" s="19"/>
      <c r="N49" s="42">
        <f t="shared" si="8"/>
        <v>0</v>
      </c>
      <c r="O49" s="43">
        <f t="shared" si="9"/>
        <v>0</v>
      </c>
      <c r="P49" s="44" t="str">
        <f t="shared" si="10"/>
        <v>Sem histórico de consumo</v>
      </c>
    </row>
    <row r="50" spans="5:16" ht="30" x14ac:dyDescent="0.25">
      <c r="E50" s="37">
        <f t="shared" si="11"/>
        <v>44</v>
      </c>
      <c r="F50" s="38" t="s">
        <v>186</v>
      </c>
      <c r="G50" s="39" t="str">
        <f>VLOOKUP(F50,'Base de Dados 30.14'!A:B,2,FALSE)</f>
        <v>OVERGRIP</v>
      </c>
      <c r="H50" s="39" t="str">
        <f>VLOOKUP(F50,'Base de Dados 30.14'!A:C,3,FALSE)</f>
        <v>OVERGRIP,Material: Película sintética, Unidade De Fornecimento: pote com 18 unidades.</v>
      </c>
      <c r="I50" s="40">
        <f>COUNTIF('Base de Dados 30.14'!A:A,'Respostas Órgãos'!F50)</f>
        <v>4</v>
      </c>
      <c r="J50" s="40">
        <f>SUMIF('Base de Dados 30.14'!A:A,'Respostas Órgãos'!F50,'Base de Dados 30.14'!G:G)</f>
        <v>0</v>
      </c>
      <c r="K50" s="41" t="str">
        <f>VLOOKUP(F50,'Base de Dados 30.14'!A:D,4,FALSE)</f>
        <v>pote</v>
      </c>
      <c r="L50" s="18">
        <f>SUMIF('Base de Dados 30.14'!J:J,'Respostas Órgãos'!F50&amp;" - "&amp;'Respostas Órgãos'!$I$4,'Base de Dados 30.14'!K:K)</f>
        <v>0</v>
      </c>
      <c r="M50" s="19"/>
      <c r="N50" s="42">
        <f t="shared" si="8"/>
        <v>0</v>
      </c>
      <c r="O50" s="43">
        <f t="shared" si="9"/>
        <v>0</v>
      </c>
      <c r="P50" s="44" t="str">
        <f t="shared" si="10"/>
        <v>Sem histórico de consumo</v>
      </c>
    </row>
    <row r="51" spans="5:16" ht="60" x14ac:dyDescent="0.25">
      <c r="E51" s="37">
        <f t="shared" si="11"/>
        <v>45</v>
      </c>
      <c r="F51" s="38" t="s">
        <v>191</v>
      </c>
      <c r="G51" s="39" t="str">
        <f>VLOOKUP(F51,'Base de Dados 30.14'!A:B,2,FALSE)</f>
        <v>DARDO</v>
      </c>
      <c r="H51" s="39" t="str">
        <f>VLOOKUP(F51,'Base de Dados 30.14'!A:C,3,FALSE)</f>
        <v>DARDO, Aplicação: Atletismo para lançamento, Material: Bambu, Características Adicionais: Empunhadura de cordel e ponteira de ferro pintada. - Cód. Item: 3.3.90.30.14.02.0263.000001-01</v>
      </c>
      <c r="I51" s="40">
        <f>COUNTIF('Base de Dados 30.14'!A:A,'Respostas Órgãos'!F51)</f>
        <v>8</v>
      </c>
      <c r="J51" s="40">
        <f>SUMIF('Base de Dados 30.14'!A:A,'Respostas Órgãos'!F51,'Base de Dados 30.14'!G:G)</f>
        <v>4</v>
      </c>
      <c r="K51" s="41" t="str">
        <f>VLOOKUP(F51,'Base de Dados 30.14'!A:D,4,FALSE)</f>
        <v>unidade</v>
      </c>
      <c r="L51" s="18">
        <f>SUMIF('Base de Dados 30.14'!J:J,'Respostas Órgãos'!F51&amp;" - "&amp;'Respostas Órgãos'!$I$4,'Base de Dados 30.14'!K:K)</f>
        <v>0</v>
      </c>
      <c r="M51" s="19"/>
      <c r="N51" s="42">
        <f t="shared" si="8"/>
        <v>0</v>
      </c>
      <c r="O51" s="43">
        <f t="shared" si="9"/>
        <v>0</v>
      </c>
      <c r="P51" s="44" t="str">
        <f t="shared" si="10"/>
        <v>Sem histórico de consumo</v>
      </c>
    </row>
    <row r="52" spans="5:16" ht="60" x14ac:dyDescent="0.25">
      <c r="E52" s="37">
        <f t="shared" si="11"/>
        <v>46</v>
      </c>
      <c r="F52" s="38" t="s">
        <v>192</v>
      </c>
      <c r="G52" s="39" t="str">
        <f>VLOOKUP(F52,'Base de Dados 30.14'!A:B,2,FALSE)</f>
        <v>PELOTA PARA LANÇAMENTO</v>
      </c>
      <c r="H52" s="39" t="str">
        <f>VLOOKUP(F52,'Base de Dados 30.14'!A:C,3,FALSE)</f>
        <v>PELOTA PARA LANÇAMENTO, Material: Couro, Peso: 250g, Tamanho: Entre 6,5 - 7,5 cm de diâmetro, Características Adicionais: Para atletas iniciantes ou uso escolar. - Cód. Item: 3.3.90.30.14.02.0266.000001-01</v>
      </c>
      <c r="I52" s="40">
        <f>COUNTIF('Base de Dados 30.14'!A:A,'Respostas Órgãos'!F52)</f>
        <v>6</v>
      </c>
      <c r="J52" s="40">
        <f>SUMIF('Base de Dados 30.14'!A:A,'Respostas Órgãos'!F52,'Base de Dados 30.14'!G:G)</f>
        <v>60</v>
      </c>
      <c r="K52" s="41" t="str">
        <f>VLOOKUP(F52,'Base de Dados 30.14'!A:D,4,FALSE)</f>
        <v>unidade</v>
      </c>
      <c r="L52" s="18">
        <f>SUMIF('Base de Dados 30.14'!J:J,'Respostas Órgãos'!F52&amp;" - "&amp;'Respostas Órgãos'!$I$4,'Base de Dados 30.14'!K:K)</f>
        <v>0</v>
      </c>
      <c r="M52" s="19"/>
      <c r="N52" s="42">
        <f t="shared" si="8"/>
        <v>0</v>
      </c>
      <c r="O52" s="43">
        <f t="shared" si="9"/>
        <v>0</v>
      </c>
      <c r="P52" s="44" t="str">
        <f t="shared" si="10"/>
        <v>Sem histórico de consumo</v>
      </c>
    </row>
    <row r="53" spans="5:16" ht="45" x14ac:dyDescent="0.25">
      <c r="E53" s="37">
        <f t="shared" si="11"/>
        <v>47</v>
      </c>
      <c r="F53" s="38" t="s">
        <v>198</v>
      </c>
      <c r="G53" s="39" t="str">
        <f>VLOOKUP(F53,'Base de Dados 30.14'!A:B,2,FALSE)</f>
        <v>HALTERES AQUÁTICO</v>
      </c>
      <c r="H53" s="39" t="str">
        <f>VLOOKUP(F53,'Base de Dados 30.14'!A:C,3,FALSE)</f>
        <v>HALTERES AQUÁTICO, Material: Borracha EVA, Peso: 01 Kg, Cor: À escolher. - Cód. Item: 3.3.90.30.14.02.0267.000001-01</v>
      </c>
      <c r="I53" s="40">
        <f>COUNTIF('Base de Dados 30.14'!A:A,'Respostas Órgãos'!F53)</f>
        <v>6</v>
      </c>
      <c r="J53" s="40">
        <f>SUMIF('Base de Dados 30.14'!A:A,'Respostas Órgãos'!F53,'Base de Dados 30.14'!G:G)</f>
        <v>260</v>
      </c>
      <c r="K53" s="41" t="str">
        <f>VLOOKUP(F53,'Base de Dados 30.14'!A:D,4,FALSE)</f>
        <v>par</v>
      </c>
      <c r="L53" s="18">
        <f>SUMIF('Base de Dados 30.14'!J:J,'Respostas Órgãos'!F53&amp;" - "&amp;'Respostas Órgãos'!$I$4,'Base de Dados 30.14'!K:K)</f>
        <v>0</v>
      </c>
      <c r="M53" s="19"/>
      <c r="N53" s="42">
        <f t="shared" si="8"/>
        <v>0</v>
      </c>
      <c r="O53" s="43">
        <f t="shared" si="9"/>
        <v>0</v>
      </c>
      <c r="P53" s="44" t="str">
        <f t="shared" si="10"/>
        <v>Sem histórico de consumo</v>
      </c>
    </row>
    <row r="54" spans="5:16" ht="45" x14ac:dyDescent="0.25">
      <c r="E54" s="37">
        <f t="shared" si="11"/>
        <v>48</v>
      </c>
      <c r="F54" s="38" t="s">
        <v>173</v>
      </c>
      <c r="G54" s="39" t="str">
        <f>VLOOKUP(F54,'Base de Dados 30.14'!A:B,2,FALSE)</f>
        <v>ESTILETE</v>
      </c>
      <c r="H54" s="39" t="str">
        <f>VLOOKUP(F54,'Base de Dados 30.14'!A:C,3,FALSE)</f>
        <v>ESTILETE, Aplicação: Ginástica Rítimica, Características: Material: Fibra de Vidro. Dimensões: 50 a 60cm, Diâmetro Máximo: 1 cm. - Cód. Item: 3.3.90.30.14.02.0269.000001-01</v>
      </c>
      <c r="I54" s="40">
        <f>COUNTIF('Base de Dados 30.14'!A:A,'Respostas Órgãos'!F54)</f>
        <v>4</v>
      </c>
      <c r="J54" s="40">
        <f>SUMIF('Base de Dados 30.14'!A:A,'Respostas Órgãos'!F54,'Base de Dados 30.14'!G:G)</f>
        <v>30</v>
      </c>
      <c r="K54" s="41" t="str">
        <f>VLOOKUP(F54,'Base de Dados 30.14'!A:D,4,FALSE)</f>
        <v>unidade</v>
      </c>
      <c r="L54" s="18">
        <f>SUMIF('Base de Dados 30.14'!J:J,'Respostas Órgãos'!F54&amp;" - "&amp;'Respostas Órgãos'!$I$4,'Base de Dados 30.14'!K:K)</f>
        <v>0</v>
      </c>
      <c r="M54" s="19"/>
      <c r="N54" s="42">
        <f t="shared" si="8"/>
        <v>0</v>
      </c>
      <c r="O54" s="43">
        <f t="shared" si="9"/>
        <v>0</v>
      </c>
      <c r="P54" s="44" t="str">
        <f t="shared" si="10"/>
        <v>Sem histórico de consumo</v>
      </c>
    </row>
    <row r="55" spans="5:16" ht="60" x14ac:dyDescent="0.25">
      <c r="E55" s="37">
        <f t="shared" si="11"/>
        <v>49</v>
      </c>
      <c r="F55" s="38" t="s">
        <v>206</v>
      </c>
      <c r="G55" s="39" t="str">
        <f>VLOOKUP(F55,'Base de Dados 30.14'!A:B,2,FALSE)</f>
        <v>CESTO PARA GUARDA DE MATERIAL</v>
      </c>
      <c r="H55" s="39" t="str">
        <f>VLOOKUP(F55,'Base de Dados 30.14'!A:C,3,FALSE)</f>
        <v>CESTO PARA GUARDA DE MATERIAL, Material: Plástico flexível com alça anatômica, Capacidade: Acima de 20 litros, Características Adicionais: Resistente ao frio e calor. - Cód. Item: 3.3.90.30.19.08.0011.000002-01</v>
      </c>
      <c r="I55" s="40">
        <f>COUNTIF('Base de Dados 30.14'!A:A,'Respostas Órgãos'!F55)</f>
        <v>10</v>
      </c>
      <c r="J55" s="40">
        <f>SUMIF('Base de Dados 30.14'!A:A,'Respostas Órgãos'!F55,'Base de Dados 30.14'!G:G)</f>
        <v>118</v>
      </c>
      <c r="K55" s="41" t="str">
        <f>VLOOKUP(F55,'Base de Dados 30.14'!A:D,4,FALSE)</f>
        <v>unidade</v>
      </c>
      <c r="L55" s="18">
        <f>SUMIF('Base de Dados 30.14'!J:J,'Respostas Órgãos'!F55&amp;" - "&amp;'Respostas Órgãos'!$I$4,'Base de Dados 30.14'!K:K)</f>
        <v>0</v>
      </c>
      <c r="M55" s="19"/>
      <c r="N55" s="42">
        <f t="shared" si="8"/>
        <v>0</v>
      </c>
      <c r="O55" s="43">
        <f t="shared" si="9"/>
        <v>0</v>
      </c>
      <c r="P55" s="44" t="str">
        <f t="shared" si="10"/>
        <v>Sem histórico de consumo</v>
      </c>
    </row>
    <row r="56" spans="5:16" ht="75" x14ac:dyDescent="0.25">
      <c r="E56" s="37">
        <f t="shared" si="11"/>
        <v>50</v>
      </c>
      <c r="F56" s="38" t="s">
        <v>184</v>
      </c>
      <c r="G56" s="39" t="str">
        <f>VLOOKUP(F56,'Base de Dados 30.14'!A:B,2,FALSE)</f>
        <v>BOMBA DE AR</v>
      </c>
      <c r="H56" s="39" t="str">
        <f>VLOOKUP(F56,'Base de Dados 30.14'!A:C,3,FALSE)</f>
        <v>BOMBA DE AR, Aplicação: Enchimento de pneu, Tipo: Pedal, Características Adicionais: Com manômetro, pedal emborrachado, conector rápido em metal com fixador, mangueira com 50cm, com 1 bico e 1 adaptador. - Cód. Item: 3.3.90.30.25.06.0017.000002-01</v>
      </c>
      <c r="I56" s="40">
        <f>COUNTIF('Base de Dados 30.14'!A:A,'Respostas Órgãos'!F56)</f>
        <v>15</v>
      </c>
      <c r="J56" s="40">
        <f>SUMIF('Base de Dados 30.14'!A:A,'Respostas Órgãos'!F56,'Base de Dados 30.14'!G:G)</f>
        <v>152</v>
      </c>
      <c r="K56" s="41" t="str">
        <f>VLOOKUP(F56,'Base de Dados 30.14'!A:D,4,FALSE)</f>
        <v>unidade</v>
      </c>
      <c r="L56" s="18">
        <f>SUMIF('Base de Dados 30.14'!J:J,'Respostas Órgãos'!F56&amp;" - "&amp;'Respostas Órgãos'!$I$4,'Base de Dados 30.14'!K:K)</f>
        <v>0</v>
      </c>
      <c r="M56" s="19"/>
      <c r="N56" s="42">
        <f t="shared" si="8"/>
        <v>0</v>
      </c>
      <c r="O56" s="43">
        <f t="shared" si="9"/>
        <v>0</v>
      </c>
      <c r="P56" s="44" t="str">
        <f t="shared" si="10"/>
        <v>Sem histórico de consumo</v>
      </c>
    </row>
  </sheetData>
  <sheetProtection password="C621" sheet="1" objects="1" scenarios="1"/>
  <autoFilter ref="E6:P6"/>
  <sortState ref="F7:F56">
    <sortCondition ref="F7:F56"/>
  </sortState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P7:P56">
    <cfRule type="cellIs" dxfId="4" priority="6" operator="greaterThanOrEqual">
      <formula>0.5</formula>
    </cfRule>
  </conditionalFormatting>
  <conditionalFormatting sqref="L7:L56">
    <cfRule type="cellIs" dxfId="3" priority="4" operator="greaterThan">
      <formula>0</formula>
    </cfRule>
    <cfRule type="cellIs" dxfId="2" priority="5" operator="equal">
      <formula>0</formula>
    </cfRule>
  </conditionalFormatting>
  <conditionalFormatting sqref="L7:L56">
    <cfRule type="cellIs" dxfId="1" priority="2" operator="greaterThan">
      <formula>0</formula>
    </cfRule>
    <cfRule type="cellIs" dxfId="0" priority="3" operator="equal">
      <formula>0</formula>
    </cfRule>
  </conditionalFormatting>
  <dataValidations disablePrompts="1"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B91" sqref="B91"/>
    </sheetView>
  </sheetViews>
  <sheetFormatPr defaultRowHeight="15" x14ac:dyDescent="0.25"/>
  <cols>
    <col min="1" max="1" width="9.140625" style="17"/>
    <col min="2" max="2" width="70.85546875" style="17" bestFit="1" customWidth="1"/>
    <col min="3" max="3" width="6.42578125" style="17" customWidth="1"/>
    <col min="4" max="4" width="15.42578125" style="17" bestFit="1" customWidth="1"/>
    <col min="5" max="16384" width="9.140625" style="17"/>
  </cols>
  <sheetData>
    <row r="1" spans="1:4" x14ac:dyDescent="0.25">
      <c r="A1" s="17" t="s">
        <v>61</v>
      </c>
      <c r="B1" s="17" t="s">
        <v>62</v>
      </c>
      <c r="C1" s="33" t="s">
        <v>168</v>
      </c>
      <c r="D1" s="33" t="s">
        <v>167</v>
      </c>
    </row>
    <row r="2" spans="1:4" x14ac:dyDescent="0.25">
      <c r="A2" s="17">
        <v>147</v>
      </c>
      <c r="B2" s="17" t="s">
        <v>80</v>
      </c>
      <c r="C2" s="17">
        <f t="shared" ref="C2:C33" si="0">A2</f>
        <v>147</v>
      </c>
      <c r="D2" s="33" t="s">
        <v>164</v>
      </c>
    </row>
    <row r="3" spans="1:4" x14ac:dyDescent="0.25">
      <c r="A3" s="17">
        <v>367</v>
      </c>
      <c r="B3" s="17" t="s">
        <v>81</v>
      </c>
      <c r="C3" s="17">
        <f t="shared" si="0"/>
        <v>367</v>
      </c>
      <c r="D3" s="33" t="s">
        <v>164</v>
      </c>
    </row>
    <row r="4" spans="1:4" x14ac:dyDescent="0.25">
      <c r="A4" s="17">
        <v>300</v>
      </c>
      <c r="B4" s="17" t="s">
        <v>83</v>
      </c>
      <c r="C4" s="17">
        <f t="shared" si="0"/>
        <v>300</v>
      </c>
      <c r="D4" s="33" t="s">
        <v>164</v>
      </c>
    </row>
    <row r="5" spans="1:4" x14ac:dyDescent="0.25">
      <c r="A5" s="17">
        <v>133</v>
      </c>
      <c r="B5" s="17" t="s">
        <v>84</v>
      </c>
      <c r="C5" s="17">
        <f t="shared" si="0"/>
        <v>133</v>
      </c>
      <c r="D5" s="33" t="s">
        <v>164</v>
      </c>
    </row>
    <row r="6" spans="1:4" x14ac:dyDescent="0.25">
      <c r="A6" s="17">
        <v>138</v>
      </c>
      <c r="B6" s="17" t="s">
        <v>85</v>
      </c>
      <c r="C6" s="17">
        <f t="shared" si="0"/>
        <v>138</v>
      </c>
      <c r="D6" s="33" t="s">
        <v>164</v>
      </c>
    </row>
    <row r="7" spans="1:4" x14ac:dyDescent="0.25">
      <c r="A7" s="17">
        <v>308</v>
      </c>
      <c r="B7" s="17" t="s">
        <v>86</v>
      </c>
      <c r="C7" s="17">
        <f t="shared" si="0"/>
        <v>308</v>
      </c>
      <c r="D7" s="33" t="s">
        <v>164</v>
      </c>
    </row>
    <row r="8" spans="1:4" x14ac:dyDescent="0.25">
      <c r="A8" s="17">
        <v>135</v>
      </c>
      <c r="B8" s="17" t="s">
        <v>87</v>
      </c>
      <c r="C8" s="17">
        <f t="shared" si="0"/>
        <v>135</v>
      </c>
      <c r="D8" s="33" t="s">
        <v>164</v>
      </c>
    </row>
    <row r="9" spans="1:4" x14ac:dyDescent="0.25">
      <c r="A9" s="17">
        <v>142</v>
      </c>
      <c r="B9" s="17" t="s">
        <v>88</v>
      </c>
      <c r="C9" s="17">
        <f t="shared" si="0"/>
        <v>142</v>
      </c>
      <c r="D9" s="33" t="s">
        <v>164</v>
      </c>
    </row>
    <row r="10" spans="1:4" x14ac:dyDescent="0.25">
      <c r="A10" s="17">
        <v>143</v>
      </c>
      <c r="B10" s="17" t="s">
        <v>89</v>
      </c>
      <c r="C10" s="17">
        <f t="shared" si="0"/>
        <v>143</v>
      </c>
      <c r="D10" s="33" t="s">
        <v>164</v>
      </c>
    </row>
    <row r="11" spans="1:4" x14ac:dyDescent="0.25">
      <c r="A11" s="17">
        <v>144</v>
      </c>
      <c r="B11" s="17" t="s">
        <v>90</v>
      </c>
      <c r="C11" s="17">
        <f t="shared" si="0"/>
        <v>144</v>
      </c>
      <c r="D11" s="33" t="s">
        <v>164</v>
      </c>
    </row>
    <row r="12" spans="1:4" x14ac:dyDescent="0.25">
      <c r="A12" s="17">
        <v>134</v>
      </c>
      <c r="B12" s="17" t="s">
        <v>91</v>
      </c>
      <c r="C12" s="17">
        <f t="shared" si="0"/>
        <v>134</v>
      </c>
      <c r="D12" s="33" t="s">
        <v>164</v>
      </c>
    </row>
    <row r="13" spans="1:4" x14ac:dyDescent="0.25">
      <c r="A13" s="17">
        <v>304</v>
      </c>
      <c r="B13" s="17" t="s">
        <v>92</v>
      </c>
      <c r="C13" s="17">
        <f t="shared" si="0"/>
        <v>304</v>
      </c>
      <c r="D13" s="33" t="s">
        <v>164</v>
      </c>
    </row>
    <row r="14" spans="1:4" x14ac:dyDescent="0.25">
      <c r="A14" s="17">
        <v>132</v>
      </c>
      <c r="B14" s="17" t="s">
        <v>93</v>
      </c>
      <c r="C14" s="17">
        <f t="shared" si="0"/>
        <v>132</v>
      </c>
      <c r="D14" s="33" t="s">
        <v>164</v>
      </c>
    </row>
    <row r="15" spans="1:4" x14ac:dyDescent="0.25">
      <c r="A15" s="17">
        <v>366</v>
      </c>
      <c r="B15" s="17" t="s">
        <v>94</v>
      </c>
      <c r="C15" s="17">
        <f t="shared" si="0"/>
        <v>366</v>
      </c>
      <c r="D15" s="33" t="s">
        <v>164</v>
      </c>
    </row>
    <row r="16" spans="1:4" x14ac:dyDescent="0.25">
      <c r="A16" s="17">
        <v>139</v>
      </c>
      <c r="B16" s="17" t="s">
        <v>95</v>
      </c>
      <c r="C16" s="17">
        <f t="shared" si="0"/>
        <v>139</v>
      </c>
      <c r="D16" s="33" t="s">
        <v>164</v>
      </c>
    </row>
    <row r="17" spans="1:4" x14ac:dyDescent="0.25">
      <c r="A17" s="17">
        <v>131</v>
      </c>
      <c r="B17" s="17" t="s">
        <v>96</v>
      </c>
      <c r="C17" s="17">
        <f t="shared" si="0"/>
        <v>131</v>
      </c>
      <c r="D17" s="33" t="s">
        <v>164</v>
      </c>
    </row>
    <row r="18" spans="1:4" x14ac:dyDescent="0.25">
      <c r="A18" s="17">
        <v>137</v>
      </c>
      <c r="B18" s="17" t="s">
        <v>97</v>
      </c>
      <c r="C18" s="17">
        <f t="shared" si="0"/>
        <v>137</v>
      </c>
      <c r="D18" s="33" t="s">
        <v>164</v>
      </c>
    </row>
    <row r="19" spans="1:4" x14ac:dyDescent="0.25">
      <c r="A19" s="17">
        <v>307</v>
      </c>
      <c r="B19" s="17" t="s">
        <v>98</v>
      </c>
      <c r="C19" s="17">
        <f t="shared" si="0"/>
        <v>307</v>
      </c>
      <c r="D19" s="33" t="s">
        <v>164</v>
      </c>
    </row>
    <row r="20" spans="1:4" x14ac:dyDescent="0.25">
      <c r="A20" s="17">
        <v>149</v>
      </c>
      <c r="B20" s="17" t="s">
        <v>99</v>
      </c>
      <c r="C20" s="17">
        <f t="shared" si="0"/>
        <v>149</v>
      </c>
      <c r="D20" s="33" t="s">
        <v>164</v>
      </c>
    </row>
    <row r="21" spans="1:4" x14ac:dyDescent="0.25">
      <c r="A21" s="17">
        <v>146</v>
      </c>
      <c r="B21" s="17" t="s">
        <v>100</v>
      </c>
      <c r="C21" s="17">
        <f t="shared" si="0"/>
        <v>146</v>
      </c>
      <c r="D21" s="33" t="s">
        <v>164</v>
      </c>
    </row>
    <row r="22" spans="1:4" x14ac:dyDescent="0.25">
      <c r="A22" s="17">
        <v>136</v>
      </c>
      <c r="B22" s="17" t="s">
        <v>101</v>
      </c>
      <c r="C22" s="17">
        <f t="shared" si="0"/>
        <v>136</v>
      </c>
      <c r="D22" s="33" t="s">
        <v>164</v>
      </c>
    </row>
    <row r="23" spans="1:4" x14ac:dyDescent="0.25">
      <c r="A23" s="17">
        <v>140</v>
      </c>
      <c r="B23" s="17" t="s">
        <v>102</v>
      </c>
      <c r="C23" s="17">
        <f t="shared" si="0"/>
        <v>140</v>
      </c>
      <c r="D23" s="33" t="s">
        <v>164</v>
      </c>
    </row>
    <row r="24" spans="1:4" x14ac:dyDescent="0.25">
      <c r="A24" s="17">
        <v>305</v>
      </c>
      <c r="B24" s="17" t="s">
        <v>103</v>
      </c>
      <c r="C24" s="17">
        <f t="shared" si="0"/>
        <v>305</v>
      </c>
      <c r="D24" s="33" t="s">
        <v>164</v>
      </c>
    </row>
    <row r="25" spans="1:4" x14ac:dyDescent="0.25">
      <c r="A25" s="17">
        <v>141</v>
      </c>
      <c r="B25" s="17" t="s">
        <v>104</v>
      </c>
      <c r="C25" s="17">
        <f t="shared" si="0"/>
        <v>141</v>
      </c>
      <c r="D25" s="33" t="s">
        <v>164</v>
      </c>
    </row>
    <row r="26" spans="1:4" x14ac:dyDescent="0.25">
      <c r="A26" s="17">
        <v>145</v>
      </c>
      <c r="B26" s="17" t="s">
        <v>105</v>
      </c>
      <c r="C26" s="17">
        <f t="shared" si="0"/>
        <v>145</v>
      </c>
      <c r="D26" s="33" t="s">
        <v>164</v>
      </c>
    </row>
    <row r="27" spans="1:4" x14ac:dyDescent="0.25">
      <c r="A27" s="17">
        <v>148</v>
      </c>
      <c r="B27" s="17" t="s">
        <v>106</v>
      </c>
      <c r="C27" s="17">
        <f t="shared" si="0"/>
        <v>148</v>
      </c>
      <c r="D27" s="33" t="s">
        <v>164</v>
      </c>
    </row>
    <row r="28" spans="1:4" x14ac:dyDescent="0.25">
      <c r="A28" s="17">
        <v>301</v>
      </c>
      <c r="B28" s="17" t="s">
        <v>107</v>
      </c>
      <c r="C28" s="17">
        <f t="shared" si="0"/>
        <v>301</v>
      </c>
      <c r="D28" s="33" t="s">
        <v>164</v>
      </c>
    </row>
    <row r="29" spans="1:4" x14ac:dyDescent="0.25">
      <c r="A29" s="17">
        <v>309</v>
      </c>
      <c r="B29" s="17" t="s">
        <v>109</v>
      </c>
      <c r="C29" s="17">
        <f t="shared" si="0"/>
        <v>309</v>
      </c>
      <c r="D29" s="33" t="s">
        <v>164</v>
      </c>
    </row>
    <row r="30" spans="1:4" x14ac:dyDescent="0.25">
      <c r="A30" s="17">
        <v>306</v>
      </c>
      <c r="B30" s="17" t="s">
        <v>108</v>
      </c>
      <c r="C30" s="17">
        <f t="shared" si="0"/>
        <v>306</v>
      </c>
      <c r="D30" s="33" t="s">
        <v>164</v>
      </c>
    </row>
    <row r="31" spans="1:4" x14ac:dyDescent="0.25">
      <c r="A31" s="17">
        <v>302</v>
      </c>
      <c r="B31" s="17" t="s">
        <v>82</v>
      </c>
      <c r="C31" s="17">
        <f t="shared" si="0"/>
        <v>302</v>
      </c>
      <c r="D31" s="33" t="s">
        <v>164</v>
      </c>
    </row>
    <row r="32" spans="1:4" x14ac:dyDescent="0.25">
      <c r="A32" s="17">
        <v>303</v>
      </c>
      <c r="B32" s="17" t="s">
        <v>110</v>
      </c>
      <c r="C32" s="17">
        <f t="shared" si="0"/>
        <v>303</v>
      </c>
      <c r="D32" s="33" t="s">
        <v>164</v>
      </c>
    </row>
    <row r="33" spans="1:5" x14ac:dyDescent="0.25">
      <c r="A33" s="17">
        <v>197</v>
      </c>
      <c r="B33" s="17" t="s">
        <v>112</v>
      </c>
      <c r="C33" s="17">
        <f t="shared" si="0"/>
        <v>197</v>
      </c>
      <c r="D33" s="33" t="s">
        <v>166</v>
      </c>
    </row>
    <row r="34" spans="1:5" x14ac:dyDescent="0.25">
      <c r="A34" s="17">
        <v>361</v>
      </c>
      <c r="B34" s="17" t="s">
        <v>111</v>
      </c>
      <c r="C34" s="17">
        <f t="shared" ref="C34:C65" si="1">A34</f>
        <v>361</v>
      </c>
      <c r="D34" s="33" t="s">
        <v>166</v>
      </c>
    </row>
    <row r="35" spans="1:5" x14ac:dyDescent="0.25">
      <c r="A35" s="17">
        <v>151</v>
      </c>
      <c r="B35" s="17" t="s">
        <v>113</v>
      </c>
      <c r="C35" s="17">
        <f t="shared" si="1"/>
        <v>151</v>
      </c>
      <c r="D35" s="33" t="s">
        <v>166</v>
      </c>
    </row>
    <row r="36" spans="1:5" s="45" customFormat="1" x14ac:dyDescent="0.25">
      <c r="A36" s="17">
        <v>92</v>
      </c>
      <c r="B36" s="17" t="s">
        <v>116</v>
      </c>
      <c r="C36" s="17">
        <f t="shared" si="1"/>
        <v>92</v>
      </c>
      <c r="D36" s="33" t="s">
        <v>166</v>
      </c>
      <c r="E36" s="17"/>
    </row>
    <row r="37" spans="1:5" x14ac:dyDescent="0.25">
      <c r="A37" s="17">
        <v>53</v>
      </c>
      <c r="B37" s="17" t="s">
        <v>122</v>
      </c>
      <c r="C37" s="17">
        <f t="shared" si="1"/>
        <v>53</v>
      </c>
      <c r="D37" s="33" t="s">
        <v>166</v>
      </c>
    </row>
    <row r="38" spans="1:5" x14ac:dyDescent="0.25">
      <c r="A38" s="17">
        <v>71</v>
      </c>
      <c r="B38" s="17" t="s">
        <v>162</v>
      </c>
      <c r="C38" s="17">
        <f t="shared" si="1"/>
        <v>71</v>
      </c>
      <c r="D38" s="33" t="s">
        <v>166</v>
      </c>
    </row>
    <row r="39" spans="1:5" x14ac:dyDescent="0.25">
      <c r="A39" s="17">
        <v>310</v>
      </c>
      <c r="B39" s="17" t="s">
        <v>118</v>
      </c>
      <c r="C39" s="17">
        <f t="shared" si="1"/>
        <v>310</v>
      </c>
      <c r="D39" s="33" t="s">
        <v>166</v>
      </c>
    </row>
    <row r="40" spans="1:5" x14ac:dyDescent="0.25">
      <c r="A40" s="17">
        <v>1</v>
      </c>
      <c r="B40" s="17" t="s">
        <v>163</v>
      </c>
      <c r="C40" s="17">
        <f t="shared" si="1"/>
        <v>1</v>
      </c>
      <c r="D40" s="33" t="s">
        <v>166</v>
      </c>
    </row>
    <row r="41" spans="1:5" x14ac:dyDescent="0.25">
      <c r="A41" s="45">
        <v>121</v>
      </c>
      <c r="B41" s="17" t="s">
        <v>114</v>
      </c>
      <c r="C41" s="45">
        <f t="shared" si="1"/>
        <v>121</v>
      </c>
      <c r="D41" s="33" t="s">
        <v>166</v>
      </c>
    </row>
    <row r="42" spans="1:5" x14ac:dyDescent="0.25">
      <c r="A42" s="17">
        <v>392</v>
      </c>
      <c r="B42" s="17" t="s">
        <v>115</v>
      </c>
      <c r="C42" s="17">
        <f t="shared" si="1"/>
        <v>392</v>
      </c>
      <c r="D42" s="33" t="s">
        <v>166</v>
      </c>
    </row>
    <row r="43" spans="1:5" x14ac:dyDescent="0.25">
      <c r="A43" s="17">
        <v>113</v>
      </c>
      <c r="B43" s="17" t="s">
        <v>124</v>
      </c>
      <c r="C43" s="17">
        <f t="shared" si="1"/>
        <v>113</v>
      </c>
      <c r="D43" s="33" t="s">
        <v>166</v>
      </c>
    </row>
    <row r="44" spans="1:5" x14ac:dyDescent="0.25">
      <c r="A44" s="17">
        <v>55</v>
      </c>
      <c r="B44" s="17" t="s">
        <v>125</v>
      </c>
      <c r="C44" s="17">
        <f t="shared" si="1"/>
        <v>55</v>
      </c>
      <c r="D44" s="33" t="s">
        <v>166</v>
      </c>
    </row>
    <row r="45" spans="1:5" x14ac:dyDescent="0.25">
      <c r="A45" s="17">
        <v>98</v>
      </c>
      <c r="B45" s="17" t="s">
        <v>161</v>
      </c>
      <c r="C45" s="17">
        <f t="shared" si="1"/>
        <v>98</v>
      </c>
      <c r="D45" s="33" t="s">
        <v>166</v>
      </c>
    </row>
    <row r="46" spans="1:5" x14ac:dyDescent="0.25">
      <c r="A46" s="17">
        <v>401</v>
      </c>
      <c r="B46" s="17" t="s">
        <v>123</v>
      </c>
      <c r="C46" s="17">
        <f t="shared" si="1"/>
        <v>401</v>
      </c>
      <c r="D46" s="33" t="s">
        <v>166</v>
      </c>
    </row>
    <row r="47" spans="1:5" x14ac:dyDescent="0.25">
      <c r="A47" s="17">
        <v>72</v>
      </c>
      <c r="B47" s="17" t="s">
        <v>126</v>
      </c>
      <c r="C47" s="17">
        <f t="shared" si="1"/>
        <v>72</v>
      </c>
      <c r="D47" s="33" t="s">
        <v>166</v>
      </c>
    </row>
    <row r="48" spans="1:5" x14ac:dyDescent="0.25">
      <c r="A48" s="17">
        <v>193</v>
      </c>
      <c r="B48" s="17" t="s">
        <v>128</v>
      </c>
      <c r="C48" s="17">
        <f t="shared" si="1"/>
        <v>193</v>
      </c>
      <c r="D48" s="33" t="s">
        <v>166</v>
      </c>
    </row>
    <row r="49" spans="1:4" x14ac:dyDescent="0.25">
      <c r="A49" s="17">
        <v>64</v>
      </c>
      <c r="B49" s="17" t="s">
        <v>129</v>
      </c>
      <c r="C49" s="17">
        <f t="shared" si="1"/>
        <v>64</v>
      </c>
      <c r="D49" s="33" t="s">
        <v>166</v>
      </c>
    </row>
    <row r="50" spans="1:4" x14ac:dyDescent="0.25">
      <c r="A50" s="17">
        <v>63</v>
      </c>
      <c r="B50" s="17" t="s">
        <v>130</v>
      </c>
      <c r="C50" s="17">
        <f t="shared" si="1"/>
        <v>63</v>
      </c>
      <c r="D50" s="33" t="s">
        <v>166</v>
      </c>
    </row>
    <row r="51" spans="1:4" x14ac:dyDescent="0.25">
      <c r="A51" s="17">
        <v>196</v>
      </c>
      <c r="B51" s="17" t="s">
        <v>131</v>
      </c>
      <c r="C51" s="17">
        <f t="shared" si="1"/>
        <v>196</v>
      </c>
      <c r="D51" s="33" t="s">
        <v>166</v>
      </c>
    </row>
    <row r="52" spans="1:4" x14ac:dyDescent="0.25">
      <c r="A52" s="17">
        <v>84</v>
      </c>
      <c r="B52" s="17" t="s">
        <v>132</v>
      </c>
      <c r="C52" s="17">
        <f t="shared" si="1"/>
        <v>84</v>
      </c>
      <c r="D52" s="33" t="s">
        <v>166</v>
      </c>
    </row>
    <row r="53" spans="1:4" x14ac:dyDescent="0.25">
      <c r="A53" s="17">
        <v>56</v>
      </c>
      <c r="B53" s="17" t="s">
        <v>127</v>
      </c>
      <c r="C53" s="17">
        <f t="shared" si="1"/>
        <v>56</v>
      </c>
      <c r="D53" s="33" t="s">
        <v>166</v>
      </c>
    </row>
    <row r="54" spans="1:4" x14ac:dyDescent="0.25">
      <c r="A54" s="17">
        <v>391</v>
      </c>
      <c r="B54" s="17" t="s">
        <v>136</v>
      </c>
      <c r="C54" s="17">
        <f t="shared" si="1"/>
        <v>391</v>
      </c>
      <c r="D54" s="33" t="s">
        <v>166</v>
      </c>
    </row>
    <row r="55" spans="1:4" x14ac:dyDescent="0.25">
      <c r="A55" s="17">
        <v>413</v>
      </c>
      <c r="B55" s="17" t="s">
        <v>135</v>
      </c>
      <c r="C55" s="17">
        <f t="shared" si="1"/>
        <v>413</v>
      </c>
      <c r="D55" s="33" t="s">
        <v>166</v>
      </c>
    </row>
    <row r="56" spans="1:4" x14ac:dyDescent="0.25">
      <c r="A56" s="17">
        <v>195</v>
      </c>
      <c r="B56" s="17" t="s">
        <v>137</v>
      </c>
      <c r="C56" s="17">
        <f t="shared" si="1"/>
        <v>195</v>
      </c>
      <c r="D56" s="33" t="s">
        <v>166</v>
      </c>
    </row>
    <row r="57" spans="1:4" x14ac:dyDescent="0.25">
      <c r="A57" s="17">
        <v>97</v>
      </c>
      <c r="B57" s="17" t="s">
        <v>117</v>
      </c>
      <c r="C57" s="17">
        <f t="shared" si="1"/>
        <v>97</v>
      </c>
      <c r="D57" s="33" t="s">
        <v>166</v>
      </c>
    </row>
    <row r="58" spans="1:4" x14ac:dyDescent="0.25">
      <c r="A58" s="17">
        <v>112</v>
      </c>
      <c r="B58" s="17" t="s">
        <v>120</v>
      </c>
      <c r="C58" s="17">
        <f t="shared" si="1"/>
        <v>112</v>
      </c>
      <c r="D58" s="33" t="s">
        <v>166</v>
      </c>
    </row>
    <row r="59" spans="1:4" x14ac:dyDescent="0.25">
      <c r="A59" s="17">
        <v>52</v>
      </c>
      <c r="B59" s="17" t="s">
        <v>138</v>
      </c>
      <c r="C59" s="17">
        <f t="shared" si="1"/>
        <v>52</v>
      </c>
      <c r="D59" s="33" t="s">
        <v>166</v>
      </c>
    </row>
    <row r="60" spans="1:4" x14ac:dyDescent="0.25">
      <c r="A60" s="17">
        <v>20</v>
      </c>
      <c r="B60" s="17" t="s">
        <v>140</v>
      </c>
      <c r="C60" s="17">
        <f t="shared" si="1"/>
        <v>20</v>
      </c>
      <c r="D60" s="33" t="s">
        <v>166</v>
      </c>
    </row>
    <row r="61" spans="1:4" x14ac:dyDescent="0.25">
      <c r="A61" s="17">
        <v>54</v>
      </c>
      <c r="B61" s="17" t="s">
        <v>139</v>
      </c>
      <c r="C61" s="17">
        <f t="shared" si="1"/>
        <v>54</v>
      </c>
      <c r="D61" s="33" t="s">
        <v>166</v>
      </c>
    </row>
    <row r="62" spans="1:4" x14ac:dyDescent="0.25">
      <c r="A62" s="17">
        <v>15</v>
      </c>
      <c r="B62" s="17" t="s">
        <v>134</v>
      </c>
      <c r="C62" s="17">
        <f t="shared" si="1"/>
        <v>15</v>
      </c>
      <c r="D62" s="33" t="s">
        <v>166</v>
      </c>
    </row>
    <row r="63" spans="1:4" x14ac:dyDescent="0.25">
      <c r="A63" s="17">
        <v>94</v>
      </c>
      <c r="B63" s="17" t="s">
        <v>160</v>
      </c>
      <c r="C63" s="17">
        <f t="shared" si="1"/>
        <v>94</v>
      </c>
      <c r="D63" s="33" t="s">
        <v>166</v>
      </c>
    </row>
    <row r="64" spans="1:4" x14ac:dyDescent="0.25">
      <c r="A64" s="17">
        <v>95</v>
      </c>
      <c r="B64" s="17" t="s">
        <v>63</v>
      </c>
      <c r="C64" s="17">
        <f t="shared" si="1"/>
        <v>95</v>
      </c>
      <c r="D64" s="33" t="s">
        <v>166</v>
      </c>
    </row>
    <row r="65" spans="1:4" x14ac:dyDescent="0.25">
      <c r="A65" s="17">
        <v>111</v>
      </c>
      <c r="B65" s="17" t="s">
        <v>119</v>
      </c>
      <c r="C65" s="17">
        <f t="shared" si="1"/>
        <v>111</v>
      </c>
      <c r="D65" s="33" t="s">
        <v>166</v>
      </c>
    </row>
    <row r="66" spans="1:4" x14ac:dyDescent="0.25">
      <c r="A66" s="17">
        <v>2</v>
      </c>
      <c r="B66" s="17" t="s">
        <v>141</v>
      </c>
      <c r="C66" s="17">
        <f t="shared" ref="C66:C86" si="2">A66</f>
        <v>2</v>
      </c>
      <c r="D66" s="33" t="s">
        <v>165</v>
      </c>
    </row>
    <row r="67" spans="1:4" x14ac:dyDescent="0.25">
      <c r="A67" s="17">
        <v>480</v>
      </c>
      <c r="B67" s="17" t="s">
        <v>121</v>
      </c>
      <c r="C67" s="17">
        <f t="shared" si="2"/>
        <v>480</v>
      </c>
      <c r="D67" s="33" t="s">
        <v>165</v>
      </c>
    </row>
    <row r="68" spans="1:4" x14ac:dyDescent="0.25">
      <c r="A68" s="17">
        <v>14</v>
      </c>
      <c r="B68" s="17" t="s">
        <v>133</v>
      </c>
      <c r="C68" s="17">
        <f t="shared" si="2"/>
        <v>14</v>
      </c>
      <c r="D68" s="33" t="s">
        <v>165</v>
      </c>
    </row>
    <row r="69" spans="1:4" x14ac:dyDescent="0.25">
      <c r="A69" s="17">
        <v>70</v>
      </c>
      <c r="B69" s="17" t="s">
        <v>144</v>
      </c>
      <c r="C69" s="17">
        <f t="shared" si="2"/>
        <v>70</v>
      </c>
      <c r="D69" s="33" t="s">
        <v>165</v>
      </c>
    </row>
    <row r="70" spans="1:4" x14ac:dyDescent="0.25">
      <c r="A70" s="17">
        <v>394</v>
      </c>
      <c r="B70" s="17" t="s">
        <v>143</v>
      </c>
      <c r="C70" s="17">
        <f t="shared" si="2"/>
        <v>394</v>
      </c>
      <c r="D70" s="33" t="s">
        <v>165</v>
      </c>
    </row>
    <row r="71" spans="1:4" x14ac:dyDescent="0.25">
      <c r="A71" s="17">
        <v>4000</v>
      </c>
      <c r="B71" s="17" t="s">
        <v>145</v>
      </c>
      <c r="C71" s="17">
        <f t="shared" si="2"/>
        <v>4000</v>
      </c>
      <c r="D71" s="33" t="s">
        <v>165</v>
      </c>
    </row>
    <row r="72" spans="1:4" x14ac:dyDescent="0.25">
      <c r="A72" s="17">
        <v>417</v>
      </c>
      <c r="B72" s="17" t="s">
        <v>156</v>
      </c>
      <c r="C72" s="17">
        <f t="shared" si="2"/>
        <v>417</v>
      </c>
      <c r="D72" s="33" t="s">
        <v>165</v>
      </c>
    </row>
    <row r="73" spans="1:4" x14ac:dyDescent="0.25">
      <c r="A73" s="17">
        <v>150</v>
      </c>
      <c r="B73" s="17" t="s">
        <v>146</v>
      </c>
      <c r="C73" s="17">
        <f t="shared" si="2"/>
        <v>150</v>
      </c>
      <c r="D73" s="33" t="s">
        <v>165</v>
      </c>
    </row>
    <row r="74" spans="1:4" x14ac:dyDescent="0.25">
      <c r="A74" s="17">
        <v>431</v>
      </c>
      <c r="B74" s="17" t="s">
        <v>159</v>
      </c>
      <c r="C74" s="17">
        <f t="shared" si="2"/>
        <v>431</v>
      </c>
      <c r="D74" s="33" t="s">
        <v>165</v>
      </c>
    </row>
    <row r="75" spans="1:4" x14ac:dyDescent="0.25">
      <c r="A75" s="17">
        <v>370</v>
      </c>
      <c r="B75" s="17" t="s">
        <v>147</v>
      </c>
      <c r="C75" s="17">
        <f t="shared" si="2"/>
        <v>370</v>
      </c>
      <c r="D75" s="33" t="s">
        <v>165</v>
      </c>
    </row>
    <row r="76" spans="1:4" x14ac:dyDescent="0.25">
      <c r="A76" s="17">
        <v>80</v>
      </c>
      <c r="B76" s="17" t="s">
        <v>148</v>
      </c>
      <c r="C76" s="17">
        <f t="shared" si="2"/>
        <v>80</v>
      </c>
      <c r="D76" s="33" t="s">
        <v>165</v>
      </c>
    </row>
    <row r="77" spans="1:4" x14ac:dyDescent="0.25">
      <c r="A77" s="17">
        <v>40</v>
      </c>
      <c r="B77" s="17" t="s">
        <v>150</v>
      </c>
      <c r="C77" s="17">
        <f t="shared" si="2"/>
        <v>40</v>
      </c>
      <c r="D77" s="33" t="s">
        <v>165</v>
      </c>
    </row>
    <row r="78" spans="1:4" x14ac:dyDescent="0.25">
      <c r="A78" s="17">
        <v>390</v>
      </c>
      <c r="B78" s="17" t="s">
        <v>142</v>
      </c>
      <c r="C78" s="17">
        <f t="shared" si="2"/>
        <v>390</v>
      </c>
      <c r="D78" s="33" t="s">
        <v>165</v>
      </c>
    </row>
    <row r="79" spans="1:4" x14ac:dyDescent="0.25">
      <c r="A79" s="17">
        <v>400</v>
      </c>
      <c r="B79" s="17" t="s">
        <v>152</v>
      </c>
      <c r="C79" s="17">
        <f t="shared" si="2"/>
        <v>400</v>
      </c>
      <c r="D79" s="33" t="s">
        <v>165</v>
      </c>
    </row>
    <row r="80" spans="1:4" x14ac:dyDescent="0.25">
      <c r="A80" s="17">
        <v>393</v>
      </c>
      <c r="B80" s="17" t="s">
        <v>153</v>
      </c>
      <c r="C80" s="17">
        <f t="shared" si="2"/>
        <v>393</v>
      </c>
      <c r="D80" s="33" t="s">
        <v>165</v>
      </c>
    </row>
    <row r="81" spans="1:4" x14ac:dyDescent="0.25">
      <c r="A81" s="17">
        <v>90</v>
      </c>
      <c r="B81" s="17" t="s">
        <v>154</v>
      </c>
      <c r="C81" s="17">
        <f t="shared" si="2"/>
        <v>90</v>
      </c>
      <c r="D81" s="33" t="s">
        <v>165</v>
      </c>
    </row>
    <row r="82" spans="1:4" x14ac:dyDescent="0.25">
      <c r="A82" s="17">
        <v>410</v>
      </c>
      <c r="B82" s="17" t="s">
        <v>155</v>
      </c>
      <c r="C82" s="17">
        <f t="shared" si="2"/>
        <v>410</v>
      </c>
      <c r="D82" s="33" t="s">
        <v>165</v>
      </c>
    </row>
    <row r="83" spans="1:4" x14ac:dyDescent="0.25">
      <c r="A83" s="17">
        <v>60</v>
      </c>
      <c r="B83" s="17" t="s">
        <v>157</v>
      </c>
      <c r="C83" s="17">
        <f t="shared" si="2"/>
        <v>60</v>
      </c>
      <c r="D83" s="33" t="s">
        <v>165</v>
      </c>
    </row>
    <row r="84" spans="1:4" x14ac:dyDescent="0.25">
      <c r="A84" s="17">
        <v>220</v>
      </c>
      <c r="B84" s="17" t="s">
        <v>149</v>
      </c>
      <c r="C84" s="17">
        <f t="shared" si="2"/>
        <v>220</v>
      </c>
      <c r="D84" s="33" t="s">
        <v>165</v>
      </c>
    </row>
    <row r="85" spans="1:4" x14ac:dyDescent="0.25">
      <c r="A85" s="17">
        <v>110</v>
      </c>
      <c r="B85" s="17" t="s">
        <v>151</v>
      </c>
      <c r="C85" s="17">
        <f t="shared" si="2"/>
        <v>110</v>
      </c>
      <c r="D85" s="33" t="s">
        <v>165</v>
      </c>
    </row>
    <row r="86" spans="1:4" x14ac:dyDescent="0.25">
      <c r="A86" s="17">
        <v>50</v>
      </c>
      <c r="B86" s="17" t="s">
        <v>158</v>
      </c>
      <c r="C86" s="17">
        <f t="shared" si="2"/>
        <v>50</v>
      </c>
      <c r="D86" s="33" t="s">
        <v>165</v>
      </c>
    </row>
  </sheetData>
  <sheetProtection password="C621" sheet="1" objects="1" scenarios="1" selectLockedCells="1"/>
  <autoFilter ref="A1:B89"/>
  <sortState ref="A2:D100">
    <sortCondition ref="D2:D100"/>
    <sortCondition ref="B2:B10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30.14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Pedro Lucas Cardoso Vieira</cp:lastModifiedBy>
  <cp:lastPrinted>2017-07-12T11:28:28Z</cp:lastPrinted>
  <dcterms:created xsi:type="dcterms:W3CDTF">2015-03-24T17:56:58Z</dcterms:created>
  <dcterms:modified xsi:type="dcterms:W3CDTF">2017-10-31T13:15:03Z</dcterms:modified>
</cp:coreProperties>
</file>