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326"/>
  <workbookPr defaultThemeVersion="124226"/>
  <bookViews>
    <workbookView xWindow="240" yWindow="195" windowWidth="19980" windowHeight="7755" activeTab="0"/>
  </bookViews>
  <sheets>
    <sheet name="SOLICITAÇÃO DE COMPRAS (SC)" sheetId="1" r:id="rId1"/>
    <sheet name="BASE DADOS GESTÃO ATA" sheetId="4" state="hidden" r:id="rId2"/>
    <sheet name="LOTES" sheetId="2" state="hidden" r:id="rId3"/>
    <sheet name="LICITANTES" sheetId="7" state="hidden" r:id="rId4"/>
    <sheet name="BASE DE DADOS" sheetId="9" state="hidden" r:id="rId5"/>
    <sheet name="ÓRGÃOS" sheetId="8" state="hidden" r:id="rId6"/>
  </sheets>
  <externalReferences>
    <externalReference r:id="rId9"/>
  </externalReferences>
  <definedNames>
    <definedName name="_xlnm._FilterDatabase" localSheetId="1" hidden="1">'BASE DADOS GESTÃO ATA'!$A$1:$H$69</definedName>
    <definedName name="_xlnm._FilterDatabase" localSheetId="3" hidden="1">'LICITANTES'!$A$1:$N$18</definedName>
    <definedName name="_xlnm._FilterDatabase" localSheetId="5" hidden="1">'ÓRGÃOS'!$A$1:$B$1</definedName>
    <definedName name="ALMOÇO">#REF!</definedName>
    <definedName name="_xlnm.Print_Area" localSheetId="0">'SOLICITAÇÃO DE COMPRAS (SC)'!$E$1:$J$44</definedName>
    <definedName name="JANTAR">#REF!</definedName>
    <definedName name="LACTÁRIO">#REF!</definedName>
    <definedName name="LISTA_ÓRGÃO">'LOTES'!$A$1:$A$29</definedName>
    <definedName name="LOTE_I">#REF!</definedName>
    <definedName name="LOTE_II">#REF!</definedName>
    <definedName name="LOTE_III">#REF!</definedName>
    <definedName name="LOTE_IV">#REF!</definedName>
    <definedName name="LOTE_V">#REF!</definedName>
    <definedName name="ÓRGÃOS">'[1]LISTA ÓRGÃO'!$B$2:$B$123</definedName>
    <definedName name="TIPO_I">#REF!</definedName>
    <definedName name="TIPO_II">#REF!</definedName>
    <definedName name="TIPO_III">#REF!</definedName>
    <definedName name="TIPO_IV">#REF!</definedName>
  </definedNames>
  <calcPr calcId="171027"/>
</workbook>
</file>

<file path=xl/sharedStrings.xml><?xml version="1.0" encoding="utf-8"?>
<sst xmlns="http://schemas.openxmlformats.org/spreadsheetml/2006/main" count="957" uniqueCount="411">
  <si>
    <t>SUBSECRETARIA DE COMPRAS GOVERNAMENTAIS</t>
  </si>
  <si>
    <t>CNPJ: 00.394.684.0001-53</t>
  </si>
  <si>
    <t>Esta SC terá a validade de 30 dias a contar desta data. A não utilização dentro deste período caracterizará sua Exclusão automática!</t>
  </si>
  <si>
    <t>SOLICITAÇÃO DE COMPRAS NO SISTEMA DE REGISTRO DE PREÇOS - SC</t>
  </si>
  <si>
    <t>Item-Órgão</t>
  </si>
  <si>
    <t>TIPO</t>
  </si>
  <si>
    <t>U.O.</t>
  </si>
  <si>
    <t>Descrição Órgão</t>
  </si>
  <si>
    <t>Qtd solicitada</t>
  </si>
  <si>
    <t>Código_Item</t>
  </si>
  <si>
    <t>VALOR UNIT</t>
  </si>
  <si>
    <t>VALOR TOTAL</t>
  </si>
  <si>
    <t>3.3.90.30.16.06.0013.000016-01 - 150</t>
  </si>
  <si>
    <t>PAPEL CÓPIA XEROGRÁFICA</t>
  </si>
  <si>
    <t>3.3.90.30.16.06.0013.000016-01 - 135</t>
  </si>
  <si>
    <t>3.3.90.30.16.06.0013.000016-01 - 54</t>
  </si>
  <si>
    <t>3.3.90.30.16.06.0013.000016-01 - 196</t>
  </si>
  <si>
    <t>3.3.90.30.16.06.0013.000016-01 - 52</t>
  </si>
  <si>
    <t>3.3.90.30.16.06.0013.000016-01 - 20</t>
  </si>
  <si>
    <t>3.3.90.30.16.06.0013.000016-01 - 2</t>
  </si>
  <si>
    <t>3.3.90.30.16.06.0013.000016-01 - 110</t>
  </si>
  <si>
    <t>3.3.90.30.16.06.0013.000016-01 - 90</t>
  </si>
  <si>
    <t>3.3.90.30.16.06.0013.000016-01 - 400</t>
  </si>
  <si>
    <t>3.3.90.30.16.06.0013.000016-01 - 136</t>
  </si>
  <si>
    <t>3.3.90.30.16.06.0013.000016-01 - 149</t>
  </si>
  <si>
    <t>3.3.90.30.16.06.0013.000016-01 - 133</t>
  </si>
  <si>
    <t>3.3.90.30.16.06.0013.000016-01 - 147</t>
  </si>
  <si>
    <t>3.3.90.30.16.06.0013.000016-01 - 132</t>
  </si>
  <si>
    <t>3.3.90.30.16.06.0013.000016-01 - 193</t>
  </si>
  <si>
    <t>3.3.90.30.16.06.0013.000016-01 - 80</t>
  </si>
  <si>
    <t>3.3.90.30.16.06.0013.000016-01 - 309</t>
  </si>
  <si>
    <t>3.3.90.30.16.06.0013.000016-01 - 64</t>
  </si>
  <si>
    <t>3.3.90.30.16.06.0013.000016-01 - 306</t>
  </si>
  <si>
    <t>3.3.90.30.16.06.0013.000016-01 - 148</t>
  </si>
  <si>
    <t>3.3.90.30.16.06.0013.000016-01 - 392</t>
  </si>
  <si>
    <t>3.3.90.30.16.06.0013.000016-01 - 60</t>
  </si>
  <si>
    <t>3.3.90.30.16.06.0013.000016-01 - 401</t>
  </si>
  <si>
    <t>3.3.90.30.16.06.0013.000016-01 - 53</t>
  </si>
  <si>
    <t>3.3.90.30.16.06.0013.000016-01 - 303</t>
  </si>
  <si>
    <t>3.3.90.30.16.06.0013.000016-01 - 113</t>
  </si>
  <si>
    <t>3.3.90.30.16.06.0013.000016-01 - 480</t>
  </si>
  <si>
    <t>3.3.90.30.16.06.0013.000016-01 - 430</t>
  </si>
  <si>
    <t>3.3.90.30.16.06.0013.000016-01 - 151</t>
  </si>
  <si>
    <t>3.3.90.30.16.06.0013.000016-01 - 14</t>
  </si>
  <si>
    <t>3.3.90.30.16.06.0013.000016-01 - 63</t>
  </si>
  <si>
    <t>3.3.90.30.16.06.0013.000016-01 - 131</t>
  </si>
  <si>
    <t>3.3.90.30.16.06.0013.000016-01 - 390</t>
  </si>
  <si>
    <t>3.3.90.30.16.06.0013.000016-01 - 300</t>
  </si>
  <si>
    <t>3.3.90.30.16.06.0013.000016-01 - 137</t>
  </si>
  <si>
    <t>3.3.90.30.16.06.0013.000016-01 - 301</t>
  </si>
  <si>
    <t>3.3.90.30.16.06.0013.000016-01 - 97</t>
  </si>
  <si>
    <t>3.3.90.30.16.06.0013.000016-01 - 410</t>
  </si>
  <si>
    <t>3.3.90.30.16.06.0013.000016-01 - 417</t>
  </si>
  <si>
    <t>3.3.90.30.16.06.0013.000016-01 - 146</t>
  </si>
  <si>
    <t>3.3.90.30.16.06.0013.000016-01 - 307</t>
  </si>
  <si>
    <t>3.3.90.30.16.06.0013.000016-01 - 370</t>
  </si>
  <si>
    <t>3.3.90.30.16.06.0013.000016-01 - 40</t>
  </si>
  <si>
    <t>3.3.90.30.16.06.0013.000016-01 - 72</t>
  </si>
  <si>
    <t>3.3.90.30.16.06.0013.000016-01 - 305</t>
  </si>
  <si>
    <t>3.3.90.30.16.06.0013.000016-01 - 140</t>
  </si>
  <si>
    <t>3.3.90.30.16.06.0013.000016-01 - 144</t>
  </si>
  <si>
    <t>3.3.90.30.16.06.0013.000016-01 - 366</t>
  </si>
  <si>
    <t>3.3.90.30.16.06.0013.000016-01 - 308</t>
  </si>
  <si>
    <t>3.3.90.30.16.06.0013.000016-01 - 302</t>
  </si>
  <si>
    <t>3.3.90.30.16.06.0013.000016-01 - 50</t>
  </si>
  <si>
    <t>3.3.90.30.16.06.0013.000016-01 - 145</t>
  </si>
  <si>
    <t>3.3.90.30.16.06.0013.000016-01 - 112</t>
  </si>
  <si>
    <t>3.3.90.30.16.06.0013.000016-01 - 141</t>
  </si>
  <si>
    <t>3.3.90.30.16.06.0013.000016-01 - 195</t>
  </si>
  <si>
    <t>3.3.90.30.16.06.0013.000016-01 - 55</t>
  </si>
  <si>
    <t>3.3.90.30.16.06.0013.000016-01 - 197</t>
  </si>
  <si>
    <t>3.3.90.30.16.06.0013.000016-01 - 413</t>
  </si>
  <si>
    <t>3.3.90.30.16.06.0013.000016-01 - 70</t>
  </si>
  <si>
    <t>3.3.90.30.16.06.0013.000016-01 - 304</t>
  </si>
  <si>
    <t>3.3.90.30.16.06.0013.000016-01 - 367</t>
  </si>
  <si>
    <t>LOTE</t>
  </si>
  <si>
    <t>Não se aplica</t>
  </si>
  <si>
    <t>3.3.90.39.41.03.0001.000016-01 A</t>
  </si>
  <si>
    <t>3.3.90.39.41.03.0001.000016-01 B</t>
  </si>
  <si>
    <t>3.3.90.39.41.03.0001.000016-01 D</t>
  </si>
  <si>
    <t>3.3.90.39.41.03.0001.000016-01 E</t>
  </si>
  <si>
    <t>3.3.90.39.41.03.0001.000017-01 A</t>
  </si>
  <si>
    <t>3.3.90.39.41.03.0001.000017-01 B</t>
  </si>
  <si>
    <t>3.3.90.39.41.03.0001.000017-01 D</t>
  </si>
  <si>
    <t>3.3.90.39.41.03.0001.000017-01 E</t>
  </si>
  <si>
    <t>3.3.90.39.41.03.0001.000018-01 A</t>
  </si>
  <si>
    <t>3.3.90.39.41.03.0001.000018-01 B</t>
  </si>
  <si>
    <t>3.3.90.39.41.03.0001.000018-01 C</t>
  </si>
  <si>
    <t>3.3.90.39.41.03.0001.000018-01 D</t>
  </si>
  <si>
    <t>3.3.90.39.41.03.0001.000018-01 E</t>
  </si>
  <si>
    <t>3.3.90.39.41.03.0001.000019-01 A</t>
  </si>
  <si>
    <t>3.3.90.39.41.03.0001.000019-01 B</t>
  </si>
  <si>
    <t>3.3.90.39.41.03.0001.000019-01 D</t>
  </si>
  <si>
    <t>3.3.90.39.41.03.0001.000019-01 E</t>
  </si>
  <si>
    <t>3.3.90.39.41.03.0001.000020-01 A</t>
  </si>
  <si>
    <t>3.3.90.39.41.03.0001.000020-01 B</t>
  </si>
  <si>
    <t>3.3.90.39.41.03.0001.000020-01 D</t>
  </si>
  <si>
    <t>3.3.90.39.41.03.0001.000020-01 E</t>
  </si>
  <si>
    <t>3.3.90.39.41.03.0001.000014-01 A</t>
  </si>
  <si>
    <t>3.3.90.39.41.03.0001.000014-01 B</t>
  </si>
  <si>
    <t>3.3.90.39.41.03.0001.000014-01 D</t>
  </si>
  <si>
    <t>3.3.90.39.41.03.0001.000014-01 E</t>
  </si>
  <si>
    <t>3.3.90.39.41.03.0001.000015-01 A</t>
  </si>
  <si>
    <t>3.3.90.39.41.03.0001.000015-01 B</t>
  </si>
  <si>
    <t>3.3.90.39.41.03.0001.000015-01 D</t>
  </si>
  <si>
    <t>3.3.90.39.41.03.0001.000015-01 E</t>
  </si>
  <si>
    <t>Data →</t>
  </si>
  <si>
    <t>Elaborado por →</t>
  </si>
  <si>
    <t>Telefone →</t>
  </si>
  <si>
    <t>e-mail →</t>
  </si>
  <si>
    <t>Secretaria de Estado de Trabalho, Igualdade Racial, Mulheres, Desenvolvimento Social e Direitos Humanos</t>
  </si>
  <si>
    <t>→ CLIQUE AQUI E SELECIONE O LOTE CORRESPONDENTE ←</t>
  </si>
  <si>
    <t>QUANTIDADE REGISTRADA</t>
  </si>
  <si>
    <t>Valor Total Previsto:</t>
  </si>
  <si>
    <t>CEP. 70.075-900</t>
  </si>
  <si>
    <t>DIGITE AQUI O SERVIDOR RESPONSÁVEL</t>
  </si>
  <si>
    <t>DIGITE AQUI O TELEFONE</t>
  </si>
  <si>
    <t>DIGITE AQUI O E-MAIL</t>
  </si>
  <si>
    <t>Licitante:</t>
  </si>
  <si>
    <t>-</t>
  </si>
  <si>
    <t>DESCRIÇÃO</t>
  </si>
  <si>
    <t>Brasília/DF</t>
  </si>
  <si>
    <t>DADOS GERAIS DA REQUISIÇÃO</t>
  </si>
  <si>
    <t>LOTE 1</t>
  </si>
  <si>
    <t>LOTE 2</t>
  </si>
  <si>
    <t>ATA SRP: 9006/2017  -  VÁLIDA ATÉ 11/09/2018</t>
  </si>
  <si>
    <t>ELDEX DISTRIBUIDORA DE JORNAIS E REVISTAS LTDA ME                                 CNPJ: 10.719.671/0001-60</t>
  </si>
  <si>
    <t>SAMIO BANDEIRA ME  -  CNPJ: 14.860.358/0001-07</t>
  </si>
  <si>
    <t>CONTRATAÇÃO DE EMPRESA ESPECIALIZADA NA PRESTAÇÃO DE SERVIÇOS DE FORNECIMENTO E ENTREGA DE PERIÓDICOS (JORNAIS E REVISTAS)</t>
  </si>
  <si>
    <t>Anexo do Palácio do Buriti, 5º andar, sala 502L, Zona Cívico-Administrativa</t>
  </si>
  <si>
    <t>Item nº</t>
  </si>
  <si>
    <t>Cód. Item</t>
  </si>
  <si>
    <t>Tipo</t>
  </si>
  <si>
    <t>Descrição</t>
  </si>
  <si>
    <t>Unid. Fornec.</t>
  </si>
  <si>
    <t>Registrado na última Ata (A)</t>
  </si>
  <si>
    <t>Executado na última Ata (B)</t>
  </si>
  <si>
    <t xml:space="preserve">Percentual de Execução (C) </t>
  </si>
  <si>
    <t>Qtd. Estimada (C)</t>
  </si>
  <si>
    <t>Variação (A)/(C)</t>
  </si>
  <si>
    <t>valor unit</t>
  </si>
  <si>
    <t>qtd anual</t>
  </si>
  <si>
    <t>valor total por assinat</t>
  </si>
  <si>
    <t>valor anual</t>
  </si>
  <si>
    <t>3.3.90.39.01.01.0001.000028-01</t>
  </si>
  <si>
    <t>CORREIO BRAZILIENSE</t>
  </si>
  <si>
    <t>SERVIÇO DE FORNECIMENTO DIÁRIO DE JORNAIS, Descrição: Assinatura anual do jornal - Correio Braziliense - Fornecimento de segunda à sexta.</t>
  </si>
  <si>
    <t>Ass. Anual</t>
  </si>
  <si>
    <t>3.3.90.39.01.01.0001.000030-01</t>
  </si>
  <si>
    <t>O GLOBO</t>
  </si>
  <si>
    <t>SERVIÇO DE FORNECIMENTO DIÁRIO DE JORNAIS, Descrição: Assinatura anual do jornal - O Globo - Fornecimento de segunda à sexta.</t>
  </si>
  <si>
    <t>3.3.90.39.01.01.0001.000031-01</t>
  </si>
  <si>
    <t>FOLHA DE SÃO PAULO</t>
  </si>
  <si>
    <t>SERVIÇO DE FORNECIMENTO DIÁRIO DE JORNAIS, Descrição: Assinatura anual do jornal - Folha de São Paulo - Fornecimento de segunda à sexta.</t>
  </si>
  <si>
    <t>3.3.90.39.01.01.0001.000032-01</t>
  </si>
  <si>
    <t>O ESTADO DE SÃO PAULO</t>
  </si>
  <si>
    <t>SERVIÇO DE FORNECIMENTO DIÁRIO DE JORNAIS, Descrição: Assinatura anual do jornal - Estado de São Paulo - Fornecimento de segunda à sexta.</t>
  </si>
  <si>
    <t>3.3.90.39.01.01.0001.000034‐01</t>
  </si>
  <si>
    <t>VALOR ECONÔMICO</t>
  </si>
  <si>
    <t>SERVIÇO DE FORNECIMENTO DIÁRIO DE JORNAIS, Descrição: Assinatura anual do jornal ‐ Valor Econômico ‐ Fornecimento de segunda à sexta.</t>
  </si>
  <si>
    <t>SERVIÇO DE FORNECIMENTO DIÁRIO DE JORNAIS, Descrição: Assinatura anual do jornal - Correio Braziliense - Fornecimento de segunda à sábado.</t>
  </si>
  <si>
    <t>SERVIÇO DE FORNECIMENTO DIÁRIO DE JORNAIS, Descrição: Assinatura anual do jornal - O Globo - Fornecimento de segunda à sábado.</t>
  </si>
  <si>
    <t>SERVIÇO DE FORNECIMENTO DIÁRIO DE JORNAIS, Descrição: Assinatura anual do jornal - Folha de São Paulo - Fornecimento de segunda à sábado.</t>
  </si>
  <si>
    <t>SERVIÇO DE FORNECIMENTO DIÁRIO DE JORNAIS, Descrição: Assinatura anual do jornal - Estado de São Paulo - Fornecimento de segunda à sábado.</t>
  </si>
  <si>
    <t>SERVIÇO DE FORNECIMENTO DIÁRIO DE JORNAIS, Descrição: Assinatura anual do jornal - Correio Braziliense - Fornecimento de domingo.</t>
  </si>
  <si>
    <t>SERVIÇO DE FORNECIMENTO DIÁRIO DE JORNAIS, Descrição: Assinatura anual do jornal - O Globo - Fornecimento de domingo.</t>
  </si>
  <si>
    <t>SERVIÇO DE FORNECIMENTO DIÁRIO DE JORNAIS, Descrição: Assinatura anual do jornal - Folha de São Paulo - Fornecimento de domingo.</t>
  </si>
  <si>
    <t>SERVIÇO DE FORNECIMENTO DIÁRIO DE JORNAIS, Descrição: Assinatura anual do jornal - Estado de São Paulo - Fornecimento de domingo.</t>
  </si>
  <si>
    <t>3.3.90.39.01.01.0007.000001-01</t>
  </si>
  <si>
    <t>REVISTA VEJA</t>
  </si>
  <si>
    <t>SERVIÇO DE ASSINATURA DE REVISTA DE INFORMAÇÃO E NOTICIAS, Descrição: Serviço de assinatura anual da REVISTA VEJA</t>
  </si>
  <si>
    <t>3.3.90.39.01.01.0007.000003-01</t>
  </si>
  <si>
    <t>REVISTA ÉPOCA</t>
  </si>
  <si>
    <t>SERVIÇO DE ASSINATURA DE REVISTA DE INFORMAÇÃO E NOTICIAS, Descrição: Serviço de assinatura anual da REVISTA ÉPOCA</t>
  </si>
  <si>
    <t>3.3.90.39.01.01.0007.000002-01</t>
  </si>
  <si>
    <t>REVISTA ISTO É</t>
  </si>
  <si>
    <t>SERVIÇO DE ASSINATURA DE REVISTA DE INFORMAÇÃO E NOTICIAS, Descrição: Serviço de assinatura anual da REVISTA ISTO É</t>
  </si>
  <si>
    <t>3.3.90.39.01.01.0004.000071-01</t>
  </si>
  <si>
    <t>REVISTA CARTA CAPITAL</t>
  </si>
  <si>
    <t>CONTRATAÇÃO DE ASSINATURA DE REVISTA TÉCNICA, Descrição: Serviço de assinatura da REVISTA Carta Capital.</t>
  </si>
  <si>
    <t>VALOR / ASSINATURA ANUAL</t>
  </si>
  <si>
    <t>CÓDIGO</t>
  </si>
  <si>
    <t>COMPRAR</t>
  </si>
  <si>
    <t>3.3.90.39.01.01.0001.000035-01</t>
  </si>
  <si>
    <t>3.3.90.39.01.01.0001.000041-01</t>
  </si>
  <si>
    <t>3.3.90.39.01.01.0001.000037-01</t>
  </si>
  <si>
    <t>3.3.90.39.01.01.0001.000039-01</t>
  </si>
  <si>
    <t>3.3.90.39.01.01.0001.000036-01</t>
  </si>
  <si>
    <t>3.3.90.39.01.01.0001.000042-01</t>
  </si>
  <si>
    <t>3.3.90.39.01.01.0001.000038-01</t>
  </si>
  <si>
    <t>3.3.90.39.01.01.0001.000040-01</t>
  </si>
  <si>
    <t>Administração Regional de Águas Claras - RA XX</t>
  </si>
  <si>
    <t>Administração Regional de Samambaia - RA XII</t>
  </si>
  <si>
    <t>Administração Regional de São Sebastião - RA XIV</t>
  </si>
  <si>
    <t>Administração Regional do Gama - RA II</t>
  </si>
  <si>
    <t>Administração Regional do Guará - RA X</t>
  </si>
  <si>
    <t>Administração Regional do Jardim Botânico - RA XXVII</t>
  </si>
  <si>
    <t>Administração Regional do Lago Sul - RA XVI</t>
  </si>
  <si>
    <t>Administração Regional do Núcleo Bandeirante - RA VIII</t>
  </si>
  <si>
    <t>Administração Regional do Riacho Fundo I - RA XVII</t>
  </si>
  <si>
    <t>Administração Regional do SAI - RA XXIX</t>
  </si>
  <si>
    <t>AGEFIS - Agência de Fiscalização do Distrito Federal</t>
  </si>
  <si>
    <t>FAP - Fundação de Apoio à Pesquisa</t>
  </si>
  <si>
    <t>FEPECS - Fundação de Ensino e Pesquisa em Ciências de Saúde</t>
  </si>
  <si>
    <t>FJZB - Fundação Jardim Zoológico de Brasília</t>
  </si>
  <si>
    <t>IBRAM - Instituto do Meio Ambiente e dos Recursos Hídricos do Distrito Federal</t>
  </si>
  <si>
    <t>METRÔ - Companhia do Metropolitano de Brasília</t>
  </si>
  <si>
    <t>PCDF - Polícia Civil do Distrito Federal</t>
  </si>
  <si>
    <t>PGDF - Procuradoria Geral do Distrito Federal</t>
  </si>
  <si>
    <t>SLU - Serviço de Limpeza Urbana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</si>
  <si>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</si>
  <si>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</si>
  <si>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</si>
  <si>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</si>
  <si>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</si>
  <si>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SECULT - Secretaria de Estado de Cultura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</si>
  <si>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</si>
  <si>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</si>
  <si>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</si>
  <si>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</si>
  <si>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SEMOB - Secretaria de Estado de Mobilidade</t>
  </si>
  <si>
    <t>SEPLAG - Secretaria de Estado de Planejamento, Orçamento e Gestão</t>
  </si>
  <si>
    <t>SINESP - Secretaria de Estado de Infraestrutura e Serviços Públicos</t>
  </si>
  <si>
    <t>SECRIANÇA - Secretaria de Estado de Políticas para Crianças, Adolescentes e Juventude</t>
  </si>
  <si>
    <t>Órgão / Entidade</t>
  </si>
  <si>
    <t>→ SELECIONE AQUI ←</t>
  </si>
  <si>
    <t>Qtd Solicitada</t>
  </si>
  <si>
    <t>3.3.90.39.01.01.0001.000028-01 - 361</t>
  </si>
  <si>
    <t>Agência de Fiscalização do Distrito Federal</t>
  </si>
  <si>
    <t>3.3.90.39.01.01.0001.000031-01 - 361</t>
  </si>
  <si>
    <t>3.3.90.39.01.01.0007.000003-01 - 361</t>
  </si>
  <si>
    <t>3.3.90.39.01.01.0007.000002-01 - 361</t>
  </si>
  <si>
    <t>3.3.90.39.01.01.0007.000001-01 - 361</t>
  </si>
  <si>
    <t>3.3.90.39.01.01.0001.000028-01 - 480</t>
  </si>
  <si>
    <t>Controladoria Geral do Distrito Federal</t>
  </si>
  <si>
    <t>3.3.90.39.01.01.0001.000030-01 - 480</t>
  </si>
  <si>
    <t>3.3.90.39.01.01.0004.000071-01 - 480</t>
  </si>
  <si>
    <t>3.3.90.39.01.01.0007.000003-01 - 480</t>
  </si>
  <si>
    <t>3.3.90.39.01.01.0007.000002-01 - 480</t>
  </si>
  <si>
    <t>3.3.90.39.01.01.0007.000001-01 - 480</t>
  </si>
  <si>
    <t>3.3.90.39.01.01.0001.000028-01 - 64</t>
  </si>
  <si>
    <t>Fundação de Ensino e Pesquisa em Ciências de Saúde</t>
  </si>
  <si>
    <t>3.3.90.39.01.01.0001.000031-01 - 64</t>
  </si>
  <si>
    <t>3.3.90.39.01.01.0001.000030-01 - 64</t>
  </si>
  <si>
    <t>3.3.90.39.01.01.0007.000002-01 - 64</t>
  </si>
  <si>
    <t>3.3.90.39.01.01.0007.000001-01 - 64</t>
  </si>
  <si>
    <t>3.3.90.39.01.01.0001.000028-01 - 196</t>
  </si>
  <si>
    <t>Fundação Jardim Zoológico de Brasília</t>
  </si>
  <si>
    <t>3.3.90.39.01.01.0001.000035-01 - 14</t>
  </si>
  <si>
    <t>Gabinete do Vice-Governador</t>
  </si>
  <si>
    <t>3.3.90.39.01.01.0004.000071-01 - 14</t>
  </si>
  <si>
    <t>3.3.90.39.01.01.0007.000003-01 - 14</t>
  </si>
  <si>
    <t>3.3.90.39.01.01.0007.000002-01 - 14</t>
  </si>
  <si>
    <t>3.3.90.39.01.01.0007.000001-01 - 14</t>
  </si>
  <si>
    <t>3.3.90.39.01.01.0001.000028-01 - 391</t>
  </si>
  <si>
    <t>Instituto do Meio Ambiente e dos Recursos Hídricos do Distrito Federal</t>
  </si>
  <si>
    <t>3.3.90.39.01.01.0001.000028-01 - 20</t>
  </si>
  <si>
    <t>Procuradoria Geral do Distrito Federal</t>
  </si>
  <si>
    <t>3.3.90.39.01.01.0001.000028-01 - 300</t>
  </si>
  <si>
    <t>Administração Regional de Águas Claras</t>
  </si>
  <si>
    <t>3.3.90.39.01.01.0004.000071-01 - 300</t>
  </si>
  <si>
    <t>3.3.90.39.01.01.0007.000003-01 - 300</t>
  </si>
  <si>
    <t>3.3.90.39.01.01.0007.000002-01 - 300</t>
  </si>
  <si>
    <t>3.3.90.39.01.01.0007.000001-01 - 300</t>
  </si>
  <si>
    <t>3.3.90.39.01.01.0001.000028-01 - 131</t>
  </si>
  <si>
    <t>Administração Regional do Gama</t>
  </si>
  <si>
    <t>3.3.90.39.01.01.0001.000028-01 - 137</t>
  </si>
  <si>
    <t>Administração Regional do Guará</t>
  </si>
  <si>
    <t>3.3.90.39.01.01.0001.000028-01 - 307</t>
  </si>
  <si>
    <t>Administração Regional do Jardim Botânico</t>
  </si>
  <si>
    <t>3.3.90.39.01.01.0001.000031-01 - 307</t>
  </si>
  <si>
    <t>3.3.90.39.01.01.0001.000030-01 - 307</t>
  </si>
  <si>
    <t>3.3.90.39.01.01.0001.000028-01 - 146</t>
  </si>
  <si>
    <t>Administração Regional do Lago Sul</t>
  </si>
  <si>
    <t>3.3.90.39.01.01.0001.000031-01 - 146</t>
  </si>
  <si>
    <t>3.3.90.39.01.01.0001.000030-01 - 146</t>
  </si>
  <si>
    <t>3.3.90.39.01.01.0001.000028-01 - 148</t>
  </si>
  <si>
    <t>Administração Regional do Riacho Fundo I</t>
  </si>
  <si>
    <t>3.3.90.39.01.01.0001.000031-01 - 148</t>
  </si>
  <si>
    <t>3.3.90.39.01.01.0001.000032-01 - 148</t>
  </si>
  <si>
    <t>3.3.90.39.01.01.0001.000030-01 - 148</t>
  </si>
  <si>
    <t>3.3.90.39.01.01.0001.000034‐01 - 148</t>
  </si>
  <si>
    <t>3.3.90.39.01.01.0004.000071-01 - 148</t>
  </si>
  <si>
    <t>3.3.90.39.01.01.0007.000003-01 - 148</t>
  </si>
  <si>
    <t>3.3.90.39.01.01.0007.000002-01 - 148</t>
  </si>
  <si>
    <t>3.3.90.39.01.01.0007.000001-01 - 148</t>
  </si>
  <si>
    <t>3.3.90.39.01.01.0001.000028-01 - 142</t>
  </si>
  <si>
    <t>Administração Regional de Samambaia</t>
  </si>
  <si>
    <t>3.3.90.39.01.01.0001.000028-01 - 144</t>
  </si>
  <si>
    <t>Administração Regional de São Sebastião</t>
  </si>
  <si>
    <t>3.3.90.39.01.01.0007.000001-01 - 144</t>
  </si>
  <si>
    <t>3.3.90.39.01.01.0001.000028-01 - 309</t>
  </si>
  <si>
    <t>Administração Regional do SIA</t>
  </si>
  <si>
    <t>3.3.90.39.01.01.0001.000028-01 - 70</t>
  </si>
  <si>
    <t>Secretaria de Estado de Agricultura, Abastecimento e Desenvolvimento Rural</t>
  </si>
  <si>
    <t>3.3.90.39.01.01.0001.000031-01 - 70</t>
  </si>
  <si>
    <t>3.3.90.39.01.01.0001.000032-01 - 70</t>
  </si>
  <si>
    <t>3.3.90.39.01.01.0001.000030-01 - 70</t>
  </si>
  <si>
    <t>3.3.90.39.01.01.0001.000034‐01 - 70</t>
  </si>
  <si>
    <t>3.3.90.39.01.01.0004.000071-01 - 70</t>
  </si>
  <si>
    <t>3.3.90.39.01.01.0007.000003-01 - 70</t>
  </si>
  <si>
    <t>3.3.90.39.01.01.0007.000002-01 - 70</t>
  </si>
  <si>
    <t>3.3.90.39.01.01.0007.000001-01 - 70</t>
  </si>
  <si>
    <t>3.3.90.39.01.01.0001.000028-01 - 394</t>
  </si>
  <si>
    <t>Secretaria de Estado das Cidades</t>
  </si>
  <si>
    <t>3.3.90.39.01.01.0001.000031-01 - 394</t>
  </si>
  <si>
    <t>3.3.90.39.01.01.0001.000030-01 - 394</t>
  </si>
  <si>
    <t>3.3.90.39.01.01.0001.000028-01 - 417</t>
  </si>
  <si>
    <t>Secretaria de Estado de Políticas para Crianças, Adolescentes e Juventude</t>
  </si>
  <si>
    <t>3.3.90.39.01.01.0001.000031-01 - 417</t>
  </si>
  <si>
    <t>3.3.90.39.01.01.0001.000032-01 - 417</t>
  </si>
  <si>
    <t>3.3.90.39.01.01.0001.000030-01 - 417</t>
  </si>
  <si>
    <t>3.3.90.39.01.01.0001.000034‐01 - 417</t>
  </si>
  <si>
    <t>3.3.90.39.01.01.0004.000071-01 - 417</t>
  </si>
  <si>
    <t>3.3.90.39.01.01.0007.000003-01 - 417</t>
  </si>
  <si>
    <t>3.3.90.39.01.01.0007.000002-01 - 417</t>
  </si>
  <si>
    <t>3.3.90.39.01.01.0007.000001-01 - 417</t>
  </si>
  <si>
    <t>3.3.90.39.01.01.0001.000028-01 - 150</t>
  </si>
  <si>
    <t>Secretaria de Estado de Cultura</t>
  </si>
  <si>
    <t>3.3.90.39.01.01.0001.000031-01 - 150</t>
  </si>
  <si>
    <t>3.3.90.39.01.01.0001.000032-01 - 150</t>
  </si>
  <si>
    <t>3.3.90.39.01.01.0001.000030-01 - 150</t>
  </si>
  <si>
    <t>3.3.90.39.01.01.0001.000034‐01 - 150</t>
  </si>
  <si>
    <t>3.3.90.39.01.01.0004.000071-01 - 150</t>
  </si>
  <si>
    <t>3.3.90.39.01.01.0007.000003-01 - 150</t>
  </si>
  <si>
    <t>3.3.90.39.01.01.0007.000002-01 - 150</t>
  </si>
  <si>
    <t>3.3.90.39.01.01.0007.000001-01 - 150</t>
  </si>
  <si>
    <t>3.3.90.39.01.01.0001.000028-01 - 80</t>
  </si>
  <si>
    <t>Secretaria de Estado de Educação</t>
  </si>
  <si>
    <t>3.3.90.39.01.01.0001.000028-01 - 40</t>
  </si>
  <si>
    <t>Secretaria de Estado de Fazenda</t>
  </si>
  <si>
    <t>3.3.90.39.01.01.0001.000031-01 - 40</t>
  </si>
  <si>
    <t>3.3.90.39.01.01.0001.000032-01 - 40</t>
  </si>
  <si>
    <t>3.3.90.39.01.01.0001.000030-01 - 40</t>
  </si>
  <si>
    <t>3.3.90.39.01.01.0001.000034‐01 - 40</t>
  </si>
  <si>
    <t>3.3.90.39.01.01.0001.000028-01 - 390</t>
  </si>
  <si>
    <t>Secretaria de Estado da Gestão do Território e Habitação</t>
  </si>
  <si>
    <t>3.3.90.39.01.01.0001.000031-01 - 390</t>
  </si>
  <si>
    <t>3.3.90.39.01.01.0001.000032-01 - 390</t>
  </si>
  <si>
    <t>3.3.90.39.01.01.0001.000030-01 - 390</t>
  </si>
  <si>
    <t>3.3.90.39.01.01.0001.000034‐01 - 390</t>
  </si>
  <si>
    <t>3.3.90.39.01.01.0004.000071-01 - 390</t>
  </si>
  <si>
    <t>3.3.90.39.01.01.0007.000003-01 - 390</t>
  </si>
  <si>
    <t>3.3.90.39.01.01.0007.000002-01 - 390</t>
  </si>
  <si>
    <t>3.3.90.39.01.01.0007.000001-01 - 390</t>
  </si>
  <si>
    <t>3.3.90.39.01.01.0001.000028-01 - 400</t>
  </si>
  <si>
    <t>Secretaria de Estado de Justiça e Cidadania</t>
  </si>
  <si>
    <t>3.3.90.39.01.01.0004.000071-01 - 400</t>
  </si>
  <si>
    <t>3.3.90.39.01.01.0007.000003-01 - 400</t>
  </si>
  <si>
    <t>3.3.90.39.01.01.0001.000028-01 - 90</t>
  </si>
  <si>
    <t>Secretaria de Estado de Mobilidade</t>
  </si>
  <si>
    <t>3.3.90.39.01.01.0001.000030-01 - 90</t>
  </si>
  <si>
    <t>3.3.90.39.01.01.0004.000071-01 - 90</t>
  </si>
  <si>
    <t>3.3.90.39.01.01.0007.000002-01 - 90</t>
  </si>
  <si>
    <t>3.3.90.39.01.01.0007.000001-01 - 90</t>
  </si>
  <si>
    <t>3.3.90.39.01.01.0001.000028-01 - 410</t>
  </si>
  <si>
    <t>Secretaria de Estado de Planejamento, Orçamento e Gestão</t>
  </si>
  <si>
    <t>3.3.90.39.01.01.0001.000031-01 - 410</t>
  </si>
  <si>
    <t>3.3.90.39.01.01.0001.000032-01 - 410</t>
  </si>
  <si>
    <t>3.3.90.39.01.01.0001.000030-01 - 410</t>
  </si>
  <si>
    <t>3.3.90.39.01.01.0001.000034‐01 - 410</t>
  </si>
  <si>
    <t>3.3.90.39.01.01.0004.000071-01 - 410</t>
  </si>
  <si>
    <t>3.3.90.39.01.01.0007.000003-01 - 410</t>
  </si>
  <si>
    <t>3.3.90.39.01.01.0007.000002-01 - 410</t>
  </si>
  <si>
    <t>3.3.90.39.01.01.0007.000001-01 - 410</t>
  </si>
  <si>
    <t>3.3.90.39.01.01.0001.000028-01 - 110</t>
  </si>
  <si>
    <t>Secretaria de Estado de Infraestrutura e Serviços Públicos</t>
  </si>
  <si>
    <t>3.3.90.39.01.01.0007.000003-01 - 110</t>
  </si>
  <si>
    <t>3.3.90.39.01.01.0007.000002-01 - 110</t>
  </si>
  <si>
    <t>3.3.90.39.01.01.0007.000001-01 - 110</t>
  </si>
  <si>
    <t>3.3.90.39.01.01.0001.000028-01 - 94</t>
  </si>
  <si>
    <t>Serviço de Limpeza Urbana</t>
  </si>
  <si>
    <t>3.3.90.39.01.01.0001.000028-01 - 97</t>
  </si>
  <si>
    <t>Companhia do Metropolitano de Brasília</t>
  </si>
  <si>
    <t>3.3.90.39.01.01.0001.000032-01 - 97</t>
  </si>
  <si>
    <t>3.3.90.39.01.01.0001.000034‐01 - 97</t>
  </si>
  <si>
    <t>3.3.90.39.01.01.0001.000028-01 - 52</t>
  </si>
  <si>
    <t>Polícia Civil do Distrito Federal</t>
  </si>
  <si>
    <t>3.3.90.39.01.01.0001.000031-01 - 52</t>
  </si>
  <si>
    <t>3.3.90.39.01.01.0001.000032-01 - 52</t>
  </si>
  <si>
    <t>3.3.90.39.01.01.0001.000030-01 - 52</t>
  </si>
  <si>
    <t>3.3.90.39.01.01.0001.000034‐01 - 52</t>
  </si>
  <si>
    <t>3.3.90.39.01.01.0004.000071-01 - 52</t>
  </si>
  <si>
    <t>3.3.90.39.01.01.0007.000003-01 - 52</t>
  </si>
  <si>
    <t>3.3.90.39.01.01.0007.000002-01 - 52</t>
  </si>
  <si>
    <t>3.3.90.39.01.01.0007.000001-01 - 52</t>
  </si>
  <si>
    <t>3.3.90.39.01.01.0001.000028-01 - 193</t>
  </si>
  <si>
    <t>Fundação de Apoio à Pesquisa</t>
  </si>
  <si>
    <t>3.3.90.39.01.01.0001.000034‐01 - 193</t>
  </si>
  <si>
    <t>3.3.90.39.01.01.0001.000035-01 - 2</t>
  </si>
  <si>
    <t>Casa Civil, Relações Institucionais e Sociais do Distrito Federal</t>
  </si>
  <si>
    <t>3.3.90.39.01.01.0001.000037-01 - 2</t>
  </si>
  <si>
    <t>3.3.90.39.01.01.0001.000039-01 - 2</t>
  </si>
  <si>
    <t>3.3.90.39.01.01.0001.000041-01 - 2</t>
  </si>
  <si>
    <t>3.3.90.39.01.01.0001.000034‐01 - 2</t>
  </si>
  <si>
    <t>3.3.90.39.01.01.0004.000071-01 - 2</t>
  </si>
  <si>
    <t>3.3.90.39.01.01.0007.000003-01 - 2</t>
  </si>
  <si>
    <t>3.3.90.39.01.01.0007.000002-01 - 2</t>
  </si>
  <si>
    <t>3.3.90.39.01.01.0007.000001-01 - 2</t>
  </si>
  <si>
    <t>3.3.90.39.01.01.0001.000028-01 - 136</t>
  </si>
  <si>
    <t>Administração Regional do Núcleo Bandeirante</t>
  </si>
  <si>
    <t>3.3.90.39.01.01.0001.000036-01 - 14</t>
  </si>
  <si>
    <t>3.3.90.39.01.01.0001.000036-01 - 2</t>
  </si>
  <si>
    <t>3.3.90.39.01.01.0001.000042-01 - 2</t>
  </si>
  <si>
    <t>3.3.90.39.01.01.0001.000038-01 - 2</t>
  </si>
  <si>
    <t>3.3.90.39.01.01.0001.000040-01 - 2</t>
  </si>
  <si>
    <t>CÓDIGO_U.O.</t>
  </si>
  <si>
    <t>LOCAL DE ENTREGA →</t>
  </si>
  <si>
    <t>DIGITE AQUI SEU LOCAL DE ENTREGA</t>
  </si>
  <si>
    <t>ELEMENTOS DE DESPESA: 3.3.90.39 - Serviços de Terceiros</t>
  </si>
  <si>
    <t>A entrega dos periódicos deverá ser efetuada nos locais indicados pelos órgãos demandantes, sem limite de quilometragem, limitada ao perímetro territorial
do Distrito Federal. O prazo de início da execução dos serviços será de até 05 (cinco) dias após a assinatura do contrato ou emissão de Nota de Empenho.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</si>
</sst>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0;[Red]\-&quot;R$&quot;\ #,##0.000"/>
    <numFmt numFmtId="165" formatCode="&quot;R$&quot;\ #,##0.0000;[Red]\-&quot;R$&quot;\ #,##0.0000"/>
    <numFmt numFmtId="166" formatCode="[$-F800]dddd\,\ mmmm\ dd\,\ 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3" fontId="0" fillId="2" borderId="0" xfId="0" applyNumberFormat="1" applyFill="1" applyProtection="1">
      <protection/>
    </xf>
    <xf numFmtId="44" fontId="3" fillId="2" borderId="0" xfId="20" applyFont="1" applyFill="1" applyAlignment="1" applyProtection="1">
      <alignment horizontal="center"/>
      <protection/>
    </xf>
    <xf numFmtId="3" fontId="0" fillId="0" borderId="0" xfId="0" applyNumberFormat="1" applyProtection="1">
      <protection/>
    </xf>
    <xf numFmtId="0" fontId="0" fillId="0" borderId="0" xfId="0" applyFill="1" applyProtection="1">
      <protection/>
    </xf>
    <xf numFmtId="44" fontId="0" fillId="0" borderId="0" xfId="20" applyFont="1" applyProtection="1">
      <protection/>
    </xf>
    <xf numFmtId="0" fontId="5" fillId="0" borderId="0" xfId="0" applyFont="1"/>
    <xf numFmtId="8" fontId="7" fillId="0" borderId="1" xfId="0" applyNumberFormat="1" applyFont="1" applyBorder="1" applyAlignment="1" applyProtection="1">
      <alignment horizontal="left" vertical="center" wrapText="1"/>
      <protection/>
    </xf>
    <xf numFmtId="0" fontId="0" fillId="3" borderId="2" xfId="0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0" fontId="0" fillId="0" borderId="2" xfId="23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9" fontId="0" fillId="0" borderId="2" xfId="23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8" fontId="0" fillId="0" borderId="0" xfId="0" applyNumberFormat="1"/>
    <xf numFmtId="165" fontId="0" fillId="0" borderId="0" xfId="0" applyNumberFormat="1"/>
    <xf numFmtId="8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10" fontId="0" fillId="5" borderId="2" xfId="23" applyNumberFormat="1" applyFont="1" applyFill="1" applyBorder="1" applyAlignment="1">
      <alignment horizontal="center" vertical="center" wrapText="1"/>
    </xf>
    <xf numFmtId="9" fontId="0" fillId="5" borderId="2" xfId="23" applyFon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3" xfId="0" applyNumberFormat="1" applyFont="1" applyBorder="1" applyProtection="1">
      <protection/>
    </xf>
    <xf numFmtId="0" fontId="5" fillId="0" borderId="1" xfId="0" applyNumberFormat="1" applyFont="1" applyBorder="1" applyProtection="1">
      <protection/>
    </xf>
    <xf numFmtId="0" fontId="5" fillId="0" borderId="4" xfId="0" applyNumberFormat="1" applyFont="1" applyBorder="1" applyProtection="1">
      <protection/>
    </xf>
    <xf numFmtId="0" fontId="5" fillId="0" borderId="0" xfId="0" applyNumberFormat="1" applyFont="1" applyProtection="1">
      <protection/>
    </xf>
    <xf numFmtId="0" fontId="5" fillId="0" borderId="5" xfId="0" applyNumberFormat="1" applyFont="1" applyBorder="1" applyProtection="1">
      <protection/>
    </xf>
    <xf numFmtId="0" fontId="5" fillId="0" borderId="0" xfId="0" applyNumberFormat="1" applyFont="1" applyBorder="1" applyProtection="1">
      <protection/>
    </xf>
    <xf numFmtId="0" fontId="5" fillId="0" borderId="6" xfId="0" applyNumberFormat="1" applyFont="1" applyBorder="1" applyProtection="1">
      <protection/>
    </xf>
    <xf numFmtId="0" fontId="10" fillId="0" borderId="7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Protection="1">
      <protection/>
    </xf>
    <xf numFmtId="0" fontId="10" fillId="0" borderId="8" xfId="0" applyNumberFormat="1" applyFont="1" applyBorder="1" applyAlignment="1" applyProtection="1">
      <alignment horizontal="left" vertical="center"/>
      <protection/>
    </xf>
    <xf numFmtId="0" fontId="10" fillId="0" borderId="8" xfId="0" applyNumberFormat="1" applyFont="1" applyBorder="1" applyAlignment="1" applyProtection="1">
      <alignment vertical="center" wrapText="1"/>
      <protection/>
    </xf>
    <xf numFmtId="0" fontId="10" fillId="0" borderId="9" xfId="0" applyNumberFormat="1" applyFont="1" applyBorder="1" applyAlignment="1" applyProtection="1">
      <alignment vertical="center" wrapText="1"/>
      <protection/>
    </xf>
    <xf numFmtId="0" fontId="10" fillId="0" borderId="1" xfId="0" applyNumberFormat="1" applyFont="1" applyBorder="1" applyAlignment="1" applyProtection="1">
      <alignment vertical="center" wrapText="1"/>
      <protection/>
    </xf>
    <xf numFmtId="0" fontId="10" fillId="0" borderId="5" xfId="0" applyNumberFormat="1" applyFont="1" applyBorder="1" applyAlignment="1" applyProtection="1">
      <alignment vertical="top" wrapText="1"/>
      <protection/>
    </xf>
    <xf numFmtId="0" fontId="10" fillId="0" borderId="6" xfId="0" applyNumberFormat="1" applyFont="1" applyBorder="1" applyAlignment="1" applyProtection="1">
      <alignment vertical="top" wrapText="1"/>
      <protection/>
    </xf>
    <xf numFmtId="0" fontId="10" fillId="0" borderId="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4" xfId="0" applyNumberFormat="1" applyFont="1" applyBorder="1" applyAlignment="1" applyProtection="1">
      <alignment vertical="center" wrapText="1"/>
      <protection/>
    </xf>
    <xf numFmtId="0" fontId="7" fillId="6" borderId="2" xfId="0" applyNumberFormat="1" applyFont="1" applyFill="1" applyBorder="1" applyProtection="1">
      <protection/>
    </xf>
    <xf numFmtId="0" fontId="7" fillId="6" borderId="0" xfId="0" applyNumberFormat="1" applyFont="1" applyFill="1" applyBorder="1" applyProtection="1"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7" fillId="7" borderId="11" xfId="0" applyNumberFormat="1" applyFont="1" applyFill="1" applyBorder="1" applyAlignment="1" applyProtection="1">
      <alignment horizontal="center" vertical="center" wrapText="1"/>
      <protection/>
    </xf>
    <xf numFmtId="0" fontId="10" fillId="5" borderId="2" xfId="0" applyNumberFormat="1" applyFont="1" applyFill="1" applyBorder="1" applyProtection="1">
      <protection/>
    </xf>
    <xf numFmtId="0" fontId="10" fillId="5" borderId="0" xfId="0" applyNumberFormat="1" applyFont="1" applyFill="1" applyBorder="1" applyProtection="1">
      <protection/>
    </xf>
    <xf numFmtId="0" fontId="10" fillId="0" borderId="10" xfId="0" applyNumberFormat="1" applyFont="1" applyBorder="1" applyAlignment="1" applyProtection="1">
      <alignment vertical="center" wrapText="1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5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Protection="1">
      <protection/>
    </xf>
    <xf numFmtId="0" fontId="10" fillId="0" borderId="6" xfId="0" applyNumberFormat="1" applyFont="1" applyBorder="1" applyProtection="1">
      <protection/>
    </xf>
    <xf numFmtId="0" fontId="10" fillId="0" borderId="13" xfId="0" applyNumberFormat="1" applyFont="1" applyBorder="1" applyAlignment="1" applyProtection="1">
      <alignment/>
      <protection/>
    </xf>
    <xf numFmtId="0" fontId="10" fillId="0" borderId="7" xfId="0" applyNumberFormat="1" applyFont="1" applyBorder="1" applyAlignment="1" applyProtection="1">
      <alignment/>
      <protection/>
    </xf>
    <xf numFmtId="0" fontId="10" fillId="0" borderId="7" xfId="0" applyNumberFormat="1" applyFont="1" applyBorder="1" applyProtection="1">
      <protection/>
    </xf>
    <xf numFmtId="0" fontId="10" fillId="0" borderId="9" xfId="0" applyNumberFormat="1" applyFont="1" applyBorder="1" applyProtection="1">
      <protection/>
    </xf>
    <xf numFmtId="0" fontId="5" fillId="0" borderId="0" xfId="0" applyNumberFormat="1" applyFont="1" applyAlignment="1" applyProtection="1">
      <alignment/>
      <protection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8" fontId="10" fillId="0" borderId="0" xfId="0" applyNumberFormat="1" applyFont="1" applyProtection="1">
      <protection/>
    </xf>
    <xf numFmtId="0" fontId="5" fillId="0" borderId="13" xfId="0" applyFont="1" applyBorder="1" applyAlignment="1" applyProtection="1">
      <alignment horizontal="right" vertical="center" wrapText="1"/>
      <protection/>
    </xf>
    <xf numFmtId="8" fontId="10" fillId="0" borderId="12" xfId="20" applyNumberFormat="1" applyFont="1" applyBorder="1" applyAlignment="1" applyProtection="1">
      <alignment horizontal="center" vertical="center" wrapText="1"/>
      <protection/>
    </xf>
    <xf numFmtId="8" fontId="10" fillId="0" borderId="8" xfId="20" applyNumberFormat="1" applyFont="1" applyBorder="1" applyAlignment="1" applyProtection="1">
      <alignment horizontal="center" vertical="center" wrapText="1"/>
      <protection/>
    </xf>
    <xf numFmtId="166" fontId="10" fillId="0" borderId="5" xfId="0" applyNumberFormat="1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6" fontId="10" fillId="0" borderId="6" xfId="0" applyNumberFormat="1" applyFont="1" applyBorder="1" applyAlignment="1" applyProtection="1">
      <alignment horizontal="center"/>
      <protection/>
    </xf>
    <xf numFmtId="0" fontId="10" fillId="0" borderId="5" xfId="0" applyNumberFormat="1" applyFont="1" applyBorder="1" applyAlignment="1" applyProtection="1">
      <alignment vertical="top" wrapText="1"/>
      <protection/>
    </xf>
    <xf numFmtId="0" fontId="10" fillId="0" borderId="6" xfId="0" applyNumberFormat="1" applyFont="1" applyBorder="1" applyAlignment="1" applyProtection="1">
      <alignment vertical="top" wrapText="1"/>
      <protection/>
    </xf>
    <xf numFmtId="0" fontId="10" fillId="0" borderId="5" xfId="0" applyNumberFormat="1" applyFont="1" applyBorder="1" applyAlignment="1" applyProtection="1">
      <alignment vertical="center" wrapText="1"/>
      <protection/>
    </xf>
    <xf numFmtId="0" fontId="10" fillId="0" borderId="6" xfId="0" applyNumberFormat="1" applyFont="1" applyBorder="1" applyAlignment="1" applyProtection="1">
      <alignment vertical="center" wrapText="1"/>
      <protection/>
    </xf>
    <xf numFmtId="0" fontId="10" fillId="0" borderId="3" xfId="0" applyNumberFormat="1" applyFont="1" applyBorder="1" applyAlignment="1" applyProtection="1">
      <alignment horizontal="left" vertical="center" wrapText="1"/>
      <protection/>
    </xf>
    <xf numFmtId="0" fontId="10" fillId="0" borderId="1" xfId="0" applyNumberFormat="1" applyFont="1" applyBorder="1" applyAlignment="1" applyProtection="1">
      <alignment horizontal="left" vertical="center" wrapText="1"/>
      <protection/>
    </xf>
    <xf numFmtId="0" fontId="10" fillId="0" borderId="4" xfId="0" applyNumberFormat="1" applyFont="1" applyBorder="1" applyAlignment="1" applyProtection="1">
      <alignment horizontal="left" vertical="center" wrapText="1"/>
      <protection/>
    </xf>
    <xf numFmtId="0" fontId="10" fillId="0" borderId="5" xfId="0" applyNumberFormat="1" applyFont="1" applyBorder="1" applyAlignment="1" applyProtection="1">
      <alignment horizontal="left" vertical="center" wrapText="1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6" xfId="0" applyNumberFormat="1" applyFont="1" applyBorder="1" applyAlignment="1" applyProtection="1">
      <alignment horizontal="left" vertical="center" wrapText="1"/>
      <protection/>
    </xf>
    <xf numFmtId="0" fontId="10" fillId="0" borderId="13" xfId="0" applyNumberFormat="1" applyFont="1" applyBorder="1" applyAlignment="1" applyProtection="1">
      <alignment horizontal="left" vertical="center" wrapText="1"/>
      <protection/>
    </xf>
    <xf numFmtId="0" fontId="10" fillId="0" borderId="7" xfId="0" applyNumberFormat="1" applyFont="1" applyBorder="1" applyAlignment="1" applyProtection="1">
      <alignment horizontal="left" vertical="center" wrapText="1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0" fontId="10" fillId="0" borderId="1" xfId="0" applyNumberFormat="1" applyFont="1" applyBorder="1" applyAlignment="1" applyProtection="1">
      <alignment horizontal="center" vertical="center" wrapText="1"/>
      <protection/>
    </xf>
    <xf numFmtId="0" fontId="10" fillId="0" borderId="4" xfId="0" applyNumberFormat="1" applyFont="1" applyBorder="1" applyAlignment="1" applyProtection="1">
      <alignment horizontal="center" vertical="center" wrapText="1"/>
      <protection/>
    </xf>
    <xf numFmtId="0" fontId="10" fillId="0" borderId="7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/>
    </xf>
    <xf numFmtId="0" fontId="10" fillId="0" borderId="8" xfId="0" applyNumberFormat="1" applyFont="1" applyBorder="1" applyAlignment="1" applyProtection="1">
      <alignment horizontal="left" vertical="center" wrapText="1"/>
      <protection/>
    </xf>
    <xf numFmtId="0" fontId="8" fillId="6" borderId="3" xfId="0" applyNumberFormat="1" applyFont="1" applyFill="1" applyBorder="1" applyAlignment="1" applyProtection="1">
      <alignment horizontal="center" vertical="center" wrapText="1"/>
      <protection/>
    </xf>
    <xf numFmtId="0" fontId="8" fillId="6" borderId="1" xfId="0" applyNumberFormat="1" applyFont="1" applyFill="1" applyBorder="1" applyAlignment="1" applyProtection="1">
      <alignment horizontal="center" vertical="center" wrapText="1"/>
      <protection/>
    </xf>
    <xf numFmtId="0" fontId="8" fillId="6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8" xfId="0" applyNumberFormat="1" applyFont="1" applyBorder="1" applyAlignment="1" applyProtection="1">
      <alignment horizontal="center" vertical="center" wrapText="1"/>
      <protection/>
    </xf>
    <xf numFmtId="44" fontId="5" fillId="0" borderId="12" xfId="20" applyFont="1" applyBorder="1" applyAlignment="1" applyProtection="1">
      <alignment horizontal="center" vertical="center"/>
      <protection locked="0"/>
    </xf>
    <xf numFmtId="44" fontId="5" fillId="0" borderId="14" xfId="20" applyFont="1" applyBorder="1" applyAlignment="1" applyProtection="1">
      <alignment horizontal="center" vertical="center"/>
      <protection locked="0"/>
    </xf>
    <xf numFmtId="44" fontId="5" fillId="0" borderId="8" xfId="2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8" xfId="0" applyNumberFormat="1" applyFont="1" applyBorder="1" applyAlignment="1" applyProtection="1">
      <alignment horizontal="center"/>
      <protection/>
    </xf>
    <xf numFmtId="14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NumberFormat="1" applyFont="1" applyBorder="1" applyAlignment="1" applyProtection="1">
      <alignment horizontal="left" wrapText="1"/>
      <protection/>
    </xf>
    <xf numFmtId="0" fontId="10" fillId="0" borderId="6" xfId="0" applyNumberFormat="1" applyFont="1" applyBorder="1" applyAlignment="1" applyProtection="1">
      <alignment horizontal="left" wrapText="1"/>
      <protection/>
    </xf>
    <xf numFmtId="0" fontId="10" fillId="0" borderId="3" xfId="0" applyNumberFormat="1" applyFont="1" applyBorder="1" applyAlignment="1" applyProtection="1">
      <alignment wrapText="1"/>
      <protection/>
    </xf>
    <xf numFmtId="0" fontId="10" fillId="0" borderId="4" xfId="0" applyNumberFormat="1" applyFont="1" applyBorder="1" applyAlignment="1" applyProtection="1">
      <alignment wrapText="1"/>
      <protection/>
    </xf>
    <xf numFmtId="0" fontId="10" fillId="0" borderId="5" xfId="0" applyNumberFormat="1" applyFont="1" applyBorder="1" applyAlignment="1" applyProtection="1">
      <alignment horizontal="left" vertical="center"/>
      <protection/>
    </xf>
    <xf numFmtId="0" fontId="10" fillId="0" borderId="6" xfId="0" applyNumberFormat="1" applyFont="1" applyBorder="1" applyAlignment="1" applyProtection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  <cellStyle name="Normal 3" xfId="22"/>
    <cellStyle name="Porcentagem" xfId="23"/>
  </cellStyles>
  <dxfs count="1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1362075</xdr:colOff>
      <xdr:row>0</xdr:row>
      <xdr:rowOff>95250</xdr:rowOff>
    </xdr:from>
    <xdr:to>
      <xdr:col>4</xdr:col>
      <xdr:colOff>2133600</xdr:colOff>
      <xdr:row>4</xdr:row>
      <xdr:rowOff>114300</xdr:rowOff>
    </xdr:to>
    <xdr:pic>
      <xdr:nvPicPr>
        <xdr:cNvPr id="5" name="Imagem 1" descr="https://www.compras.df.gov.br/mercatto/Images/Clientes/21/Fotos/marca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95250"/>
          <a:ext cx="771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2590800</xdr:colOff>
      <xdr:row>0</xdr:row>
      <xdr:rowOff>85725</xdr:rowOff>
    </xdr:from>
    <xdr:to>
      <xdr:col>8</xdr:col>
      <xdr:colOff>447675</xdr:colOff>
      <xdr:row>5</xdr:row>
      <xdr:rowOff>152400</xdr:rowOff>
    </xdr:to>
    <xdr:sp macro="" textlink="">
      <xdr:nvSpPr>
        <xdr:cNvPr id="6" name="CaixaDeTexto 5"/>
        <xdr:cNvSpPr txBox="1"/>
      </xdr:nvSpPr>
      <xdr:spPr>
        <a:xfrm>
          <a:off x="2590800" y="85725"/>
          <a:ext cx="59436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DISTRITO FEDERAL</a:t>
          </a:r>
          <a:r>
            <a:rPr lang="pt-BR"/>
            <a:t> 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DE ESTADO DE PLANEJAMENTO, ORÇAMENTO E GESTÃO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SUBSECRETARIA DE COMPRAS GOVERNAMENTAIS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COORDENAÇÃO DE GESTÃO DE SUPRIMENTOS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DE REGISTRO DE PREÇOS </a:t>
          </a:r>
          <a:r>
            <a:rPr lang="pt-BR"/>
            <a:t> </a:t>
          </a:r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/>
            <a:t> </a:t>
          </a:r>
          <a:endParaRPr lang="pt-BR" sz="1100"/>
        </a:p>
      </xdr:txBody>
    </xdr:sp>
    <xdr:clientData/>
  </xdr:twoCellAnchor>
  <xdr:twoCellAnchor>
    <xdr:from>
      <xdr:col>4</xdr:col>
      <xdr:colOff>2038350</xdr:colOff>
      <xdr:row>40</xdr:row>
      <xdr:rowOff>142875</xdr:rowOff>
    </xdr:from>
    <xdr:to>
      <xdr:col>8</xdr:col>
      <xdr:colOff>542925</xdr:colOff>
      <xdr:row>43</xdr:row>
      <xdr:rowOff>85725</xdr:rowOff>
    </xdr:to>
    <xdr:sp macro="" textlink="">
      <xdr:nvSpPr>
        <xdr:cNvPr id="7" name="CaixaDeTexto 6"/>
        <xdr:cNvSpPr txBox="1"/>
      </xdr:nvSpPr>
      <xdr:spPr>
        <a:xfrm>
          <a:off x="2038350" y="15278100"/>
          <a:ext cx="65913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Responsável Assinatura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Carimbo</a:t>
          </a:r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/>
            <a:t> </a:t>
          </a:r>
          <a:endParaRPr lang="pt-BR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n_dados_07\SULOG\COLIC\DIPRE\GEPROG\Demandas\2015\SULOG\GRUPO%2030.26\MODELO%20RESPOSTAS%20&#211;RG&#195;OS%20P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 30-26"/>
      <sheetName val="Produto por órgão"/>
      <sheetName val="30.26 SIGMA"/>
      <sheetName val="Respostas Órgãos"/>
      <sheetName val="Itens_Órgãos"/>
      <sheetName val="LISTA ÓRGÃO"/>
      <sheetName val="Plan1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Administração Regional da Candangolândia</v>
          </cell>
        </row>
        <row r="3">
          <cell r="B3" t="str">
            <v>Administração Regional da Fercal RA XXXI</v>
          </cell>
        </row>
        <row r="4">
          <cell r="B4" t="str">
            <v>Administração Regional da Sudoeste/Octogonal</v>
          </cell>
        </row>
        <row r="5">
          <cell r="B5" t="str">
            <v>Administração Regional de Águas Claras</v>
          </cell>
        </row>
        <row r="6">
          <cell r="B6" t="str">
            <v>Administração Regional de Brazlândia</v>
          </cell>
        </row>
        <row r="7">
          <cell r="B7" t="str">
            <v>Administração Regional de Ceilândia</v>
          </cell>
        </row>
        <row r="8">
          <cell r="B8" t="str">
            <v>Administração Regional de Itapoã</v>
          </cell>
        </row>
        <row r="9">
          <cell r="B9" t="str">
            <v>Administração Regional de Planaltina</v>
          </cell>
        </row>
        <row r="10">
          <cell r="B10" t="str">
            <v>Administração Regional de Samambaia</v>
          </cell>
        </row>
        <row r="11">
          <cell r="B11" t="str">
            <v>Administração Regional de Santa Maria</v>
          </cell>
        </row>
        <row r="12">
          <cell r="B12" t="str">
            <v>Administração Regional de São Sebastião</v>
          </cell>
        </row>
        <row r="13">
          <cell r="B13" t="str">
            <v>Administração Regional de Sobradinho</v>
          </cell>
        </row>
        <row r="14">
          <cell r="B14" t="str">
            <v>Administração Regional de Sobradinho II</v>
          </cell>
        </row>
        <row r="15">
          <cell r="B15" t="str">
            <v>Administração Regional de Taguatinga</v>
          </cell>
        </row>
        <row r="16">
          <cell r="B16" t="str">
            <v>Administração Regional de Vicente Pires</v>
          </cell>
        </row>
        <row r="17">
          <cell r="B17" t="str">
            <v>Administração Regional do Cruzeiro</v>
          </cell>
        </row>
        <row r="18">
          <cell r="B18" t="str">
            <v>Administração Regional do Gama</v>
          </cell>
        </row>
        <row r="19">
          <cell r="B19" t="str">
            <v>Administração Regional do Guará</v>
          </cell>
        </row>
        <row r="20">
          <cell r="B20" t="str">
            <v>Administração Regional do Jardim Botânico</v>
          </cell>
        </row>
        <row r="21">
          <cell r="B21" t="str">
            <v>Administração Regional do Lago Norte</v>
          </cell>
        </row>
        <row r="22">
          <cell r="B22" t="str">
            <v>Administração Regional do Lago Sul</v>
          </cell>
        </row>
        <row r="23">
          <cell r="B23" t="str">
            <v>Administração Regional do Núcleo Bandeirante</v>
          </cell>
        </row>
        <row r="24">
          <cell r="B24" t="str">
            <v>Administração Regional do Paranoá</v>
          </cell>
        </row>
        <row r="25">
          <cell r="B25" t="str">
            <v>Administração Regional do Park Way</v>
          </cell>
        </row>
        <row r="26">
          <cell r="B26" t="str">
            <v>Administração Regional do Plano Piloto</v>
          </cell>
        </row>
        <row r="27">
          <cell r="B27" t="str">
            <v>Administração Regional do Recanto das Emas</v>
          </cell>
        </row>
        <row r="28">
          <cell r="B28" t="str">
            <v>Administração Regional do Riacho Fundo I</v>
          </cell>
        </row>
        <row r="29">
          <cell r="B29" t="str">
            <v>Administração Regional do Riacho Fundo II</v>
          </cell>
        </row>
        <row r="30">
          <cell r="B30" t="str">
            <v>Administração Regional do Setor Complementar de Indústria</v>
          </cell>
        </row>
        <row r="31">
          <cell r="B31" t="str">
            <v>Administração Regional do SIA</v>
          </cell>
        </row>
        <row r="32">
          <cell r="B32" t="str">
            <v>Administração Regional do Varjão</v>
          </cell>
        </row>
        <row r="33">
          <cell r="B33" t="str">
            <v>Agência de Comunicaçao Social</v>
          </cell>
        </row>
        <row r="34">
          <cell r="B34" t="str">
            <v>Agência de Fiscalização do Distrito Federal</v>
          </cell>
        </row>
        <row r="35">
          <cell r="B35" t="str">
            <v>Agência Empresarial da Receita</v>
          </cell>
        </row>
        <row r="36">
          <cell r="B36" t="str">
            <v>Agência Reguladora de Águas e Saneamento do DF</v>
          </cell>
        </row>
        <row r="37">
          <cell r="B37" t="str">
            <v>Arquivo Público do Distrito Federal</v>
          </cell>
        </row>
        <row r="38">
          <cell r="B38" t="str">
            <v>Câmara Legislativa do Distrito Federal</v>
          </cell>
        </row>
        <row r="39">
          <cell r="B39" t="str">
            <v>Casa Civil do Distrito Federal</v>
          </cell>
        </row>
        <row r="40">
          <cell r="B40" t="str">
            <v>CELIC</v>
          </cell>
        </row>
        <row r="41">
          <cell r="B41" t="str">
            <v>Cia de Desenvolvimento do Planalto Central</v>
          </cell>
        </row>
        <row r="42">
          <cell r="B42" t="str">
            <v>Companhia de Desenvolvimento Habitacional do Distrito Fede</v>
          </cell>
        </row>
        <row r="43">
          <cell r="B43" t="str">
            <v>Companhia de Saneamento Ambiental do Distrito Federal - Ca</v>
          </cell>
        </row>
        <row r="44">
          <cell r="B44" t="str">
            <v>Companhia do Metropolitano de Brasília</v>
          </cell>
        </row>
        <row r="45">
          <cell r="B45" t="str">
            <v>Companhia Energética de Brasília</v>
          </cell>
        </row>
        <row r="46">
          <cell r="B46" t="str">
            <v>Companhia Imobiliária de Brasília</v>
          </cell>
        </row>
        <row r="47">
          <cell r="B47" t="str">
            <v>Companhia Urbanizadora da Nova Capital do Brasil</v>
          </cell>
        </row>
        <row r="48">
          <cell r="B48" t="str">
            <v>Controladoria Geral do Distrito Federal</v>
          </cell>
        </row>
        <row r="49">
          <cell r="B49" t="str">
            <v>Coordenadoria das Cidades</v>
          </cell>
        </row>
        <row r="50">
          <cell r="B50" t="str">
            <v>Corpo de Bombeiros Militar do Distrito Federal</v>
          </cell>
        </row>
        <row r="51">
          <cell r="B51" t="str">
            <v>Corregedoria Geral do Distrito Federal</v>
          </cell>
        </row>
        <row r="52">
          <cell r="B52" t="str">
            <v>Defensoria Pública do Distrito Federal</v>
          </cell>
        </row>
        <row r="53">
          <cell r="B53" t="str">
            <v>Departamento de Estradas e Rodagens do DF</v>
          </cell>
        </row>
        <row r="54">
          <cell r="B54" t="str">
            <v>Departamento de Trânsito do Distrito Federal</v>
          </cell>
        </row>
        <row r="55">
          <cell r="B55" t="str">
            <v>Empresa Brasiliense de Turismo</v>
          </cell>
        </row>
        <row r="56">
          <cell r="B56" t="str">
            <v>Empresa de Assistência Técnica e Extensão Rural do DF</v>
          </cell>
        </row>
        <row r="57">
          <cell r="B57" t="str">
            <v>Fundação de Amparo ao Trabalhador Preso</v>
          </cell>
        </row>
        <row r="58">
          <cell r="B58" t="str">
            <v>Fundação de Apoio à Pesquisa</v>
          </cell>
        </row>
        <row r="59">
          <cell r="B59" t="str">
            <v>Fundação de Ensino e Pesquisa em Ciências de Saúde</v>
          </cell>
        </row>
        <row r="60">
          <cell r="B60" t="str">
            <v>Fundação Hemocentro de Brasília</v>
          </cell>
        </row>
        <row r="61">
          <cell r="B61" t="str">
            <v>Fundação Jardim Zoológico de Brasília</v>
          </cell>
        </row>
        <row r="62">
          <cell r="B62" t="str">
            <v>Gabinete da Secretaria de Estado de Educação</v>
          </cell>
        </row>
        <row r="63">
          <cell r="B63" t="str">
            <v>Gabinete do Governador</v>
          </cell>
        </row>
        <row r="64">
          <cell r="B64" t="str">
            <v>Gabinete do Vice-Governador</v>
          </cell>
        </row>
        <row r="65">
          <cell r="B65" t="str">
            <v>Gerência de Fiscalização de Mercadoria de Trânsito</v>
          </cell>
        </row>
        <row r="66">
          <cell r="B66" t="str">
            <v>Hospital de Base do Distrito Federal</v>
          </cell>
        </row>
        <row r="67">
          <cell r="B67" t="str">
            <v>Hospital Regional de Brazlândia</v>
          </cell>
        </row>
        <row r="68">
          <cell r="B68" t="str">
            <v>Hospital São Vicente de Paula</v>
          </cell>
        </row>
        <row r="69">
          <cell r="B69" t="str">
            <v>Instituto de Assitência à Saúde dos Servidores do Distrito Federal</v>
          </cell>
        </row>
        <row r="70">
          <cell r="B70" t="str">
            <v>Instituto de Defesa do Consumidor - PROCON</v>
          </cell>
        </row>
        <row r="71">
          <cell r="B71" t="str">
            <v>Instituto de Previdencia dos Servidores do Distrito Federal</v>
          </cell>
        </row>
        <row r="72">
          <cell r="B72" t="str">
            <v>Instituto do Meio Ambiente e dos Recursos Hídricos do Distrito Federal</v>
          </cell>
        </row>
        <row r="73">
          <cell r="B73" t="str">
            <v>Jardim Botânico de Brasília</v>
          </cell>
        </row>
        <row r="74">
          <cell r="B74" t="str">
            <v>Laboratório Central de Saúde Pública do DF</v>
          </cell>
        </row>
        <row r="75">
          <cell r="B75" t="str">
            <v>Polícia Civil do Distrito Federal</v>
          </cell>
        </row>
        <row r="76">
          <cell r="B76" t="str">
            <v>Polícia Militar do Distrito Federal</v>
          </cell>
        </row>
        <row r="77">
          <cell r="B77" t="str">
            <v>Procuradoria Geral do Distrito Federal</v>
          </cell>
        </row>
        <row r="78">
          <cell r="B78" t="str">
            <v>Secretaria de Estado da Gestão do Território e Habitação</v>
          </cell>
        </row>
        <row r="79">
          <cell r="B79" t="str">
            <v>Secretaria de Estado da Micro e Pequena Empresa e Economia</v>
          </cell>
        </row>
        <row r="80">
          <cell r="B80" t="str">
            <v>Secretaria de Estado da Ordem Pública e Social do Distrito Federal</v>
          </cell>
        </row>
        <row r="81">
          <cell r="B81" t="str">
            <v>Secretaria de Estado de Ação Social</v>
          </cell>
        </row>
        <row r="82">
          <cell r="B82" t="str">
            <v>Secretaria de Estado de Administração de Parques e Unidade</v>
          </cell>
        </row>
        <row r="83">
          <cell r="B83" t="str">
            <v>Secretaria de Estado de Agricultura, Abastecimento e Desensenvolvimento Rural</v>
          </cell>
        </row>
        <row r="84">
          <cell r="B84" t="str">
            <v>Secretaria de Estado de Articulação para o Desenvolvimento</v>
          </cell>
        </row>
        <row r="85">
          <cell r="B85" t="str">
            <v>Secretaria de Estado de Assuntos Estratégicos</v>
          </cell>
        </row>
        <row r="86">
          <cell r="B86" t="str">
            <v>Secretaria de Estado de Assuntos Sindicais</v>
          </cell>
        </row>
        <row r="87">
          <cell r="B87" t="str">
            <v>Secretaria de Estado de Ciência e Tecnologia do Distrito Federal</v>
          </cell>
        </row>
        <row r="88">
          <cell r="B88" t="str">
            <v>Secretaria de Estado de Comunicação Social</v>
          </cell>
        </row>
        <row r="89">
          <cell r="B89" t="str">
            <v>Secretaria de Estado de Coordenação das Administrações Regionais</v>
          </cell>
        </row>
        <row r="90">
          <cell r="B90" t="str">
            <v>Secretaria de Estado de Cultura</v>
          </cell>
        </row>
        <row r="91">
          <cell r="B91" t="str">
            <v>Secretaria de Estado de Defesa Civil do Distrito Federal</v>
          </cell>
        </row>
        <row r="92">
          <cell r="B92" t="str">
            <v>Secretaria de Estado de Desenvolvimento Humano e Social</v>
          </cell>
        </row>
        <row r="93">
          <cell r="B93" t="str">
            <v>Secretaria de Estado de Economia e Desenvolvimento Sustentável</v>
          </cell>
        </row>
        <row r="94">
          <cell r="B94" t="str">
            <v>Secretaria de Estado de Educação</v>
          </cell>
        </row>
        <row r="95">
          <cell r="B95" t="str">
            <v>Secretaria de Estado de Esporte e Lazer</v>
          </cell>
        </row>
        <row r="96">
          <cell r="B96" t="str">
            <v>Secretaria de Estado de Fazenda</v>
          </cell>
        </row>
        <row r="97">
          <cell r="B97" t="str">
            <v>Secretaria de Estado de Fiscalização de Atividades Urbanas</v>
          </cell>
        </row>
        <row r="98">
          <cell r="B98" t="str">
            <v>Secretaria de Estado de Gestão Administrativa</v>
          </cell>
        </row>
        <row r="99">
          <cell r="B99" t="str">
            <v>Secretaria de Estado de Gestão Administrativa e Desburocratização</v>
          </cell>
        </row>
        <row r="100">
          <cell r="B100" t="str">
            <v>Secretaria de Estado de Infraestrutura e Serviços Públicos</v>
          </cell>
        </row>
        <row r="101">
          <cell r="B101" t="str">
            <v>Secretaria de Estado de Justiça e Cidadania</v>
          </cell>
        </row>
        <row r="102">
          <cell r="B102" t="str">
            <v>Secretaria de Estado de Meio-Ambiente</v>
          </cell>
        </row>
        <row r="103">
          <cell r="B103" t="str">
            <v>Secretaria de Estado de Mobilidade</v>
          </cell>
        </row>
        <row r="104">
          <cell r="B104" t="str">
            <v>Secretaria de Estado de Planejamento e Coordenação de Parc</v>
          </cell>
        </row>
        <row r="105">
          <cell r="B105" t="str">
            <v>Secretaria de Estado de Planejamento, Orçamento e Gestão</v>
          </cell>
        </row>
        <row r="106">
          <cell r="B106" t="str">
            <v>Secretaria de Estado de Políticas para as Mulheres, Igualdade Racial e Direitos Humanos</v>
          </cell>
        </row>
        <row r="107">
          <cell r="B107" t="str">
            <v>Secretaria de Estado de Políticas para Crianças, Adolescentes e Juventude</v>
          </cell>
        </row>
        <row r="108">
          <cell r="B108" t="str">
            <v>Secretaria de Estado de Publicidade Institucional do Distrito Federal</v>
          </cell>
        </row>
        <row r="109">
          <cell r="B109" t="str">
            <v>Secretaria de Estado de Regularização de Condomínios</v>
          </cell>
        </row>
        <row r="110">
          <cell r="B110" t="str">
            <v>Secretaria de Estado de Relações Institucionais e Sociais</v>
          </cell>
        </row>
        <row r="111">
          <cell r="B111" t="str">
            <v>Secretaria de Estado de Saúde</v>
          </cell>
        </row>
        <row r="112">
          <cell r="B112" t="str">
            <v>Secretaria de Estado de Segurança Pública e Paz Social</v>
          </cell>
        </row>
        <row r="113">
          <cell r="B113" t="str">
            <v>Secretaria de Estado de Solidariedade</v>
          </cell>
        </row>
        <row r="114">
          <cell r="B114" t="str">
            <v>Secretaria de Estado de Trabalho e do Empreendedorismo</v>
          </cell>
        </row>
        <row r="115">
          <cell r="B115" t="str">
            <v>Secretaria de Estado de Turismo do Distrito Federal</v>
          </cell>
        </row>
        <row r="116">
          <cell r="B116" t="str">
            <v>Secretaria de Estado de Turismo e Lazer</v>
          </cell>
        </row>
        <row r="117">
          <cell r="B117" t="str">
            <v>Secretaria de Estado Extraordinária da Copa 2014</v>
          </cell>
        </row>
        <row r="118">
          <cell r="B118" t="str">
            <v>Serviço de Limpeza Urbana</v>
          </cell>
        </row>
        <row r="119">
          <cell r="B119" t="str">
            <v>Sociedade de Abastecimento de Brasília S/A</v>
          </cell>
        </row>
        <row r="120">
          <cell r="B120" t="str">
            <v>Subsecretaria de Vigilância à Saúde</v>
          </cell>
        </row>
        <row r="121">
          <cell r="B121" t="str">
            <v>SULIC</v>
          </cell>
        </row>
        <row r="122">
          <cell r="B122" t="str">
            <v>TCB - Sociedade de Transportes Coletivos de Brasília Ltda</v>
          </cell>
        </row>
        <row r="123">
          <cell r="B123" t="str">
            <v>Transporte Urbano do DF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showGridLines="0" tabSelected="1" workbookViewId="0" topLeftCell="E1">
      <selection activeCell="E8" sqref="E8:J8"/>
    </sheetView>
  </sheetViews>
  <sheetFormatPr defaultColWidth="9.140625" defaultRowHeight="15"/>
  <cols>
    <col min="1" max="2" width="9.140625" style="48" hidden="1" customWidth="1"/>
    <col min="3" max="3" width="31.7109375" style="48" hidden="1" customWidth="1"/>
    <col min="4" max="4" width="37.28125" style="48" hidden="1" customWidth="1"/>
    <col min="5" max="5" width="63.8515625" style="48" customWidth="1"/>
    <col min="6" max="6" width="9.140625" style="48" customWidth="1"/>
    <col min="7" max="7" width="16.57421875" style="48" bestFit="1" customWidth="1"/>
    <col min="8" max="8" width="31.7109375" style="48" bestFit="1" customWidth="1"/>
    <col min="9" max="9" width="25.140625" style="48" customWidth="1"/>
    <col min="10" max="10" width="18.7109375" style="48" customWidth="1"/>
    <col min="11" max="11" width="12.140625" style="48" hidden="1" customWidth="1"/>
    <col min="12" max="16384" width="9.140625" style="48" customWidth="1"/>
  </cols>
  <sheetData>
    <row r="1" spans="5:10" ht="15">
      <c r="E1" s="45"/>
      <c r="F1" s="46"/>
      <c r="G1" s="46"/>
      <c r="H1" s="46"/>
      <c r="I1" s="46"/>
      <c r="J1" s="47"/>
    </row>
    <row r="2" spans="5:10" ht="15">
      <c r="E2" s="49"/>
      <c r="F2" s="50"/>
      <c r="G2" s="50"/>
      <c r="H2" s="50"/>
      <c r="I2" s="50"/>
      <c r="J2" s="51"/>
    </row>
    <row r="3" spans="5:10" ht="15">
      <c r="E3" s="49"/>
      <c r="F3" s="50"/>
      <c r="G3" s="50"/>
      <c r="H3" s="50"/>
      <c r="I3" s="50"/>
      <c r="J3" s="51"/>
    </row>
    <row r="4" spans="5:10" ht="15">
      <c r="E4" s="49"/>
      <c r="F4" s="50"/>
      <c r="G4" s="50"/>
      <c r="H4" s="50"/>
      <c r="I4" s="50"/>
      <c r="J4" s="51"/>
    </row>
    <row r="5" spans="5:10" ht="15">
      <c r="E5" s="49"/>
      <c r="F5" s="50"/>
      <c r="G5" s="50"/>
      <c r="H5" s="50"/>
      <c r="I5" s="50"/>
      <c r="J5" s="51"/>
    </row>
    <row r="6" spans="5:10" ht="20.25" customHeight="1" thickBot="1">
      <c r="E6" s="49"/>
      <c r="F6" s="50"/>
      <c r="G6" s="50"/>
      <c r="H6" s="50"/>
      <c r="I6" s="50"/>
      <c r="J6" s="51"/>
    </row>
    <row r="7" spans="5:10" ht="19.5" thickBot="1">
      <c r="E7" s="129" t="s">
        <v>3</v>
      </c>
      <c r="F7" s="130"/>
      <c r="G7" s="130"/>
      <c r="H7" s="130"/>
      <c r="I7" s="130"/>
      <c r="J7" s="131"/>
    </row>
    <row r="8" spans="5:10" ht="33" customHeight="1" thickBot="1">
      <c r="E8" s="126" t="s">
        <v>111</v>
      </c>
      <c r="F8" s="127"/>
      <c r="G8" s="127"/>
      <c r="H8" s="127"/>
      <c r="I8" s="127"/>
      <c r="J8" s="128"/>
    </row>
    <row r="9" spans="5:10" s="53" customFormat="1" ht="31.5" customHeight="1" thickBot="1">
      <c r="E9" s="140" t="s">
        <v>122</v>
      </c>
      <c r="F9" s="141"/>
      <c r="G9" s="52" t="s">
        <v>106</v>
      </c>
      <c r="H9" s="132">
        <f ca="1">TODAY()</f>
        <v>43000</v>
      </c>
      <c r="I9" s="133"/>
      <c r="J9" s="134"/>
    </row>
    <row r="10" spans="5:10" s="53" customFormat="1" ht="31.5" customHeight="1" thickBot="1">
      <c r="E10" s="138" t="s">
        <v>0</v>
      </c>
      <c r="F10" s="139"/>
      <c r="G10" s="52" t="s">
        <v>224</v>
      </c>
      <c r="H10" s="135" t="s">
        <v>225</v>
      </c>
      <c r="I10" s="136"/>
      <c r="J10" s="137"/>
    </row>
    <row r="11" spans="5:10" s="53" customFormat="1" ht="16.5" thickBot="1">
      <c r="E11" s="142" t="s">
        <v>129</v>
      </c>
      <c r="F11" s="143"/>
      <c r="G11" s="54" t="s">
        <v>107</v>
      </c>
      <c r="H11" s="106" t="s">
        <v>115</v>
      </c>
      <c r="I11" s="107"/>
      <c r="J11" s="108"/>
    </row>
    <row r="12" spans="5:10" s="53" customFormat="1" ht="16.5" thickBot="1">
      <c r="E12" s="96" t="s">
        <v>121</v>
      </c>
      <c r="F12" s="98"/>
      <c r="G12" s="55" t="s">
        <v>108</v>
      </c>
      <c r="H12" s="106" t="s">
        <v>116</v>
      </c>
      <c r="I12" s="107"/>
      <c r="J12" s="108"/>
    </row>
    <row r="13" spans="5:10" s="53" customFormat="1" ht="16.5" thickBot="1">
      <c r="E13" s="91" t="s">
        <v>114</v>
      </c>
      <c r="F13" s="92"/>
      <c r="G13" s="56" t="s">
        <v>109</v>
      </c>
      <c r="H13" s="106" t="s">
        <v>117</v>
      </c>
      <c r="I13" s="107"/>
      <c r="J13" s="108"/>
    </row>
    <row r="14" spans="5:10" s="53" customFormat="1" ht="15" customHeight="1">
      <c r="E14" s="89" t="s">
        <v>1</v>
      </c>
      <c r="F14" s="90"/>
      <c r="G14" s="93" t="s">
        <v>125</v>
      </c>
      <c r="H14" s="94"/>
      <c r="I14" s="94"/>
      <c r="J14" s="95"/>
    </row>
    <row r="15" spans="5:10" s="53" customFormat="1" ht="15" customHeight="1">
      <c r="E15" s="89"/>
      <c r="F15" s="90"/>
      <c r="G15" s="96"/>
      <c r="H15" s="97"/>
      <c r="I15" s="97"/>
      <c r="J15" s="98"/>
    </row>
    <row r="16" spans="5:10" s="53" customFormat="1" ht="15" customHeight="1" thickBot="1">
      <c r="E16" s="89"/>
      <c r="F16" s="90"/>
      <c r="G16" s="99"/>
      <c r="H16" s="100"/>
      <c r="I16" s="100"/>
      <c r="J16" s="101"/>
    </row>
    <row r="17" spans="5:10" s="53" customFormat="1" ht="15" customHeight="1">
      <c r="E17" s="89"/>
      <c r="F17" s="90"/>
      <c r="G17" s="57" t="s">
        <v>118</v>
      </c>
      <c r="H17" s="102" t="str">
        <f>_xlfn.IFERROR(VLOOKUP(E8,LOTES!A:B,2,FALSE),"")</f>
        <v>-</v>
      </c>
      <c r="I17" s="102"/>
      <c r="J17" s="103"/>
    </row>
    <row r="18" spans="5:10" s="53" customFormat="1" ht="16.5" thickBot="1">
      <c r="E18" s="89"/>
      <c r="F18" s="90"/>
      <c r="G18" s="52"/>
      <c r="H18" s="104"/>
      <c r="I18" s="104"/>
      <c r="J18" s="105"/>
    </row>
    <row r="19" spans="5:10" s="53" customFormat="1" ht="22.5" customHeight="1" thickBot="1">
      <c r="E19" s="58"/>
      <c r="F19" s="59"/>
      <c r="G19" s="60"/>
      <c r="H19" s="61" t="s">
        <v>113</v>
      </c>
      <c r="I19" s="10" t="str">
        <f>_xlfn.IFERROR(IF(E8="LOTE 2",SUM(K24:K27),SUM(K24:K36)),"")</f>
        <v/>
      </c>
      <c r="J19" s="62"/>
    </row>
    <row r="20" spans="5:10" ht="15.75" customHeight="1">
      <c r="E20" s="111" t="s">
        <v>2</v>
      </c>
      <c r="F20" s="112"/>
      <c r="G20" s="112"/>
      <c r="H20" s="112"/>
      <c r="I20" s="112"/>
      <c r="J20" s="113"/>
    </row>
    <row r="21" spans="5:10" ht="21" customHeight="1" thickBot="1">
      <c r="E21" s="114" t="s">
        <v>128</v>
      </c>
      <c r="F21" s="115"/>
      <c r="G21" s="115"/>
      <c r="H21" s="115"/>
      <c r="I21" s="115"/>
      <c r="J21" s="116"/>
    </row>
    <row r="22" spans="1:10" s="53" customFormat="1" ht="30.75" customHeight="1" thickBot="1">
      <c r="A22" s="69"/>
      <c r="B22" s="69"/>
      <c r="C22" s="69"/>
      <c r="D22" s="69"/>
      <c r="E22" s="123" t="s">
        <v>409</v>
      </c>
      <c r="F22" s="124"/>
      <c r="G22" s="124"/>
      <c r="H22" s="124"/>
      <c r="I22" s="124"/>
      <c r="J22" s="125"/>
    </row>
    <row r="23" spans="1:10" s="53" customFormat="1" ht="32.25" customHeight="1" thickBot="1">
      <c r="A23" s="63" t="s">
        <v>75</v>
      </c>
      <c r="B23" s="64" t="s">
        <v>6</v>
      </c>
      <c r="C23" s="64" t="s">
        <v>181</v>
      </c>
      <c r="D23" s="64" t="s">
        <v>406</v>
      </c>
      <c r="E23" s="65" t="s">
        <v>120</v>
      </c>
      <c r="F23" s="109" t="s">
        <v>180</v>
      </c>
      <c r="G23" s="110"/>
      <c r="H23" s="66" t="s">
        <v>181</v>
      </c>
      <c r="I23" s="66" t="s">
        <v>112</v>
      </c>
      <c r="J23" s="67" t="s">
        <v>182</v>
      </c>
    </row>
    <row r="24" spans="1:11" s="53" customFormat="1" ht="48" customHeight="1" thickBot="1">
      <c r="A24" s="68" t="str">
        <f aca="true" t="shared" si="0" ref="A24:A36">$E$8</f>
        <v>→ CLIQUE AQUI E SELECIONE O LOTE CORRESPONDENTE ←</v>
      </c>
      <c r="B24" s="69">
        <f>VLOOKUP($H$10,ÓRGÃOS!B:C,2,FALSE)</f>
        <v>0</v>
      </c>
      <c r="C24" s="69" t="str">
        <f>IF(A24="LOTE 1","3.3.90.39.01.01.0001.000028-01",IF(A24="LOTE 2","3.3.90.39.01.01.0007.000001-01",""))</f>
        <v/>
      </c>
      <c r="D24" s="69" t="str">
        <f>C24&amp;" - "&amp;B24</f>
        <v xml:space="preserve"> - 0</v>
      </c>
      <c r="E24" s="70" t="str">
        <f>IF(E8="→ CLIQUE AQUI E SELECIONE O LOTE CORRESPONDENTE ←","",IF(C24="","",VLOOKUP(C24,LICITANTES!B:D,3,FALSE)))</f>
        <v/>
      </c>
      <c r="F24" s="84" t="str">
        <f>IF(C24="","",VLOOKUP(C24,LICITANTES!B:N,13,FALSE))</f>
        <v/>
      </c>
      <c r="G24" s="85"/>
      <c r="H24" s="71" t="str">
        <f>C24</f>
        <v/>
      </c>
      <c r="I24" s="71" t="str">
        <f>IF(E24="","",_xlfn.IFERROR(VLOOKUP(D24,'BASE DE DADOS'!A:E,5,FALSE),0))</f>
        <v/>
      </c>
      <c r="J24" s="81"/>
      <c r="K24" s="82" t="e">
        <f>J24*F24</f>
        <v>#VALUE!</v>
      </c>
    </row>
    <row r="25" spans="1:11" s="53" customFormat="1" ht="48" customHeight="1" thickBot="1">
      <c r="A25" s="68" t="str">
        <f t="shared" si="0"/>
        <v>→ CLIQUE AQUI E SELECIONE O LOTE CORRESPONDENTE ←</v>
      </c>
      <c r="B25" s="69">
        <f>VLOOKUP($H$10,ÓRGÃOS!B:C,2,FALSE)</f>
        <v>0</v>
      </c>
      <c r="C25" s="69" t="str">
        <f>IF(A25="LOTE 1","3.3.90.39.01.01.0001.000030-01",IF(A25="LOTE 2","3.3.90.39.01.01.0007.000003-01",""))</f>
        <v/>
      </c>
      <c r="D25" s="69" t="str">
        <f aca="true" t="shared" si="1" ref="D25:D36">C25&amp;" - "&amp;B25</f>
        <v xml:space="preserve"> - 0</v>
      </c>
      <c r="E25" s="70" t="str">
        <f>IF(E9="→ CLIQUE AQUI E SELECIONE O LOTE CORRESPONDENTE ←","",IF(C25="","",VLOOKUP(C25,LICITANTES!B:D,3,FALSE)))</f>
        <v/>
      </c>
      <c r="F25" s="84" t="str">
        <f>IF(C25="","",VLOOKUP(C25,LICITANTES!B:N,13,FALSE))</f>
        <v/>
      </c>
      <c r="G25" s="85"/>
      <c r="H25" s="71" t="str">
        <f aca="true" t="shared" si="2" ref="H25:H36">C25</f>
        <v/>
      </c>
      <c r="I25" s="71" t="str">
        <f>IF(E25="","",_xlfn.IFERROR(VLOOKUP(D25,'BASE DE DADOS'!A:E,5,FALSE),0))</f>
        <v/>
      </c>
      <c r="J25" s="81"/>
      <c r="K25" s="82" t="e">
        <f aca="true" t="shared" si="3" ref="K25:K36">J25*F25</f>
        <v>#VALUE!</v>
      </c>
    </row>
    <row r="26" spans="1:11" s="53" customFormat="1" ht="48" customHeight="1" thickBot="1">
      <c r="A26" s="68" t="str">
        <f t="shared" si="0"/>
        <v>→ CLIQUE AQUI E SELECIONE O LOTE CORRESPONDENTE ←</v>
      </c>
      <c r="B26" s="69">
        <f>VLOOKUP($H$10,ÓRGÃOS!B:C,2,FALSE)</f>
        <v>0</v>
      </c>
      <c r="C26" s="69" t="str">
        <f>IF(A26="LOTE 1","3.3.90.39.01.01.0001.000031-01",IF(A26="LOTE 2","3.3.90.39.01.01.0007.000002-01",""))</f>
        <v/>
      </c>
      <c r="D26" s="69" t="str">
        <f t="shared" si="1"/>
        <v xml:space="preserve"> - 0</v>
      </c>
      <c r="E26" s="70" t="str">
        <f>IF(E10="→ CLIQUE AQUI E SELECIONE O LOTE CORRESPONDENTE ←","",IF(C26="","",VLOOKUP(C26,LICITANTES!B:D,3,FALSE)))</f>
        <v/>
      </c>
      <c r="F26" s="84" t="str">
        <f>IF(C26="","",VLOOKUP(C26,LICITANTES!B:N,13,FALSE))</f>
        <v/>
      </c>
      <c r="G26" s="85"/>
      <c r="H26" s="71" t="str">
        <f t="shared" si="2"/>
        <v/>
      </c>
      <c r="I26" s="71" t="str">
        <f>IF(E26="","",_xlfn.IFERROR(VLOOKUP(D26,'BASE DE DADOS'!A:E,5,FALSE),0))</f>
        <v/>
      </c>
      <c r="J26" s="81"/>
      <c r="K26" s="82" t="e">
        <f t="shared" si="3"/>
        <v>#VALUE!</v>
      </c>
    </row>
    <row r="27" spans="1:11" s="53" customFormat="1" ht="48" customHeight="1" thickBot="1">
      <c r="A27" s="68" t="str">
        <f t="shared" si="0"/>
        <v>→ CLIQUE AQUI E SELECIONE O LOTE CORRESPONDENTE ←</v>
      </c>
      <c r="B27" s="69">
        <f>VLOOKUP($H$10,ÓRGÃOS!B:C,2,FALSE)</f>
        <v>0</v>
      </c>
      <c r="C27" s="69" t="str">
        <f>IF(A27="LOTE 1","3.3.90.39.01.01.0001.000032-01",IF(A27="LOTE 2","3.3.90.39.01.01.0004.000071-01",""))</f>
        <v/>
      </c>
      <c r="D27" s="69" t="str">
        <f t="shared" si="1"/>
        <v xml:space="preserve"> - 0</v>
      </c>
      <c r="E27" s="70" t="str">
        <f>IF(E11="→ CLIQUE AQUI E SELECIONE O LOTE CORRESPONDENTE ←","",IF(C27="","",VLOOKUP(C27,LICITANTES!B:D,3,FALSE)))</f>
        <v/>
      </c>
      <c r="F27" s="84" t="str">
        <f>IF(C27="","",VLOOKUP(C27,LICITANTES!B:N,13,FALSE))</f>
        <v/>
      </c>
      <c r="G27" s="85"/>
      <c r="H27" s="71" t="str">
        <f t="shared" si="2"/>
        <v/>
      </c>
      <c r="I27" s="71" t="str">
        <f>IF(E27="","",_xlfn.IFERROR(VLOOKUP(D27,'BASE DE DADOS'!A:E,5,FALSE),0))</f>
        <v/>
      </c>
      <c r="J27" s="81"/>
      <c r="K27" s="82" t="e">
        <f t="shared" si="3"/>
        <v>#VALUE!</v>
      </c>
    </row>
    <row r="28" spans="1:11" s="53" customFormat="1" ht="48" customHeight="1" thickBot="1">
      <c r="A28" s="68" t="str">
        <f t="shared" si="0"/>
        <v>→ CLIQUE AQUI E SELECIONE O LOTE CORRESPONDENTE ←</v>
      </c>
      <c r="B28" s="69">
        <f>VLOOKUP($H$10,ÓRGÃOS!B:C,2,FALSE)</f>
        <v>0</v>
      </c>
      <c r="C28" s="69" t="str">
        <f>IF(A28="LOTE 1","3.3.90.39.01.01.0001.000034‐01","")</f>
        <v/>
      </c>
      <c r="D28" s="69" t="str">
        <f t="shared" si="1"/>
        <v xml:space="preserve"> - 0</v>
      </c>
      <c r="E28" s="70" t="str">
        <f>IF(E12="→ CLIQUE AQUI E SELECIONE O LOTE CORRESPONDENTE ←","",IF(C28="","",VLOOKUP(C28,LICITANTES!B:D,3,FALSE)))</f>
        <v/>
      </c>
      <c r="F28" s="84" t="str">
        <f>IF(C28="","",VLOOKUP(C28,LICITANTES!B:N,13,FALSE))</f>
        <v/>
      </c>
      <c r="G28" s="85"/>
      <c r="H28" s="71" t="str">
        <f t="shared" si="2"/>
        <v/>
      </c>
      <c r="I28" s="71" t="str">
        <f>IF(E28="","",_xlfn.IFERROR(VLOOKUP(D28,'BASE DE DADOS'!A:E,5,FALSE),0))</f>
        <v/>
      </c>
      <c r="J28" s="81"/>
      <c r="K28" s="82" t="e">
        <f t="shared" si="3"/>
        <v>#VALUE!</v>
      </c>
    </row>
    <row r="29" spans="1:11" s="53" customFormat="1" ht="48" customHeight="1" thickBot="1">
      <c r="A29" s="68" t="str">
        <f t="shared" si="0"/>
        <v>→ CLIQUE AQUI E SELECIONE O LOTE CORRESPONDENTE ←</v>
      </c>
      <c r="B29" s="69">
        <f>VLOOKUP($H$10,ÓRGÃOS!B:C,2,FALSE)</f>
        <v>0</v>
      </c>
      <c r="C29" s="69" t="str">
        <f>IF(A29="LOTE 1","3.3.90.39.01.01.0001.000035-01","")</f>
        <v/>
      </c>
      <c r="D29" s="69" t="str">
        <f t="shared" si="1"/>
        <v xml:space="preserve"> - 0</v>
      </c>
      <c r="E29" s="70" t="str">
        <f>IF(E13="→ CLIQUE AQUI E SELECIONE O LOTE CORRESPONDENTE ←","",IF(C29="","",VLOOKUP(C29,LICITANTES!B:D,3,FALSE)))</f>
        <v/>
      </c>
      <c r="F29" s="84" t="str">
        <f>IF(C29="","",VLOOKUP(C29,LICITANTES!B:N,13,FALSE))</f>
        <v/>
      </c>
      <c r="G29" s="85"/>
      <c r="H29" s="71" t="str">
        <f t="shared" si="2"/>
        <v/>
      </c>
      <c r="I29" s="71" t="str">
        <f>IF(E29="","",_xlfn.IFERROR(VLOOKUP(D29,'BASE DE DADOS'!A:E,5,FALSE),0))</f>
        <v/>
      </c>
      <c r="J29" s="81"/>
      <c r="K29" s="82" t="e">
        <f t="shared" si="3"/>
        <v>#VALUE!</v>
      </c>
    </row>
    <row r="30" spans="1:11" s="53" customFormat="1" ht="48" customHeight="1" thickBot="1">
      <c r="A30" s="68" t="str">
        <f t="shared" si="0"/>
        <v>→ CLIQUE AQUI E SELECIONE O LOTE CORRESPONDENTE ←</v>
      </c>
      <c r="B30" s="69">
        <f>VLOOKUP($H$10,ÓRGÃOS!B:C,2,FALSE)</f>
        <v>0</v>
      </c>
      <c r="C30" s="69" t="str">
        <f>IF(A30="LOTE 1","3.3.90.39.01.01.0001.000041-01","")</f>
        <v/>
      </c>
      <c r="D30" s="69" t="str">
        <f t="shared" si="1"/>
        <v xml:space="preserve"> - 0</v>
      </c>
      <c r="E30" s="70" t="str">
        <f>IF(E14="→ CLIQUE AQUI E SELECIONE O LOTE CORRESPONDENTE ←","",IF(C30="","",VLOOKUP(C30,LICITANTES!B:D,3,FALSE)))</f>
        <v/>
      </c>
      <c r="F30" s="84" t="str">
        <f>IF(C30="","",VLOOKUP(C30,LICITANTES!B:N,13,FALSE))</f>
        <v/>
      </c>
      <c r="G30" s="85"/>
      <c r="H30" s="71" t="str">
        <f t="shared" si="2"/>
        <v/>
      </c>
      <c r="I30" s="71" t="str">
        <f>IF(E30="","",_xlfn.IFERROR(VLOOKUP(D30,'BASE DE DADOS'!A:E,5,FALSE),0))</f>
        <v/>
      </c>
      <c r="J30" s="81"/>
      <c r="K30" s="82" t="e">
        <f t="shared" si="3"/>
        <v>#VALUE!</v>
      </c>
    </row>
    <row r="31" spans="1:11" s="53" customFormat="1" ht="48" customHeight="1" thickBot="1">
      <c r="A31" s="68" t="str">
        <f t="shared" si="0"/>
        <v>→ CLIQUE AQUI E SELECIONE O LOTE CORRESPONDENTE ←</v>
      </c>
      <c r="B31" s="69">
        <f>VLOOKUP($H$10,ÓRGÃOS!B:C,2,FALSE)</f>
        <v>0</v>
      </c>
      <c r="C31" s="69" t="str">
        <f>IF(A31="LOTE 1","3.3.90.39.01.01.0001.000037-01","")</f>
        <v/>
      </c>
      <c r="D31" s="69" t="str">
        <f t="shared" si="1"/>
        <v xml:space="preserve"> - 0</v>
      </c>
      <c r="E31" s="70" t="str">
        <f>IF(E15="→ CLIQUE AQUI E SELECIONE O LOTE CORRESPONDENTE ←","",IF(C31="","",VLOOKUP(C31,LICITANTES!B:D,3,FALSE)))</f>
        <v/>
      </c>
      <c r="F31" s="84" t="str">
        <f>IF(C31="","",VLOOKUP(C31,LICITANTES!B:N,13,FALSE))</f>
        <v/>
      </c>
      <c r="G31" s="85"/>
      <c r="H31" s="71" t="str">
        <f t="shared" si="2"/>
        <v/>
      </c>
      <c r="I31" s="71" t="str">
        <f>IF(E31="","",_xlfn.IFERROR(VLOOKUP(D31,'BASE DE DADOS'!A:E,5,FALSE),0))</f>
        <v/>
      </c>
      <c r="J31" s="81"/>
      <c r="K31" s="82" t="e">
        <f t="shared" si="3"/>
        <v>#VALUE!</v>
      </c>
    </row>
    <row r="32" spans="1:11" s="53" customFormat="1" ht="48" customHeight="1" thickBot="1">
      <c r="A32" s="68" t="str">
        <f t="shared" si="0"/>
        <v>→ CLIQUE AQUI E SELECIONE O LOTE CORRESPONDENTE ←</v>
      </c>
      <c r="B32" s="69">
        <f>VLOOKUP($H$10,ÓRGÃOS!B:C,2,FALSE)</f>
        <v>0</v>
      </c>
      <c r="C32" s="69" t="str">
        <f>IF(A32="LOTE 1","3.3.90.39.01.01.0001.000039-01","")</f>
        <v/>
      </c>
      <c r="D32" s="69" t="str">
        <f t="shared" si="1"/>
        <v xml:space="preserve"> - 0</v>
      </c>
      <c r="E32" s="70" t="str">
        <f>IF(E16="→ CLIQUE AQUI E SELECIONE O LOTE CORRESPONDENTE ←","",IF(C32="","",VLOOKUP(C32,LICITANTES!B:D,3,FALSE)))</f>
        <v/>
      </c>
      <c r="F32" s="84" t="str">
        <f>IF(C32="","",VLOOKUP(C32,LICITANTES!B:N,13,FALSE))</f>
        <v/>
      </c>
      <c r="G32" s="85"/>
      <c r="H32" s="71" t="str">
        <f t="shared" si="2"/>
        <v/>
      </c>
      <c r="I32" s="71" t="str">
        <f>IF(E32="","",_xlfn.IFERROR(VLOOKUP(D32,'BASE DE DADOS'!A:E,5,FALSE),0))</f>
        <v/>
      </c>
      <c r="J32" s="81"/>
      <c r="K32" s="82" t="e">
        <f t="shared" si="3"/>
        <v>#VALUE!</v>
      </c>
    </row>
    <row r="33" spans="1:11" s="53" customFormat="1" ht="48" customHeight="1" thickBot="1">
      <c r="A33" s="68" t="str">
        <f t="shared" si="0"/>
        <v>→ CLIQUE AQUI E SELECIONE O LOTE CORRESPONDENTE ←</v>
      </c>
      <c r="B33" s="69">
        <f>VLOOKUP($H$10,ÓRGÃOS!B:C,2,FALSE)</f>
        <v>0</v>
      </c>
      <c r="C33" s="69" t="str">
        <f>IF(A33="LOTE 1","3.3.90.39.01.01.0001.000036-01","")</f>
        <v/>
      </c>
      <c r="D33" s="69" t="str">
        <f t="shared" si="1"/>
        <v xml:space="preserve"> - 0</v>
      </c>
      <c r="E33" s="70" t="str">
        <f>IF(E17="→ CLIQUE AQUI E SELECIONE O LOTE CORRESPONDENTE ←","",IF(C33="","",VLOOKUP(C33,LICITANTES!B:D,3,FALSE)))</f>
        <v/>
      </c>
      <c r="F33" s="84" t="str">
        <f>IF(C33="","",VLOOKUP(C33,LICITANTES!B:N,13,FALSE))</f>
        <v/>
      </c>
      <c r="G33" s="85"/>
      <c r="H33" s="71" t="str">
        <f t="shared" si="2"/>
        <v/>
      </c>
      <c r="I33" s="71" t="str">
        <f>IF(E33="","",_xlfn.IFERROR(VLOOKUP(D33,'BASE DE DADOS'!A:E,5,FALSE),0))</f>
        <v/>
      </c>
      <c r="J33" s="81"/>
      <c r="K33" s="82" t="e">
        <f t="shared" si="3"/>
        <v>#VALUE!</v>
      </c>
    </row>
    <row r="34" spans="1:11" s="53" customFormat="1" ht="48" customHeight="1" thickBot="1">
      <c r="A34" s="68" t="str">
        <f t="shared" si="0"/>
        <v>→ CLIQUE AQUI E SELECIONE O LOTE CORRESPONDENTE ←</v>
      </c>
      <c r="B34" s="69">
        <f>VLOOKUP($H$10,ÓRGÃOS!B:C,2,FALSE)</f>
        <v>0</v>
      </c>
      <c r="C34" s="69" t="str">
        <f>IF(A34="LOTE 1","3.3.90.39.01.01.0001.000042-01","")</f>
        <v/>
      </c>
      <c r="D34" s="69" t="str">
        <f t="shared" si="1"/>
        <v xml:space="preserve"> - 0</v>
      </c>
      <c r="E34" s="70" t="str">
        <f>IF(E18="→ CLIQUE AQUI E SELECIONE O LOTE CORRESPONDENTE ←","",IF(C34="","",VLOOKUP(C34,LICITANTES!B:D,3,FALSE)))</f>
        <v/>
      </c>
      <c r="F34" s="84" t="str">
        <f>IF(C34="","",VLOOKUP(C34,LICITANTES!B:N,13,FALSE))</f>
        <v/>
      </c>
      <c r="G34" s="85"/>
      <c r="H34" s="71" t="str">
        <f t="shared" si="2"/>
        <v/>
      </c>
      <c r="I34" s="71" t="str">
        <f>IF(E34="","",_xlfn.IFERROR(VLOOKUP(D34,'BASE DE DADOS'!A:E,5,FALSE),0))</f>
        <v/>
      </c>
      <c r="J34" s="81"/>
      <c r="K34" s="82" t="e">
        <f t="shared" si="3"/>
        <v>#VALUE!</v>
      </c>
    </row>
    <row r="35" spans="1:11" s="53" customFormat="1" ht="48" customHeight="1" thickBot="1">
      <c r="A35" s="68" t="str">
        <f t="shared" si="0"/>
        <v>→ CLIQUE AQUI E SELECIONE O LOTE CORRESPONDENTE ←</v>
      </c>
      <c r="B35" s="69">
        <f>VLOOKUP($H$10,ÓRGÃOS!B:C,2,FALSE)</f>
        <v>0</v>
      </c>
      <c r="C35" s="69" t="str">
        <f>IF(A35="LOTE 1","3.3.90.39.01.01.0001.000038-01","")</f>
        <v/>
      </c>
      <c r="D35" s="69" t="str">
        <f t="shared" si="1"/>
        <v xml:space="preserve"> - 0</v>
      </c>
      <c r="E35" s="70" t="str">
        <f>IF(E19="→ CLIQUE AQUI E SELECIONE O LOTE CORRESPONDENTE ←","",IF(C35="","",VLOOKUP(C35,LICITANTES!B:D,3,FALSE)))</f>
        <v/>
      </c>
      <c r="F35" s="84" t="str">
        <f>IF(C35="","",VLOOKUP(C35,LICITANTES!B:N,13,FALSE))</f>
        <v/>
      </c>
      <c r="G35" s="85"/>
      <c r="H35" s="71" t="str">
        <f t="shared" si="2"/>
        <v/>
      </c>
      <c r="I35" s="71" t="str">
        <f>IF(E35="","",_xlfn.IFERROR(VLOOKUP(D35,'BASE DE DADOS'!A:E,5,FALSE),0))</f>
        <v/>
      </c>
      <c r="J35" s="81"/>
      <c r="K35" s="82" t="e">
        <f t="shared" si="3"/>
        <v>#VALUE!</v>
      </c>
    </row>
    <row r="36" spans="1:11" s="53" customFormat="1" ht="48" customHeight="1" thickBot="1">
      <c r="A36" s="68" t="str">
        <f t="shared" si="0"/>
        <v>→ CLIQUE AQUI E SELECIONE O LOTE CORRESPONDENTE ←</v>
      </c>
      <c r="B36" s="69">
        <f>VLOOKUP($H$10,ÓRGÃOS!B:C,2,FALSE)</f>
        <v>0</v>
      </c>
      <c r="C36" s="69" t="str">
        <f>IF(A36="LOTE 1","3.3.90.39.01.01.0001.000040-01","")</f>
        <v/>
      </c>
      <c r="D36" s="69" t="str">
        <f t="shared" si="1"/>
        <v xml:space="preserve"> - 0</v>
      </c>
      <c r="E36" s="70" t="str">
        <f>IF(E20="→ CLIQUE AQUI E SELECIONE O LOTE CORRESPONDENTE ←","",IF(C36="","",VLOOKUP(C36,LICITANTES!B:D,3,FALSE)))</f>
        <v/>
      </c>
      <c r="F36" s="84" t="str">
        <f>IF(C36="","",VLOOKUP(C36,LICITANTES!B:N,13,FALSE))</f>
        <v/>
      </c>
      <c r="G36" s="85"/>
      <c r="H36" s="71" t="str">
        <f t="shared" si="2"/>
        <v/>
      </c>
      <c r="I36" s="71" t="str">
        <f>IF(E36="","",_xlfn.IFERROR(VLOOKUP(D36,'BASE DE DADOS'!A:E,5,FALSE),0))</f>
        <v/>
      </c>
      <c r="J36" s="81"/>
      <c r="K36" s="82" t="e">
        <f t="shared" si="3"/>
        <v>#VALUE!</v>
      </c>
    </row>
    <row r="37" spans="1:10" s="53" customFormat="1" ht="46.5" customHeight="1" thickBot="1">
      <c r="A37" s="69"/>
      <c r="B37" s="69"/>
      <c r="C37" s="69"/>
      <c r="D37" s="69"/>
      <c r="E37" s="83" t="s">
        <v>407</v>
      </c>
      <c r="F37" s="120" t="s">
        <v>408</v>
      </c>
      <c r="G37" s="121"/>
      <c r="H37" s="121"/>
      <c r="I37" s="121"/>
      <c r="J37" s="122"/>
    </row>
    <row r="38" spans="1:10" s="53" customFormat="1" ht="30.75" customHeight="1" thickBot="1">
      <c r="A38" s="69"/>
      <c r="B38" s="69"/>
      <c r="C38" s="69"/>
      <c r="D38" s="69"/>
      <c r="E38" s="117" t="s">
        <v>410</v>
      </c>
      <c r="F38" s="118"/>
      <c r="G38" s="118"/>
      <c r="H38" s="118"/>
      <c r="I38" s="118"/>
      <c r="J38" s="119"/>
    </row>
    <row r="39" spans="2:10" s="53" customFormat="1" ht="15.75">
      <c r="B39" s="69"/>
      <c r="E39" s="86">
        <f ca="1">H9</f>
        <v>43000</v>
      </c>
      <c r="F39" s="87"/>
      <c r="G39" s="87"/>
      <c r="H39" s="87"/>
      <c r="I39" s="87"/>
      <c r="J39" s="88"/>
    </row>
    <row r="40" spans="2:10" s="53" customFormat="1" ht="15.75">
      <c r="B40" s="69"/>
      <c r="E40" s="86"/>
      <c r="F40" s="87"/>
      <c r="G40" s="87"/>
      <c r="H40" s="87"/>
      <c r="I40" s="87"/>
      <c r="J40" s="88"/>
    </row>
    <row r="41" spans="5:10" s="53" customFormat="1" ht="15.75">
      <c r="E41" s="72"/>
      <c r="F41" s="73"/>
      <c r="G41" s="73"/>
      <c r="H41" s="73"/>
      <c r="I41" s="74"/>
      <c r="J41" s="75"/>
    </row>
    <row r="42" spans="5:10" s="53" customFormat="1" ht="15.75">
      <c r="E42" s="72"/>
      <c r="F42" s="73"/>
      <c r="G42" s="73"/>
      <c r="H42" s="73"/>
      <c r="I42" s="74"/>
      <c r="J42" s="75"/>
    </row>
    <row r="43" spans="5:10" s="53" customFormat="1" ht="15.75">
      <c r="E43" s="72"/>
      <c r="F43" s="73"/>
      <c r="G43" s="73"/>
      <c r="H43" s="73"/>
      <c r="I43" s="74"/>
      <c r="J43" s="75"/>
    </row>
    <row r="44" spans="5:10" s="53" customFormat="1" ht="16.5" thickBot="1">
      <c r="E44" s="76"/>
      <c r="F44" s="77"/>
      <c r="G44" s="77"/>
      <c r="H44" s="77"/>
      <c r="I44" s="78"/>
      <c r="J44" s="79"/>
    </row>
    <row r="45" spans="5:8" ht="15">
      <c r="E45" s="80"/>
      <c r="F45" s="80"/>
      <c r="G45" s="80"/>
      <c r="H45" s="80"/>
    </row>
    <row r="46" spans="5:8" ht="15">
      <c r="E46" s="80"/>
      <c r="F46" s="80"/>
      <c r="G46" s="80"/>
      <c r="H46" s="80"/>
    </row>
  </sheetData>
  <sheetProtection algorithmName="SHA-512" hashValue="P9y+bemCMraMxOdHKTWYP/FZnHjhmb6jXW+6wxZVyU52D0+HDizn7gqunY8eK9yOKp3dMXPzlRZ8iVyDjGDR9A==" saltValue="kUOzbsVcoR7NS/sALoIx+w==" spinCount="100000" sheet="1" objects="1" scenarios="1"/>
  <mergeCells count="39">
    <mergeCell ref="E22:J22"/>
    <mergeCell ref="E8:J8"/>
    <mergeCell ref="E7:J7"/>
    <mergeCell ref="H9:J9"/>
    <mergeCell ref="H12:J12"/>
    <mergeCell ref="E12:F12"/>
    <mergeCell ref="H10:J10"/>
    <mergeCell ref="E10:F10"/>
    <mergeCell ref="H11:J11"/>
    <mergeCell ref="E9:F9"/>
    <mergeCell ref="E11:F11"/>
    <mergeCell ref="E39:J40"/>
    <mergeCell ref="F24:G24"/>
    <mergeCell ref="E16:F16"/>
    <mergeCell ref="E13:F13"/>
    <mergeCell ref="E14:F14"/>
    <mergeCell ref="E15:F15"/>
    <mergeCell ref="G14:J16"/>
    <mergeCell ref="H17:J18"/>
    <mergeCell ref="H13:J13"/>
    <mergeCell ref="E17:F17"/>
    <mergeCell ref="E18:F18"/>
    <mergeCell ref="F23:G23"/>
    <mergeCell ref="E20:J20"/>
    <mergeCell ref="E21:J21"/>
    <mergeCell ref="E38:J38"/>
    <mergeCell ref="F37:J37"/>
    <mergeCell ref="F36:G36"/>
    <mergeCell ref="F28:G28"/>
    <mergeCell ref="F27:G27"/>
    <mergeCell ref="F26:G26"/>
    <mergeCell ref="F25:G25"/>
    <mergeCell ref="F29:G29"/>
    <mergeCell ref="F30:G30"/>
    <mergeCell ref="F31:G31"/>
    <mergeCell ref="F32:G32"/>
    <mergeCell ref="F33:G33"/>
    <mergeCell ref="F34:G34"/>
    <mergeCell ref="F35:G35"/>
  </mergeCells>
  <conditionalFormatting sqref="E38 H24:J36 H22:J22">
    <cfRule type="cellIs" priority="15" dxfId="2" operator="equal">
      <formula>"SALDO INDISPONÍVEL"</formula>
    </cfRule>
  </conditionalFormatting>
  <conditionalFormatting sqref="E38 F24:J36 F22:J22">
    <cfRule type="cellIs" priority="14" dxfId="10" operator="equal">
      <formula>"Selecione o Lote"</formula>
    </cfRule>
  </conditionalFormatting>
  <conditionalFormatting sqref="H11:J13">
    <cfRule type="containsText" priority="13" dxfId="2" operator="containsText" text="DIGITE">
      <formula>NOT(ISERROR(SEARCH("DIGITE",H11)))</formula>
    </cfRule>
  </conditionalFormatting>
  <conditionalFormatting sqref="E8">
    <cfRule type="cellIs" priority="27" dxfId="4" operator="equal">
      <formula>"LOTE V"</formula>
    </cfRule>
    <cfRule type="cellIs" priority="28" dxfId="4" operator="equal">
      <formula>"LOTE IV"</formula>
    </cfRule>
    <cfRule type="cellIs" priority="29" dxfId="4" operator="equal">
      <formula>"LOTE III"</formula>
    </cfRule>
    <cfRule type="cellIs" priority="30" dxfId="4" operator="equal">
      <formula>"LOTE II"</formula>
    </cfRule>
    <cfRule type="cellIs" priority="31" dxfId="4" operator="equal">
      <formula>"LOTE I"</formula>
    </cfRule>
    <cfRule type="cellIs" priority="32" dxfId="2" operator="equal">
      <formula>"→ CLIQUE AQUI E SELECIONE O LOTE CORRESPONDENTE ←"</formula>
    </cfRule>
    <cfRule type="iconSet" priority="33">
      <iconSet iconSet="3Symbols">
        <cfvo type="percent" val="0"/>
        <cfvo type="percent" val="33"/>
        <cfvo type="formula" val="&quot;&quot;&quot;LOTE I&quot;&quot;&quot;"/>
      </iconSet>
    </cfRule>
  </conditionalFormatting>
  <conditionalFormatting sqref="F37 F22">
    <cfRule type="cellIs" priority="3" dxfId="2" operator="equal">
      <formula>"DIGITE AQUI SEU LOCAL DE ENTREGA"</formula>
    </cfRule>
  </conditionalFormatting>
  <dataValidations count="2">
    <dataValidation type="list" allowBlank="1" showInputMessage="1" showErrorMessage="1" sqref="E8:J8">
      <formula1>LOTES!$A$1:$A$3</formula1>
    </dataValidation>
    <dataValidation type="list" allowBlank="1" showInputMessage="1" showErrorMessage="1" sqref="H10">
      <formula1>ÓRGÃOS!$B$1:$B$34</formula1>
    </dataValidation>
  </dataValidations>
  <printOptions/>
  <pageMargins left="0.984251968503937" right="0.5905511811023623" top="0.7874015748031497" bottom="0.7874015748031497" header="0.31496062992125984" footer="0.31496062992125984"/>
  <pageSetup fitToHeight="0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69"/>
  <sheetViews>
    <sheetView zoomScale="80" zoomScaleNormal="80" workbookViewId="0" topLeftCell="C1">
      <pane ySplit="1" topLeftCell="A2" activePane="bottomLeft" state="frozen"/>
      <selection pane="topLeft" activeCell="E26" sqref="E26"/>
      <selection pane="bottomLeft" activeCell="H24" sqref="H24"/>
    </sheetView>
  </sheetViews>
  <sheetFormatPr defaultColWidth="9.140625" defaultRowHeight="15"/>
  <cols>
    <col min="1" max="1" width="34.140625" style="1" bestFit="1" customWidth="1"/>
    <col min="2" max="2" width="25.8515625" style="1" bestFit="1" customWidth="1"/>
    <col min="3" max="3" width="7.57421875" style="1" bestFit="1" customWidth="1"/>
    <col min="4" max="4" width="110.00390625" style="1" bestFit="1" customWidth="1"/>
    <col min="5" max="5" width="31.7109375" style="7" bestFit="1" customWidth="1"/>
    <col min="6" max="6" width="17.00390625" style="6" bestFit="1" customWidth="1"/>
    <col min="7" max="7" width="18.28125" style="8" bestFit="1" customWidth="1"/>
    <col min="8" max="8" width="20.57421875" style="8" bestFit="1" customWidth="1"/>
    <col min="9" max="16384" width="9.140625" style="1" customWidth="1"/>
  </cols>
  <sheetData>
    <row r="1" spans="1:8" ht="15">
      <c r="A1" s="2" t="s">
        <v>4</v>
      </c>
      <c r="B1" s="2" t="s">
        <v>5</v>
      </c>
      <c r="C1" s="3">
        <v>2</v>
      </c>
      <c r="D1" s="3" t="s">
        <v>7</v>
      </c>
      <c r="E1" s="3" t="s">
        <v>9</v>
      </c>
      <c r="F1" s="4" t="s">
        <v>8</v>
      </c>
      <c r="G1" s="5" t="s">
        <v>10</v>
      </c>
      <c r="H1" s="5" t="s">
        <v>11</v>
      </c>
    </row>
    <row r="2" spans="1:8" ht="15">
      <c r="A2" s="1" t="s">
        <v>12</v>
      </c>
      <c r="B2" s="1" t="s">
        <v>13</v>
      </c>
      <c r="C2" s="1">
        <v>431</v>
      </c>
      <c r="D2" s="1" t="s">
        <v>110</v>
      </c>
      <c r="E2" s="7" t="s">
        <v>77</v>
      </c>
      <c r="F2" s="6">
        <v>17700</v>
      </c>
      <c r="G2" s="8">
        <v>3.25</v>
      </c>
      <c r="H2" s="8">
        <f>G2*F2</f>
        <v>57525</v>
      </c>
    </row>
    <row r="3" spans="1:8" ht="15">
      <c r="A3" s="1" t="s">
        <v>14</v>
      </c>
      <c r="B3" s="1" t="s">
        <v>13</v>
      </c>
      <c r="C3" s="1">
        <v>431</v>
      </c>
      <c r="D3" s="1" t="s">
        <v>110</v>
      </c>
      <c r="E3" s="7" t="s">
        <v>81</v>
      </c>
      <c r="F3" s="6">
        <v>11760</v>
      </c>
      <c r="G3" s="8">
        <v>1.5</v>
      </c>
      <c r="H3" s="8">
        <f aca="true" t="shared" si="0" ref="H3:H36">G3*F3</f>
        <v>17640</v>
      </c>
    </row>
    <row r="4" spans="1:8" ht="15">
      <c r="A4" s="1" t="s">
        <v>15</v>
      </c>
      <c r="B4" s="1" t="s">
        <v>13</v>
      </c>
      <c r="C4" s="1">
        <v>431</v>
      </c>
      <c r="D4" s="1" t="s">
        <v>110</v>
      </c>
      <c r="E4" s="7" t="s">
        <v>85</v>
      </c>
      <c r="F4" s="6">
        <v>197580</v>
      </c>
      <c r="G4" s="8">
        <v>3.3</v>
      </c>
      <c r="H4" s="8">
        <f t="shared" si="0"/>
        <v>652014</v>
      </c>
    </row>
    <row r="5" spans="1:8" ht="15">
      <c r="A5" s="1" t="s">
        <v>16</v>
      </c>
      <c r="B5" s="1" t="s">
        <v>13</v>
      </c>
      <c r="C5" s="1">
        <v>431</v>
      </c>
      <c r="D5" s="1" t="s">
        <v>110</v>
      </c>
      <c r="E5" s="7" t="s">
        <v>90</v>
      </c>
      <c r="F5" s="6">
        <v>4680</v>
      </c>
      <c r="G5" s="8">
        <v>1.5</v>
      </c>
      <c r="H5" s="8">
        <f t="shared" si="0"/>
        <v>7020</v>
      </c>
    </row>
    <row r="6" spans="1:8" ht="15">
      <c r="A6" s="1" t="s">
        <v>17</v>
      </c>
      <c r="B6" s="1" t="s">
        <v>13</v>
      </c>
      <c r="C6" s="1">
        <v>431</v>
      </c>
      <c r="D6" s="1" t="s">
        <v>110</v>
      </c>
      <c r="E6" s="7" t="s">
        <v>94</v>
      </c>
      <c r="F6" s="6">
        <v>1560</v>
      </c>
      <c r="G6" s="8">
        <v>2</v>
      </c>
      <c r="H6" s="8">
        <f t="shared" si="0"/>
        <v>3120</v>
      </c>
    </row>
    <row r="7" spans="1:8" ht="15">
      <c r="A7" s="1" t="s">
        <v>18</v>
      </c>
      <c r="B7" s="1" t="s">
        <v>13</v>
      </c>
      <c r="C7" s="1">
        <v>431</v>
      </c>
      <c r="D7" s="1" t="s">
        <v>110</v>
      </c>
      <c r="E7" s="7" t="s">
        <v>98</v>
      </c>
      <c r="F7" s="6">
        <v>57480</v>
      </c>
      <c r="G7" s="8">
        <v>6.95</v>
      </c>
      <c r="H7" s="8">
        <f t="shared" si="0"/>
        <v>399486</v>
      </c>
    </row>
    <row r="8" spans="1:8" ht="15">
      <c r="A8" s="1" t="s">
        <v>19</v>
      </c>
      <c r="B8" s="1" t="s">
        <v>13</v>
      </c>
      <c r="C8" s="1">
        <v>431</v>
      </c>
      <c r="D8" s="1" t="s">
        <v>110</v>
      </c>
      <c r="E8" s="7" t="s">
        <v>102</v>
      </c>
      <c r="F8" s="6">
        <v>14160</v>
      </c>
      <c r="G8" s="8">
        <v>6.95</v>
      </c>
      <c r="H8" s="8">
        <f t="shared" si="0"/>
        <v>98412</v>
      </c>
    </row>
    <row r="9" spans="1:8" ht="15">
      <c r="A9" s="1" t="s">
        <v>20</v>
      </c>
      <c r="B9" s="1" t="s">
        <v>13</v>
      </c>
      <c r="C9" s="1">
        <v>431</v>
      </c>
      <c r="D9" s="1" t="s">
        <v>110</v>
      </c>
      <c r="E9" s="7" t="s">
        <v>78</v>
      </c>
      <c r="F9" s="6">
        <v>4680</v>
      </c>
      <c r="G9" s="8">
        <v>3.4</v>
      </c>
      <c r="H9" s="8">
        <f t="shared" si="0"/>
        <v>15912</v>
      </c>
    </row>
    <row r="10" spans="1:8" ht="15">
      <c r="A10" s="1" t="s">
        <v>21</v>
      </c>
      <c r="B10" s="1" t="s">
        <v>13</v>
      </c>
      <c r="C10" s="1">
        <v>431</v>
      </c>
      <c r="D10" s="1" t="s">
        <v>110</v>
      </c>
      <c r="E10" s="1" t="s">
        <v>82</v>
      </c>
      <c r="F10" s="6">
        <v>4680</v>
      </c>
      <c r="G10" s="8">
        <v>1.5</v>
      </c>
      <c r="H10" s="8">
        <f t="shared" si="0"/>
        <v>7020</v>
      </c>
    </row>
    <row r="11" spans="1:8" ht="15">
      <c r="A11" s="1" t="s">
        <v>22</v>
      </c>
      <c r="B11" s="1" t="s">
        <v>13</v>
      </c>
      <c r="C11" s="1">
        <v>431</v>
      </c>
      <c r="D11" s="1" t="s">
        <v>110</v>
      </c>
      <c r="E11" s="1" t="s">
        <v>86</v>
      </c>
      <c r="F11" s="6">
        <v>229080</v>
      </c>
      <c r="G11" s="8">
        <v>3.4</v>
      </c>
      <c r="H11" s="8">
        <f t="shared" si="0"/>
        <v>778872</v>
      </c>
    </row>
    <row r="12" spans="1:8" ht="15">
      <c r="A12" s="1" t="s">
        <v>23</v>
      </c>
      <c r="B12" s="1" t="s">
        <v>13</v>
      </c>
      <c r="C12" s="1">
        <v>431</v>
      </c>
      <c r="D12" s="1" t="s">
        <v>110</v>
      </c>
      <c r="E12" s="7" t="s">
        <v>91</v>
      </c>
      <c r="F12" s="6">
        <v>4680</v>
      </c>
      <c r="G12" s="8">
        <v>1.5</v>
      </c>
      <c r="H12" s="8">
        <f t="shared" si="0"/>
        <v>7020</v>
      </c>
    </row>
    <row r="13" spans="1:8" ht="15">
      <c r="A13" s="1" t="s">
        <v>24</v>
      </c>
      <c r="B13" s="1" t="s">
        <v>13</v>
      </c>
      <c r="C13" s="1">
        <v>431</v>
      </c>
      <c r="D13" s="1" t="s">
        <v>110</v>
      </c>
      <c r="E13" s="7" t="s">
        <v>95</v>
      </c>
      <c r="F13" s="6">
        <v>1200</v>
      </c>
      <c r="G13" s="8">
        <v>2</v>
      </c>
      <c r="H13" s="8">
        <f t="shared" si="0"/>
        <v>2400</v>
      </c>
    </row>
    <row r="14" spans="1:8" ht="15">
      <c r="A14" s="1" t="s">
        <v>25</v>
      </c>
      <c r="B14" s="1" t="s">
        <v>13</v>
      </c>
      <c r="C14" s="1">
        <v>431</v>
      </c>
      <c r="D14" s="1" t="s">
        <v>110</v>
      </c>
      <c r="E14" s="7" t="s">
        <v>99</v>
      </c>
      <c r="F14" s="6">
        <v>4680</v>
      </c>
      <c r="G14" s="8">
        <v>7.15</v>
      </c>
      <c r="H14" s="8">
        <f t="shared" si="0"/>
        <v>33462</v>
      </c>
    </row>
    <row r="15" spans="1:8" ht="15">
      <c r="A15" s="1" t="s">
        <v>26</v>
      </c>
      <c r="B15" s="1" t="s">
        <v>13</v>
      </c>
      <c r="C15" s="1">
        <v>431</v>
      </c>
      <c r="D15" s="1" t="s">
        <v>110</v>
      </c>
      <c r="E15" s="7" t="s">
        <v>103</v>
      </c>
      <c r="F15" s="6">
        <v>4680</v>
      </c>
      <c r="G15" s="8">
        <v>7.15</v>
      </c>
      <c r="H15" s="8">
        <f t="shared" si="0"/>
        <v>33462</v>
      </c>
    </row>
    <row r="16" spans="3:6" ht="15">
      <c r="C16" s="1">
        <v>432</v>
      </c>
      <c r="D16" s="1" t="s">
        <v>110</v>
      </c>
      <c r="E16" s="7" t="s">
        <v>76</v>
      </c>
      <c r="F16" s="6" t="s">
        <v>76</v>
      </c>
    </row>
    <row r="17" spans="3:6" ht="15">
      <c r="C17" s="1">
        <v>433</v>
      </c>
      <c r="D17" s="1" t="s">
        <v>110</v>
      </c>
      <c r="E17" s="7" t="s">
        <v>76</v>
      </c>
      <c r="F17" s="6" t="s">
        <v>76</v>
      </c>
    </row>
    <row r="18" spans="1:8" ht="15">
      <c r="A18" s="1" t="s">
        <v>27</v>
      </c>
      <c r="B18" s="1" t="s">
        <v>13</v>
      </c>
      <c r="C18" s="1">
        <v>431</v>
      </c>
      <c r="D18" s="1" t="s">
        <v>110</v>
      </c>
      <c r="E18" s="7" t="s">
        <v>87</v>
      </c>
      <c r="F18" s="6">
        <v>168000</v>
      </c>
      <c r="G18" s="8">
        <v>3.5</v>
      </c>
      <c r="H18" s="8">
        <f t="shared" si="0"/>
        <v>588000</v>
      </c>
    </row>
    <row r="19" spans="3:6" ht="15">
      <c r="C19" s="1">
        <v>432</v>
      </c>
      <c r="D19" s="1" t="s">
        <v>110</v>
      </c>
      <c r="E19" s="7" t="s">
        <v>76</v>
      </c>
      <c r="F19" s="6" t="s">
        <v>76</v>
      </c>
    </row>
    <row r="20" spans="3:6" ht="15">
      <c r="C20" s="1">
        <v>433</v>
      </c>
      <c r="D20" s="1" t="s">
        <v>110</v>
      </c>
      <c r="E20" s="7" t="s">
        <v>76</v>
      </c>
      <c r="F20" s="6" t="s">
        <v>76</v>
      </c>
    </row>
    <row r="21" spans="3:6" ht="15">
      <c r="C21" s="1">
        <v>434</v>
      </c>
      <c r="D21" s="1" t="s">
        <v>110</v>
      </c>
      <c r="E21" s="7" t="s">
        <v>76</v>
      </c>
      <c r="F21" s="6" t="s">
        <v>76</v>
      </c>
    </row>
    <row r="22" spans="3:6" ht="15">
      <c r="C22" s="1">
        <v>435</v>
      </c>
      <c r="D22" s="1" t="s">
        <v>110</v>
      </c>
      <c r="E22" s="7" t="s">
        <v>76</v>
      </c>
      <c r="F22" s="6" t="s">
        <v>76</v>
      </c>
    </row>
    <row r="23" spans="1:8" ht="15">
      <c r="A23" s="1" t="s">
        <v>28</v>
      </c>
      <c r="B23" s="1" t="s">
        <v>13</v>
      </c>
      <c r="C23" s="1">
        <v>431</v>
      </c>
      <c r="D23" s="1" t="s">
        <v>110</v>
      </c>
      <c r="E23" s="7" t="s">
        <v>79</v>
      </c>
      <c r="F23" s="6">
        <v>4680</v>
      </c>
      <c r="G23" s="8">
        <v>3.45</v>
      </c>
      <c r="H23" s="8">
        <f t="shared" si="0"/>
        <v>16146</v>
      </c>
    </row>
    <row r="24" spans="1:8" ht="15">
      <c r="A24" s="1" t="s">
        <v>29</v>
      </c>
      <c r="B24" s="1" t="s">
        <v>13</v>
      </c>
      <c r="C24" s="1">
        <v>431</v>
      </c>
      <c r="D24" s="1" t="s">
        <v>110</v>
      </c>
      <c r="E24" s="7" t="s">
        <v>83</v>
      </c>
      <c r="F24" s="6">
        <v>4680</v>
      </c>
      <c r="G24" s="8">
        <v>1.5</v>
      </c>
      <c r="H24" s="8">
        <f t="shared" si="0"/>
        <v>7020</v>
      </c>
    </row>
    <row r="25" spans="1:8" ht="15">
      <c r="A25" s="1" t="s">
        <v>30</v>
      </c>
      <c r="B25" s="1" t="s">
        <v>13</v>
      </c>
      <c r="C25" s="1">
        <v>431</v>
      </c>
      <c r="D25" s="1" t="s">
        <v>110</v>
      </c>
      <c r="E25" s="7" t="s">
        <v>88</v>
      </c>
      <c r="F25" s="6">
        <v>174360</v>
      </c>
      <c r="G25" s="8">
        <v>3.7</v>
      </c>
      <c r="H25" s="8">
        <f t="shared" si="0"/>
        <v>645132</v>
      </c>
    </row>
    <row r="26" spans="1:8" ht="15">
      <c r="A26" s="1" t="s">
        <v>31</v>
      </c>
      <c r="B26" s="1" t="s">
        <v>13</v>
      </c>
      <c r="C26" s="1">
        <v>431</v>
      </c>
      <c r="D26" s="1" t="s">
        <v>110</v>
      </c>
      <c r="E26" s="1" t="s">
        <v>92</v>
      </c>
      <c r="F26" s="6">
        <v>4680</v>
      </c>
      <c r="G26" s="8">
        <v>1.5</v>
      </c>
      <c r="H26" s="8">
        <f t="shared" si="0"/>
        <v>7020</v>
      </c>
    </row>
    <row r="27" spans="1:8" ht="15">
      <c r="A27" s="1" t="s">
        <v>32</v>
      </c>
      <c r="B27" s="1" t="s">
        <v>13</v>
      </c>
      <c r="C27" s="1">
        <v>431</v>
      </c>
      <c r="D27" s="1" t="s">
        <v>110</v>
      </c>
      <c r="E27" s="1" t="s">
        <v>96</v>
      </c>
      <c r="F27" s="6">
        <v>1200</v>
      </c>
      <c r="G27" s="8">
        <v>2.15</v>
      </c>
      <c r="H27" s="8">
        <f t="shared" si="0"/>
        <v>2580</v>
      </c>
    </row>
    <row r="28" spans="1:8" ht="15">
      <c r="A28" s="1" t="s">
        <v>33</v>
      </c>
      <c r="B28" s="1" t="s">
        <v>13</v>
      </c>
      <c r="C28" s="1">
        <v>431</v>
      </c>
      <c r="D28" s="1" t="s">
        <v>110</v>
      </c>
      <c r="E28" s="1" t="s">
        <v>100</v>
      </c>
      <c r="F28" s="6">
        <v>4680</v>
      </c>
      <c r="G28" s="8">
        <v>6.95</v>
      </c>
      <c r="H28" s="8">
        <f t="shared" si="0"/>
        <v>32526</v>
      </c>
    </row>
    <row r="29" spans="1:8" ht="15">
      <c r="A29" s="1" t="s">
        <v>34</v>
      </c>
      <c r="B29" s="1" t="s">
        <v>13</v>
      </c>
      <c r="C29" s="1">
        <v>431</v>
      </c>
      <c r="D29" s="1" t="s">
        <v>110</v>
      </c>
      <c r="E29" s="1" t="s">
        <v>104</v>
      </c>
      <c r="F29" s="6">
        <v>4680</v>
      </c>
      <c r="G29" s="8">
        <v>6.95</v>
      </c>
      <c r="H29" s="8">
        <f t="shared" si="0"/>
        <v>32526</v>
      </c>
    </row>
    <row r="30" spans="1:8" ht="15">
      <c r="A30" s="1" t="s">
        <v>35</v>
      </c>
      <c r="B30" s="1" t="s">
        <v>13</v>
      </c>
      <c r="C30" s="1">
        <v>431</v>
      </c>
      <c r="D30" s="1" t="s">
        <v>110</v>
      </c>
      <c r="E30" s="1" t="s">
        <v>80</v>
      </c>
      <c r="F30" s="6">
        <v>99480</v>
      </c>
      <c r="G30" s="8">
        <v>3.26</v>
      </c>
      <c r="H30" s="8">
        <f t="shared" si="0"/>
        <v>324304.8</v>
      </c>
    </row>
    <row r="31" spans="1:8" ht="15">
      <c r="A31" s="1" t="s">
        <v>36</v>
      </c>
      <c r="B31" s="1" t="s">
        <v>13</v>
      </c>
      <c r="C31" s="1">
        <v>431</v>
      </c>
      <c r="D31" s="1" t="s">
        <v>110</v>
      </c>
      <c r="E31" s="1" t="s">
        <v>84</v>
      </c>
      <c r="F31" s="6">
        <v>27000</v>
      </c>
      <c r="G31" s="8">
        <v>2.17</v>
      </c>
      <c r="H31" s="8">
        <f t="shared" si="0"/>
        <v>58590</v>
      </c>
    </row>
    <row r="32" spans="1:8" ht="15">
      <c r="A32" s="1" t="s">
        <v>37</v>
      </c>
      <c r="B32" s="1" t="s">
        <v>13</v>
      </c>
      <c r="C32" s="1">
        <v>431</v>
      </c>
      <c r="D32" s="1" t="s">
        <v>110</v>
      </c>
      <c r="E32" s="7" t="s">
        <v>89</v>
      </c>
      <c r="F32" s="6">
        <v>215400</v>
      </c>
      <c r="G32" s="8">
        <v>3.57</v>
      </c>
      <c r="H32" s="8">
        <f t="shared" si="0"/>
        <v>768978</v>
      </c>
    </row>
    <row r="33" spans="1:8" ht="15">
      <c r="A33" s="1" t="s">
        <v>38</v>
      </c>
      <c r="B33" s="1" t="s">
        <v>13</v>
      </c>
      <c r="C33" s="1">
        <v>431</v>
      </c>
      <c r="D33" s="1" t="s">
        <v>110</v>
      </c>
      <c r="E33" s="7" t="s">
        <v>93</v>
      </c>
      <c r="F33" s="6">
        <v>19800</v>
      </c>
      <c r="G33" s="8">
        <v>2.23</v>
      </c>
      <c r="H33" s="8">
        <f t="shared" si="0"/>
        <v>44154</v>
      </c>
    </row>
    <row r="34" spans="1:8" ht="15">
      <c r="A34" s="1" t="s">
        <v>39</v>
      </c>
      <c r="B34" s="1" t="s">
        <v>13</v>
      </c>
      <c r="C34" s="1">
        <v>431</v>
      </c>
      <c r="D34" s="1" t="s">
        <v>110</v>
      </c>
      <c r="E34" s="7" t="s">
        <v>97</v>
      </c>
      <c r="F34" s="6">
        <v>3600</v>
      </c>
      <c r="G34" s="8">
        <v>3.45</v>
      </c>
      <c r="H34" s="8">
        <f t="shared" si="0"/>
        <v>12420</v>
      </c>
    </row>
    <row r="35" spans="1:8" ht="15">
      <c r="A35" s="1" t="s">
        <v>40</v>
      </c>
      <c r="B35" s="1" t="s">
        <v>13</v>
      </c>
      <c r="C35" s="1">
        <v>431</v>
      </c>
      <c r="D35" s="1" t="s">
        <v>110</v>
      </c>
      <c r="E35" s="7" t="s">
        <v>101</v>
      </c>
      <c r="F35" s="6">
        <v>142200</v>
      </c>
      <c r="G35" s="8">
        <v>5.98</v>
      </c>
      <c r="H35" s="8">
        <f t="shared" si="0"/>
        <v>850356.0000000001</v>
      </c>
    </row>
    <row r="36" spans="1:8" ht="15">
      <c r="A36" s="1" t="s">
        <v>41</v>
      </c>
      <c r="B36" s="1" t="s">
        <v>13</v>
      </c>
      <c r="C36" s="1">
        <v>431</v>
      </c>
      <c r="D36" s="1" t="s">
        <v>110</v>
      </c>
      <c r="E36" s="7" t="s">
        <v>105</v>
      </c>
      <c r="F36" s="6">
        <v>99000</v>
      </c>
      <c r="G36" s="8">
        <v>5.98</v>
      </c>
      <c r="H36" s="8">
        <f t="shared" si="0"/>
        <v>592020</v>
      </c>
    </row>
    <row r="37" spans="1:2" ht="15">
      <c r="A37" s="1" t="s">
        <v>42</v>
      </c>
      <c r="B37" s="1" t="s">
        <v>13</v>
      </c>
    </row>
    <row r="38" spans="1:2" ht="15">
      <c r="A38" s="1" t="s">
        <v>43</v>
      </c>
      <c r="B38" s="1" t="s">
        <v>13</v>
      </c>
    </row>
    <row r="39" spans="1:2" ht="15">
      <c r="A39" s="1" t="s">
        <v>44</v>
      </c>
      <c r="B39" s="1" t="s">
        <v>13</v>
      </c>
    </row>
    <row r="40" spans="1:2" ht="15">
      <c r="A40" s="1" t="s">
        <v>45</v>
      </c>
      <c r="B40" s="1" t="s">
        <v>13</v>
      </c>
    </row>
    <row r="41" spans="1:2" ht="15">
      <c r="A41" s="1" t="s">
        <v>46</v>
      </c>
      <c r="B41" s="1" t="s">
        <v>13</v>
      </c>
    </row>
    <row r="42" spans="1:2" ht="15">
      <c r="A42" s="1" t="s">
        <v>47</v>
      </c>
      <c r="B42" s="1" t="s">
        <v>13</v>
      </c>
    </row>
    <row r="43" spans="1:2" ht="15">
      <c r="A43" s="1" t="s">
        <v>48</v>
      </c>
      <c r="B43" s="1" t="s">
        <v>13</v>
      </c>
    </row>
    <row r="44" spans="1:2" ht="15">
      <c r="A44" s="1" t="s">
        <v>49</v>
      </c>
      <c r="B44" s="1" t="s">
        <v>13</v>
      </c>
    </row>
    <row r="45" spans="1:2" ht="15">
      <c r="A45" s="1" t="s">
        <v>50</v>
      </c>
      <c r="B45" s="1" t="s">
        <v>13</v>
      </c>
    </row>
    <row r="46" spans="1:2" ht="15">
      <c r="A46" s="1" t="s">
        <v>51</v>
      </c>
      <c r="B46" s="1" t="s">
        <v>13</v>
      </c>
    </row>
    <row r="47" spans="1:2" ht="15">
      <c r="A47" s="1" t="s">
        <v>52</v>
      </c>
      <c r="B47" s="1" t="s">
        <v>13</v>
      </c>
    </row>
    <row r="48" spans="1:2" ht="15">
      <c r="A48" s="1" t="s">
        <v>53</v>
      </c>
      <c r="B48" s="1" t="s">
        <v>13</v>
      </c>
    </row>
    <row r="49" spans="1:2" ht="15">
      <c r="A49" s="1" t="s">
        <v>54</v>
      </c>
      <c r="B49" s="1" t="s">
        <v>13</v>
      </c>
    </row>
    <row r="50" spans="1:2" ht="15">
      <c r="A50" s="1" t="s">
        <v>55</v>
      </c>
      <c r="B50" s="1" t="s">
        <v>13</v>
      </c>
    </row>
    <row r="51" spans="1:2" ht="15">
      <c r="A51" s="1" t="s">
        <v>56</v>
      </c>
      <c r="B51" s="1" t="s">
        <v>13</v>
      </c>
    </row>
    <row r="52" spans="1:2" ht="15">
      <c r="A52" s="1" t="s">
        <v>57</v>
      </c>
      <c r="B52" s="1" t="s">
        <v>13</v>
      </c>
    </row>
    <row r="53" spans="1:2" ht="15">
      <c r="A53" s="1" t="s">
        <v>58</v>
      </c>
      <c r="B53" s="1" t="s">
        <v>13</v>
      </c>
    </row>
    <row r="54" spans="1:2" ht="15">
      <c r="A54" s="1" t="s">
        <v>59</v>
      </c>
      <c r="B54" s="1" t="s">
        <v>13</v>
      </c>
    </row>
    <row r="55" spans="1:2" ht="15">
      <c r="A55" s="1" t="s">
        <v>60</v>
      </c>
      <c r="B55" s="1" t="s">
        <v>13</v>
      </c>
    </row>
    <row r="56" spans="1:2" ht="15">
      <c r="A56" s="1" t="s">
        <v>61</v>
      </c>
      <c r="B56" s="1" t="s">
        <v>13</v>
      </c>
    </row>
    <row r="57" spans="1:2" ht="15">
      <c r="A57" s="1" t="s">
        <v>62</v>
      </c>
      <c r="B57" s="1" t="s">
        <v>13</v>
      </c>
    </row>
    <row r="58" spans="1:2" ht="15">
      <c r="A58" s="1" t="s">
        <v>63</v>
      </c>
      <c r="B58" s="1" t="s">
        <v>13</v>
      </c>
    </row>
    <row r="59" spans="1:2" ht="15">
      <c r="A59" s="1" t="s">
        <v>64</v>
      </c>
      <c r="B59" s="1" t="s">
        <v>13</v>
      </c>
    </row>
    <row r="60" spans="1:2" ht="15">
      <c r="A60" s="1" t="s">
        <v>65</v>
      </c>
      <c r="B60" s="1" t="s">
        <v>13</v>
      </c>
    </row>
    <row r="61" spans="1:2" ht="15">
      <c r="A61" s="1" t="s">
        <v>66</v>
      </c>
      <c r="B61" s="1" t="s">
        <v>13</v>
      </c>
    </row>
    <row r="62" spans="1:2" ht="15">
      <c r="A62" s="1" t="s">
        <v>67</v>
      </c>
      <c r="B62" s="1" t="s">
        <v>13</v>
      </c>
    </row>
    <row r="63" spans="1:2" ht="15">
      <c r="A63" s="1" t="s">
        <v>68</v>
      </c>
      <c r="B63" s="1" t="s">
        <v>13</v>
      </c>
    </row>
    <row r="64" spans="1:2" ht="15">
      <c r="A64" s="1" t="s">
        <v>69</v>
      </c>
      <c r="B64" s="1" t="s">
        <v>13</v>
      </c>
    </row>
    <row r="65" spans="1:2" ht="15">
      <c r="A65" s="1" t="s">
        <v>70</v>
      </c>
      <c r="B65" s="1" t="s">
        <v>13</v>
      </c>
    </row>
    <row r="66" spans="1:2" ht="15">
      <c r="A66" s="1" t="s">
        <v>71</v>
      </c>
      <c r="B66" s="1" t="s">
        <v>13</v>
      </c>
    </row>
    <row r="67" spans="1:2" ht="15">
      <c r="A67" s="1" t="s">
        <v>72</v>
      </c>
      <c r="B67" s="1" t="s">
        <v>13</v>
      </c>
    </row>
    <row r="68" spans="1:2" ht="15">
      <c r="A68" s="1" t="s">
        <v>73</v>
      </c>
      <c r="B68" s="1" t="s">
        <v>13</v>
      </c>
    </row>
    <row r="69" spans="1:2" ht="15">
      <c r="A69" s="1" t="s">
        <v>74</v>
      </c>
      <c r="B69" s="1" t="s">
        <v>13</v>
      </c>
    </row>
  </sheetData>
  <sheetProtection password="C621" sheet="1" objects="1" scenarios="1" selectLockedCells="1" autoFilter="0" selectUnlockedCells="1"/>
  <autoFilter ref="A1:H69"/>
  <conditionalFormatting sqref="E1:E1048576">
    <cfRule type="cellIs" priority="1" dxfId="0" operator="equal">
      <formula>"3.3.90.30.26.01.0066.000030-01"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 topLeftCell="A1">
      <selection activeCell="B3" sqref="B3"/>
    </sheetView>
  </sheetViews>
  <sheetFormatPr defaultColWidth="9.140625" defaultRowHeight="15"/>
  <cols>
    <col min="1" max="1" width="64.421875" style="9" bestFit="1" customWidth="1"/>
    <col min="2" max="2" width="71.8515625" style="9" bestFit="1" customWidth="1"/>
    <col min="3" max="16384" width="9.140625" style="9" customWidth="1"/>
  </cols>
  <sheetData>
    <row r="1" spans="1:2" ht="15">
      <c r="A1" s="9" t="s">
        <v>111</v>
      </c>
      <c r="B1" s="9" t="s">
        <v>119</v>
      </c>
    </row>
    <row r="2" spans="1:2" ht="15">
      <c r="A2" s="9" t="s">
        <v>123</v>
      </c>
      <c r="B2" s="9" t="s">
        <v>126</v>
      </c>
    </row>
    <row r="3" spans="1:2" ht="15">
      <c r="A3" s="9" t="s">
        <v>124</v>
      </c>
      <c r="B3" s="9" t="s">
        <v>127</v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1"/>
  <sheetViews>
    <sheetView workbookViewId="0" topLeftCell="C1">
      <selection activeCell="K4" sqref="K4"/>
    </sheetView>
  </sheetViews>
  <sheetFormatPr defaultColWidth="9.140625" defaultRowHeight="15"/>
  <cols>
    <col min="2" max="2" width="28.28125" style="0" bestFit="1" customWidth="1"/>
    <col min="3" max="3" width="17.140625" style="0" customWidth="1"/>
    <col min="4" max="4" width="41.140625" style="0" customWidth="1"/>
    <col min="6" max="6" width="12.8515625" style="26" customWidth="1"/>
    <col min="7" max="7" width="12.140625" style="26" customWidth="1"/>
    <col min="8" max="8" width="16.421875" style="26" hidden="1" customWidth="1"/>
    <col min="11" max="11" width="9.140625" style="27" customWidth="1"/>
    <col min="12" max="12" width="12.7109375" style="28" bestFit="1" customWidth="1"/>
    <col min="13" max="13" width="11.7109375" style="29" bestFit="1" customWidth="1"/>
    <col min="14" max="14" width="15.8515625" style="30" bestFit="1" customWidth="1"/>
  </cols>
  <sheetData>
    <row r="1" spans="1:14" ht="45">
      <c r="A1" s="11" t="s">
        <v>130</v>
      </c>
      <c r="B1" s="11" t="s">
        <v>131</v>
      </c>
      <c r="C1" s="11" t="s">
        <v>132</v>
      </c>
      <c r="D1" s="11" t="s">
        <v>133</v>
      </c>
      <c r="E1" s="11" t="s">
        <v>134</v>
      </c>
      <c r="F1" s="12" t="s">
        <v>135</v>
      </c>
      <c r="G1" s="12" t="s">
        <v>136</v>
      </c>
      <c r="H1" s="12" t="s">
        <v>137</v>
      </c>
      <c r="I1" s="13" t="s">
        <v>138</v>
      </c>
      <c r="J1" s="11" t="s">
        <v>139</v>
      </c>
      <c r="K1" s="11" t="s">
        <v>140</v>
      </c>
      <c r="L1" s="11" t="s">
        <v>141</v>
      </c>
      <c r="M1" s="11" t="s">
        <v>142</v>
      </c>
      <c r="N1" s="11" t="s">
        <v>143</v>
      </c>
    </row>
    <row r="2" spans="1:14" ht="60">
      <c r="A2" s="14">
        <v>1</v>
      </c>
      <c r="B2" s="15" t="s">
        <v>144</v>
      </c>
      <c r="C2" s="16" t="s">
        <v>145</v>
      </c>
      <c r="D2" s="16" t="s">
        <v>146</v>
      </c>
      <c r="E2" s="16" t="s">
        <v>147</v>
      </c>
      <c r="F2" s="17">
        <v>235</v>
      </c>
      <c r="G2" s="17">
        <v>66</v>
      </c>
      <c r="H2" s="18">
        <v>0.28085106382978725</v>
      </c>
      <c r="I2" s="19">
        <v>73</v>
      </c>
      <c r="J2" s="20">
        <v>-0.6893617021276596</v>
      </c>
      <c r="K2" s="21">
        <v>1.788</v>
      </c>
      <c r="L2" s="22">
        <v>19053</v>
      </c>
      <c r="M2" s="23">
        <f>K2*L2</f>
        <v>34066.764</v>
      </c>
      <c r="N2" s="24">
        <f>M2/I2</f>
        <v>466.66800000000006</v>
      </c>
    </row>
    <row r="3" spans="1:14" ht="60">
      <c r="A3" s="14">
        <v>2</v>
      </c>
      <c r="B3" s="15" t="s">
        <v>148</v>
      </c>
      <c r="C3" s="16" t="s">
        <v>149</v>
      </c>
      <c r="D3" s="16" t="s">
        <v>150</v>
      </c>
      <c r="E3" s="16" t="s">
        <v>147</v>
      </c>
      <c r="F3" s="17">
        <v>158</v>
      </c>
      <c r="G3" s="17">
        <v>8</v>
      </c>
      <c r="H3" s="18">
        <v>0.05063291139240506</v>
      </c>
      <c r="I3" s="19">
        <v>33</v>
      </c>
      <c r="J3" s="20">
        <v>-0.7911392405063291</v>
      </c>
      <c r="K3" s="21">
        <v>3.592</v>
      </c>
      <c r="L3" s="22">
        <v>8613</v>
      </c>
      <c r="M3" s="23">
        <f aca="true" t="shared" si="0" ref="M3:M18">K3*L3</f>
        <v>30937.896</v>
      </c>
      <c r="N3" s="24">
        <f aca="true" t="shared" si="1" ref="N3:N18">M3/I3</f>
        <v>937.5120000000001</v>
      </c>
    </row>
    <row r="4" spans="1:14" ht="60">
      <c r="A4" s="14">
        <v>3</v>
      </c>
      <c r="B4" s="15" t="s">
        <v>151</v>
      </c>
      <c r="C4" s="16" t="s">
        <v>152</v>
      </c>
      <c r="D4" s="16" t="s">
        <v>153</v>
      </c>
      <c r="E4" s="16" t="s">
        <v>147</v>
      </c>
      <c r="F4" s="17">
        <v>171</v>
      </c>
      <c r="G4" s="17">
        <v>10</v>
      </c>
      <c r="H4" s="18">
        <v>0.05847953216374269</v>
      </c>
      <c r="I4" s="19">
        <v>33</v>
      </c>
      <c r="J4" s="20">
        <v>-0.8070175438596491</v>
      </c>
      <c r="K4" s="24">
        <v>3.2553</v>
      </c>
      <c r="L4" s="22">
        <v>8613</v>
      </c>
      <c r="M4" s="23">
        <f t="shared" si="0"/>
        <v>28037.8989</v>
      </c>
      <c r="N4" s="24">
        <f t="shared" si="1"/>
        <v>849.6333</v>
      </c>
    </row>
    <row r="5" spans="1:14" ht="60">
      <c r="A5" s="14">
        <v>4</v>
      </c>
      <c r="B5" s="15" t="s">
        <v>154</v>
      </c>
      <c r="C5" s="16" t="s">
        <v>155</v>
      </c>
      <c r="D5" s="16" t="s">
        <v>156</v>
      </c>
      <c r="E5" s="16" t="s">
        <v>147</v>
      </c>
      <c r="F5" s="17">
        <v>151</v>
      </c>
      <c r="G5" s="17">
        <v>5</v>
      </c>
      <c r="H5" s="18">
        <v>0.033112582781456956</v>
      </c>
      <c r="I5" s="19">
        <v>22</v>
      </c>
      <c r="J5" s="20">
        <v>-0.8543046357615894</v>
      </c>
      <c r="K5" s="24">
        <v>3.2553</v>
      </c>
      <c r="L5" s="22">
        <v>5742</v>
      </c>
      <c r="M5" s="23">
        <f t="shared" si="0"/>
        <v>18691.9326</v>
      </c>
      <c r="N5" s="24">
        <f t="shared" si="1"/>
        <v>849.6333</v>
      </c>
    </row>
    <row r="6" spans="1:14" ht="60">
      <c r="A6" s="14">
        <v>5</v>
      </c>
      <c r="B6" s="15" t="s">
        <v>157</v>
      </c>
      <c r="C6" s="16" t="s">
        <v>158</v>
      </c>
      <c r="D6" s="16" t="s">
        <v>159</v>
      </c>
      <c r="E6" s="16" t="s">
        <v>147</v>
      </c>
      <c r="F6" s="17">
        <v>171</v>
      </c>
      <c r="G6" s="17">
        <v>8</v>
      </c>
      <c r="H6" s="18">
        <v>0.04678362573099415</v>
      </c>
      <c r="I6" s="19">
        <v>29</v>
      </c>
      <c r="J6" s="20">
        <v>-0.8304093567251462</v>
      </c>
      <c r="K6" s="24">
        <v>3.6505</v>
      </c>
      <c r="L6" s="22">
        <v>7569</v>
      </c>
      <c r="M6" s="23">
        <f t="shared" si="0"/>
        <v>27630.6345</v>
      </c>
      <c r="N6" s="24">
        <f t="shared" si="1"/>
        <v>952.7805</v>
      </c>
    </row>
    <row r="7" spans="1:14" ht="60">
      <c r="A7" s="14">
        <v>6</v>
      </c>
      <c r="B7" s="15" t="s">
        <v>183</v>
      </c>
      <c r="C7" s="16" t="s">
        <v>145</v>
      </c>
      <c r="D7" s="25" t="s">
        <v>160</v>
      </c>
      <c r="E7" s="16" t="s">
        <v>147</v>
      </c>
      <c r="F7" s="17">
        <v>74</v>
      </c>
      <c r="G7" s="17">
        <v>19</v>
      </c>
      <c r="H7" s="18">
        <v>0.25675675675675674</v>
      </c>
      <c r="I7" s="19">
        <v>19</v>
      </c>
      <c r="J7" s="20">
        <v>-0.7432432432432432</v>
      </c>
      <c r="K7" s="21">
        <v>1.788</v>
      </c>
      <c r="L7" s="22">
        <v>5947</v>
      </c>
      <c r="M7" s="23">
        <f t="shared" si="0"/>
        <v>10633.236</v>
      </c>
      <c r="N7" s="24">
        <f t="shared" si="1"/>
        <v>559.644</v>
      </c>
    </row>
    <row r="8" spans="1:14" ht="60">
      <c r="A8" s="14">
        <v>7</v>
      </c>
      <c r="B8" s="15" t="s">
        <v>184</v>
      </c>
      <c r="C8" s="16" t="s">
        <v>149</v>
      </c>
      <c r="D8" s="25" t="s">
        <v>161</v>
      </c>
      <c r="E8" s="16" t="s">
        <v>147</v>
      </c>
      <c r="F8" s="17">
        <v>26</v>
      </c>
      <c r="G8" s="17">
        <v>5</v>
      </c>
      <c r="H8" s="18">
        <v>0.19230769230769232</v>
      </c>
      <c r="I8" s="19">
        <v>5</v>
      </c>
      <c r="J8" s="20">
        <v>-0.8076923076923077</v>
      </c>
      <c r="K8" s="21">
        <v>3.592</v>
      </c>
      <c r="L8" s="22">
        <v>1565</v>
      </c>
      <c r="M8" s="23">
        <f t="shared" si="0"/>
        <v>5621.4800000000005</v>
      </c>
      <c r="N8" s="24">
        <f t="shared" si="1"/>
        <v>1124.296</v>
      </c>
    </row>
    <row r="9" spans="1:14" ht="60">
      <c r="A9" s="14">
        <v>8</v>
      </c>
      <c r="B9" s="15" t="s">
        <v>185</v>
      </c>
      <c r="C9" s="16" t="s">
        <v>152</v>
      </c>
      <c r="D9" s="25" t="s">
        <v>162</v>
      </c>
      <c r="E9" s="16" t="s">
        <v>147</v>
      </c>
      <c r="F9" s="17">
        <v>28</v>
      </c>
      <c r="G9" s="17">
        <v>7</v>
      </c>
      <c r="H9" s="18">
        <v>0.25</v>
      </c>
      <c r="I9" s="19">
        <v>8</v>
      </c>
      <c r="J9" s="20">
        <v>-0.7142857142857143</v>
      </c>
      <c r="K9" s="24">
        <v>3.2553</v>
      </c>
      <c r="L9" s="22">
        <v>2504</v>
      </c>
      <c r="M9" s="23">
        <f t="shared" si="0"/>
        <v>8151.2712</v>
      </c>
      <c r="N9" s="24">
        <f t="shared" si="1"/>
        <v>1018.9089</v>
      </c>
    </row>
    <row r="10" spans="1:14" ht="60">
      <c r="A10" s="14">
        <v>9</v>
      </c>
      <c r="B10" s="15" t="s">
        <v>186</v>
      </c>
      <c r="C10" s="16" t="s">
        <v>155</v>
      </c>
      <c r="D10" s="25" t="s">
        <v>163</v>
      </c>
      <c r="E10" s="16" t="s">
        <v>147</v>
      </c>
      <c r="F10" s="17">
        <v>23</v>
      </c>
      <c r="G10" s="17">
        <v>5</v>
      </c>
      <c r="H10" s="18">
        <v>0.21739130434782608</v>
      </c>
      <c r="I10" s="19">
        <v>5</v>
      </c>
      <c r="J10" s="20">
        <v>-0.782608695652174</v>
      </c>
      <c r="K10" s="24">
        <v>3.2553</v>
      </c>
      <c r="L10" s="22">
        <v>1565</v>
      </c>
      <c r="M10" s="23">
        <f t="shared" si="0"/>
        <v>5094.5445</v>
      </c>
      <c r="N10" s="24">
        <f t="shared" si="1"/>
        <v>1018.9089</v>
      </c>
    </row>
    <row r="11" spans="1:14" ht="60">
      <c r="A11" s="14">
        <v>10</v>
      </c>
      <c r="B11" s="15" t="s">
        <v>187</v>
      </c>
      <c r="C11" s="16" t="s">
        <v>145</v>
      </c>
      <c r="D11" s="16" t="s">
        <v>164</v>
      </c>
      <c r="E11" s="16" t="s">
        <v>147</v>
      </c>
      <c r="F11" s="17">
        <v>74</v>
      </c>
      <c r="G11" s="17">
        <v>19</v>
      </c>
      <c r="H11" s="18">
        <v>0.25675675675675674</v>
      </c>
      <c r="I11" s="19">
        <v>19</v>
      </c>
      <c r="J11" s="20"/>
      <c r="K11" s="24">
        <v>2.8608</v>
      </c>
      <c r="L11" s="22">
        <v>988</v>
      </c>
      <c r="M11" s="23">
        <f t="shared" si="0"/>
        <v>2826.4703999999997</v>
      </c>
      <c r="N11" s="24">
        <f t="shared" si="1"/>
        <v>148.7616</v>
      </c>
    </row>
    <row r="12" spans="1:14" ht="60">
      <c r="A12" s="14">
        <v>11</v>
      </c>
      <c r="B12" s="15" t="s">
        <v>188</v>
      </c>
      <c r="C12" s="16" t="s">
        <v>149</v>
      </c>
      <c r="D12" s="16" t="s">
        <v>165</v>
      </c>
      <c r="E12" s="16" t="s">
        <v>147</v>
      </c>
      <c r="F12" s="17">
        <v>26</v>
      </c>
      <c r="G12" s="17">
        <v>5</v>
      </c>
      <c r="H12" s="18">
        <v>0.19230769230769232</v>
      </c>
      <c r="I12" s="19">
        <v>5</v>
      </c>
      <c r="J12" s="20">
        <v>-0.8076923076923077</v>
      </c>
      <c r="K12" s="24">
        <v>5.0288</v>
      </c>
      <c r="L12" s="22">
        <v>260</v>
      </c>
      <c r="M12" s="23">
        <f t="shared" si="0"/>
        <v>1307.488</v>
      </c>
      <c r="N12" s="24">
        <f t="shared" si="1"/>
        <v>261.49760000000003</v>
      </c>
    </row>
    <row r="13" spans="1:14" ht="60">
      <c r="A13" s="14">
        <v>12</v>
      </c>
      <c r="B13" s="15" t="s">
        <v>189</v>
      </c>
      <c r="C13" s="16" t="s">
        <v>152</v>
      </c>
      <c r="D13" s="16" t="s">
        <v>166</v>
      </c>
      <c r="E13" s="16" t="s">
        <v>147</v>
      </c>
      <c r="F13" s="17">
        <v>28</v>
      </c>
      <c r="G13" s="17">
        <v>7</v>
      </c>
      <c r="H13" s="18">
        <v>0.25</v>
      </c>
      <c r="I13" s="19">
        <v>8</v>
      </c>
      <c r="J13" s="20">
        <v>-0.7142857142857143</v>
      </c>
      <c r="K13" s="24">
        <v>5.0638</v>
      </c>
      <c r="L13" s="22">
        <v>416</v>
      </c>
      <c r="M13" s="23">
        <f t="shared" si="0"/>
        <v>2106.5407999999998</v>
      </c>
      <c r="N13" s="24">
        <f t="shared" si="1"/>
        <v>263.31759999999997</v>
      </c>
    </row>
    <row r="14" spans="1:14" ht="60">
      <c r="A14" s="14">
        <v>13</v>
      </c>
      <c r="B14" s="15" t="s">
        <v>190</v>
      </c>
      <c r="C14" s="16" t="s">
        <v>155</v>
      </c>
      <c r="D14" s="16" t="s">
        <v>167</v>
      </c>
      <c r="E14" s="16" t="s">
        <v>147</v>
      </c>
      <c r="F14" s="17">
        <v>23</v>
      </c>
      <c r="G14" s="17">
        <v>5</v>
      </c>
      <c r="H14" s="18">
        <v>0.21739130434782608</v>
      </c>
      <c r="I14" s="19">
        <v>5</v>
      </c>
      <c r="J14" s="20">
        <v>-0.782608695652174</v>
      </c>
      <c r="K14" s="24">
        <v>5.0638</v>
      </c>
      <c r="L14" s="22">
        <v>260</v>
      </c>
      <c r="M14" s="23">
        <f t="shared" si="0"/>
        <v>1316.588</v>
      </c>
      <c r="N14" s="24">
        <f t="shared" si="1"/>
        <v>263.31759999999997</v>
      </c>
    </row>
    <row r="15" spans="1:14" ht="45">
      <c r="A15" s="32">
        <v>14</v>
      </c>
      <c r="B15" s="33" t="s">
        <v>168</v>
      </c>
      <c r="C15" s="34" t="s">
        <v>169</v>
      </c>
      <c r="D15" s="34" t="s">
        <v>170</v>
      </c>
      <c r="E15" s="34" t="s">
        <v>147</v>
      </c>
      <c r="F15" s="35">
        <v>216</v>
      </c>
      <c r="G15" s="35">
        <v>31</v>
      </c>
      <c r="H15" s="36">
        <v>0.14351851851851852</v>
      </c>
      <c r="I15" s="35">
        <v>41</v>
      </c>
      <c r="J15" s="37">
        <v>-0.8101851851851852</v>
      </c>
      <c r="K15" s="38">
        <v>5.9985</v>
      </c>
      <c r="L15" s="39">
        <v>2132</v>
      </c>
      <c r="M15" s="23">
        <f t="shared" si="0"/>
        <v>12788.802</v>
      </c>
      <c r="N15" s="24">
        <f t="shared" si="1"/>
        <v>311.92199999999997</v>
      </c>
    </row>
    <row r="16" spans="1:14" ht="60">
      <c r="A16" s="32">
        <v>15</v>
      </c>
      <c r="B16" s="33" t="s">
        <v>171</v>
      </c>
      <c r="C16" s="34" t="s">
        <v>172</v>
      </c>
      <c r="D16" s="34" t="s">
        <v>173</v>
      </c>
      <c r="E16" s="34" t="s">
        <v>147</v>
      </c>
      <c r="F16" s="35">
        <v>195</v>
      </c>
      <c r="G16" s="35">
        <v>26</v>
      </c>
      <c r="H16" s="36">
        <v>0.13333333333333333</v>
      </c>
      <c r="I16" s="35">
        <v>37</v>
      </c>
      <c r="J16" s="37">
        <v>-0.8102564102564103</v>
      </c>
      <c r="K16" s="40">
        <v>6.45</v>
      </c>
      <c r="L16" s="39">
        <v>1924</v>
      </c>
      <c r="M16" s="23">
        <f t="shared" si="0"/>
        <v>12409.800000000001</v>
      </c>
      <c r="N16" s="24">
        <f t="shared" si="1"/>
        <v>335.40000000000003</v>
      </c>
    </row>
    <row r="17" spans="1:14" ht="60">
      <c r="A17" s="32">
        <v>16</v>
      </c>
      <c r="B17" s="33" t="s">
        <v>174</v>
      </c>
      <c r="C17" s="34" t="s">
        <v>175</v>
      </c>
      <c r="D17" s="34" t="s">
        <v>176</v>
      </c>
      <c r="E17" s="34" t="s">
        <v>147</v>
      </c>
      <c r="F17" s="35">
        <v>210</v>
      </c>
      <c r="G17" s="35">
        <v>28</v>
      </c>
      <c r="H17" s="36">
        <v>0.13333333333333333</v>
      </c>
      <c r="I17" s="35">
        <v>40</v>
      </c>
      <c r="J17" s="37">
        <v>-0.8095238095238095</v>
      </c>
      <c r="K17" s="40">
        <v>6</v>
      </c>
      <c r="L17" s="39">
        <v>2080</v>
      </c>
      <c r="M17" s="23">
        <f t="shared" si="0"/>
        <v>12480</v>
      </c>
      <c r="N17" s="24">
        <f t="shared" si="1"/>
        <v>312</v>
      </c>
    </row>
    <row r="18" spans="1:14" ht="45">
      <c r="A18" s="32">
        <v>17</v>
      </c>
      <c r="B18" s="33" t="s">
        <v>177</v>
      </c>
      <c r="C18" s="34" t="s">
        <v>178</v>
      </c>
      <c r="D18" s="34" t="s">
        <v>179</v>
      </c>
      <c r="E18" s="34" t="s">
        <v>147</v>
      </c>
      <c r="F18" s="35">
        <v>194</v>
      </c>
      <c r="G18" s="35">
        <v>10</v>
      </c>
      <c r="H18" s="36">
        <v>0.05154639175257732</v>
      </c>
      <c r="I18" s="35">
        <v>28</v>
      </c>
      <c r="J18" s="37">
        <v>-0.8556701030927835</v>
      </c>
      <c r="K18" s="40">
        <v>6.135</v>
      </c>
      <c r="L18" s="39">
        <v>1456</v>
      </c>
      <c r="M18" s="23">
        <f t="shared" si="0"/>
        <v>8932.56</v>
      </c>
      <c r="N18" s="24">
        <f t="shared" si="1"/>
        <v>319.02</v>
      </c>
    </row>
    <row r="20" spans="11:12" ht="15">
      <c r="K20" s="27" t="s">
        <v>123</v>
      </c>
      <c r="L20" s="31">
        <v>176422.7449</v>
      </c>
    </row>
    <row r="21" spans="11:12" ht="15">
      <c r="K21" s="27" t="s">
        <v>124</v>
      </c>
      <c r="L21" s="31">
        <v>46611.162</v>
      </c>
    </row>
  </sheetData>
  <sheetProtection algorithmName="SHA-512" hashValue="/TQffKzf7eDsMFksRKc57VbsSZk7nSMD2tVrfLqfvBuIO1aDJlWzJKnt39pn8/L+7Ic/nOVAARgJnKUzmH8K4A==" saltValue="tZ1mL0baYZ5NDz18pu5dcQ==" spinCount="100000" sheet="1" objects="1" scenarios="1"/>
  <autoFilter ref="A1:N18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EB87-C24B-4C2A-8183-BAB8D1B9A67D}">
  <dimension ref="A1:F147"/>
  <sheetViews>
    <sheetView workbookViewId="0" topLeftCell="A1">
      <selection activeCell="B16" sqref="B16"/>
    </sheetView>
  </sheetViews>
  <sheetFormatPr defaultColWidth="9.140625" defaultRowHeight="15"/>
  <cols>
    <col min="1" max="1" width="35.28125" style="43" bestFit="1" customWidth="1"/>
    <col min="2" max="2" width="23.57421875" style="43" bestFit="1" customWidth="1"/>
    <col min="3" max="3" width="7.140625" style="43" bestFit="1" customWidth="1"/>
    <col min="4" max="4" width="70.8515625" style="1" bestFit="1" customWidth="1"/>
    <col min="5" max="5" width="16.00390625" style="43" customWidth="1"/>
    <col min="6" max="6" width="30.140625" style="44" bestFit="1" customWidth="1"/>
    <col min="7" max="16384" width="9.140625" style="43" customWidth="1"/>
  </cols>
  <sheetData>
    <row r="1" spans="1:6" ht="15">
      <c r="A1" s="41" t="s">
        <v>4</v>
      </c>
      <c r="B1" s="41" t="s">
        <v>5</v>
      </c>
      <c r="C1" s="42" t="s">
        <v>6</v>
      </c>
      <c r="D1" s="42" t="s">
        <v>7</v>
      </c>
      <c r="E1" s="42" t="s">
        <v>226</v>
      </c>
      <c r="F1" s="42" t="s">
        <v>9</v>
      </c>
    </row>
    <row r="2" spans="1:6" s="44" customFormat="1" ht="15">
      <c r="A2" s="44" t="s">
        <v>227</v>
      </c>
      <c r="B2" s="44" t="s">
        <v>145</v>
      </c>
      <c r="C2" s="44">
        <v>361</v>
      </c>
      <c r="D2" s="7" t="s">
        <v>228</v>
      </c>
      <c r="E2" s="44">
        <v>3</v>
      </c>
      <c r="F2" s="44" t="s">
        <v>144</v>
      </c>
    </row>
    <row r="3" spans="1:6" s="44" customFormat="1" ht="15">
      <c r="A3" s="44" t="s">
        <v>229</v>
      </c>
      <c r="B3" s="44" t="s">
        <v>152</v>
      </c>
      <c r="C3" s="44">
        <v>361</v>
      </c>
      <c r="D3" s="7" t="s">
        <v>228</v>
      </c>
      <c r="E3" s="44">
        <v>3</v>
      </c>
      <c r="F3" s="44" t="s">
        <v>151</v>
      </c>
    </row>
    <row r="4" spans="1:6" s="44" customFormat="1" ht="15">
      <c r="A4" s="44" t="s">
        <v>230</v>
      </c>
      <c r="B4" s="44" t="s">
        <v>172</v>
      </c>
      <c r="C4" s="44">
        <v>361</v>
      </c>
      <c r="D4" s="7" t="s">
        <v>228</v>
      </c>
      <c r="E4" s="44">
        <v>2</v>
      </c>
      <c r="F4" s="44" t="s">
        <v>171</v>
      </c>
    </row>
    <row r="5" spans="1:6" s="44" customFormat="1" ht="15">
      <c r="A5" s="44" t="s">
        <v>231</v>
      </c>
      <c r="B5" s="44" t="s">
        <v>175</v>
      </c>
      <c r="C5" s="44">
        <v>361</v>
      </c>
      <c r="D5" s="7" t="s">
        <v>228</v>
      </c>
      <c r="E5" s="44">
        <v>2</v>
      </c>
      <c r="F5" s="44" t="s">
        <v>174</v>
      </c>
    </row>
    <row r="6" spans="1:6" s="44" customFormat="1" ht="15">
      <c r="A6" s="44" t="s">
        <v>232</v>
      </c>
      <c r="B6" s="44" t="s">
        <v>169</v>
      </c>
      <c r="C6" s="44">
        <v>361</v>
      </c>
      <c r="D6" s="7" t="s">
        <v>228</v>
      </c>
      <c r="E6" s="44">
        <v>2</v>
      </c>
      <c r="F6" s="44" t="s">
        <v>168</v>
      </c>
    </row>
    <row r="7" spans="1:6" s="44" customFormat="1" ht="15">
      <c r="A7" s="44" t="s">
        <v>233</v>
      </c>
      <c r="B7" s="44" t="s">
        <v>145</v>
      </c>
      <c r="C7" s="44">
        <v>480</v>
      </c>
      <c r="D7" s="7" t="s">
        <v>234</v>
      </c>
      <c r="E7" s="44">
        <v>8</v>
      </c>
      <c r="F7" s="44" t="s">
        <v>144</v>
      </c>
    </row>
    <row r="8" spans="1:6" s="44" customFormat="1" ht="15">
      <c r="A8" s="44" t="s">
        <v>235</v>
      </c>
      <c r="B8" s="44" t="s">
        <v>149</v>
      </c>
      <c r="C8" s="44">
        <v>480</v>
      </c>
      <c r="D8" s="7" t="s">
        <v>234</v>
      </c>
      <c r="E8" s="44">
        <v>2</v>
      </c>
      <c r="F8" s="44" t="s">
        <v>148</v>
      </c>
    </row>
    <row r="9" spans="1:6" s="44" customFormat="1" ht="15">
      <c r="A9" s="44" t="s">
        <v>236</v>
      </c>
      <c r="B9" s="44" t="s">
        <v>178</v>
      </c>
      <c r="C9" s="44">
        <v>480</v>
      </c>
      <c r="D9" s="7" t="s">
        <v>234</v>
      </c>
      <c r="E9" s="44">
        <v>1</v>
      </c>
      <c r="F9" s="44" t="s">
        <v>177</v>
      </c>
    </row>
    <row r="10" spans="1:6" s="44" customFormat="1" ht="15">
      <c r="A10" s="44" t="s">
        <v>237</v>
      </c>
      <c r="B10" s="44" t="s">
        <v>172</v>
      </c>
      <c r="C10" s="44">
        <v>480</v>
      </c>
      <c r="D10" s="7" t="s">
        <v>234</v>
      </c>
      <c r="E10" s="44">
        <v>2</v>
      </c>
      <c r="F10" s="44" t="s">
        <v>171</v>
      </c>
    </row>
    <row r="11" spans="1:6" s="44" customFormat="1" ht="15">
      <c r="A11" s="44" t="s">
        <v>238</v>
      </c>
      <c r="B11" s="44" t="s">
        <v>175</v>
      </c>
      <c r="C11" s="44">
        <v>480</v>
      </c>
      <c r="D11" s="7" t="s">
        <v>234</v>
      </c>
      <c r="E11" s="44">
        <v>3</v>
      </c>
      <c r="F11" s="44" t="s">
        <v>174</v>
      </c>
    </row>
    <row r="12" spans="1:6" s="44" customFormat="1" ht="15">
      <c r="A12" s="44" t="s">
        <v>239</v>
      </c>
      <c r="B12" s="44" t="s">
        <v>169</v>
      </c>
      <c r="C12" s="44">
        <v>480</v>
      </c>
      <c r="D12" s="7" t="s">
        <v>234</v>
      </c>
      <c r="E12" s="44">
        <v>2</v>
      </c>
      <c r="F12" s="44" t="s">
        <v>168</v>
      </c>
    </row>
    <row r="13" spans="1:6" s="44" customFormat="1" ht="15">
      <c r="A13" s="44" t="s">
        <v>240</v>
      </c>
      <c r="B13" s="44" t="s">
        <v>145</v>
      </c>
      <c r="C13" s="44">
        <v>64</v>
      </c>
      <c r="D13" s="7" t="s">
        <v>241</v>
      </c>
      <c r="E13" s="44">
        <v>3</v>
      </c>
      <c r="F13" s="44" t="s">
        <v>144</v>
      </c>
    </row>
    <row r="14" spans="1:6" s="44" customFormat="1" ht="15">
      <c r="A14" s="44" t="s">
        <v>242</v>
      </c>
      <c r="B14" s="44" t="s">
        <v>152</v>
      </c>
      <c r="C14" s="44">
        <v>64</v>
      </c>
      <c r="D14" s="7" t="s">
        <v>241</v>
      </c>
      <c r="E14" s="44">
        <v>2</v>
      </c>
      <c r="F14" s="44" t="s">
        <v>151</v>
      </c>
    </row>
    <row r="15" spans="1:6" s="44" customFormat="1" ht="15">
      <c r="A15" s="44" t="s">
        <v>243</v>
      </c>
      <c r="B15" s="44" t="s">
        <v>149</v>
      </c>
      <c r="C15" s="44">
        <v>64</v>
      </c>
      <c r="D15" s="7" t="s">
        <v>241</v>
      </c>
      <c r="E15" s="44">
        <v>2</v>
      </c>
      <c r="F15" s="44" t="s">
        <v>148</v>
      </c>
    </row>
    <row r="16" spans="1:6" s="44" customFormat="1" ht="15">
      <c r="A16" s="44" t="s">
        <v>244</v>
      </c>
      <c r="B16" s="44" t="s">
        <v>175</v>
      </c>
      <c r="C16" s="44">
        <v>64</v>
      </c>
      <c r="D16" s="7" t="s">
        <v>241</v>
      </c>
      <c r="E16" s="44">
        <v>2</v>
      </c>
      <c r="F16" s="44" t="s">
        <v>174</v>
      </c>
    </row>
    <row r="17" spans="1:6" s="44" customFormat="1" ht="15">
      <c r="A17" s="44" t="s">
        <v>245</v>
      </c>
      <c r="B17" s="44" t="s">
        <v>169</v>
      </c>
      <c r="C17" s="44">
        <v>64</v>
      </c>
      <c r="D17" s="7" t="s">
        <v>241</v>
      </c>
      <c r="E17" s="44">
        <v>2</v>
      </c>
      <c r="F17" s="44" t="s">
        <v>168</v>
      </c>
    </row>
    <row r="18" spans="1:6" s="44" customFormat="1" ht="15">
      <c r="A18" s="44" t="s">
        <v>246</v>
      </c>
      <c r="B18" s="44" t="s">
        <v>145</v>
      </c>
      <c r="C18" s="44">
        <v>196</v>
      </c>
      <c r="D18" s="7" t="s">
        <v>247</v>
      </c>
      <c r="E18" s="44">
        <v>1</v>
      </c>
      <c r="F18" s="44" t="s">
        <v>144</v>
      </c>
    </row>
    <row r="19" spans="1:6" s="44" customFormat="1" ht="15">
      <c r="A19" s="44" t="s">
        <v>248</v>
      </c>
      <c r="B19" s="44" t="s">
        <v>145</v>
      </c>
      <c r="C19" s="44">
        <v>14</v>
      </c>
      <c r="D19" s="7" t="s">
        <v>249</v>
      </c>
      <c r="E19" s="44">
        <v>2</v>
      </c>
      <c r="F19" s="44" t="s">
        <v>183</v>
      </c>
    </row>
    <row r="20" spans="1:6" s="44" customFormat="1" ht="15">
      <c r="A20" s="44" t="s">
        <v>250</v>
      </c>
      <c r="B20" s="44" t="s">
        <v>178</v>
      </c>
      <c r="C20" s="44">
        <v>14</v>
      </c>
      <c r="D20" s="7" t="s">
        <v>249</v>
      </c>
      <c r="E20" s="44">
        <v>1</v>
      </c>
      <c r="F20" s="44" t="s">
        <v>177</v>
      </c>
    </row>
    <row r="21" spans="1:6" s="44" customFormat="1" ht="15">
      <c r="A21" s="44" t="s">
        <v>251</v>
      </c>
      <c r="B21" s="44" t="s">
        <v>172</v>
      </c>
      <c r="C21" s="44">
        <v>14</v>
      </c>
      <c r="D21" s="7" t="s">
        <v>249</v>
      </c>
      <c r="E21" s="44">
        <v>1</v>
      </c>
      <c r="F21" s="44" t="s">
        <v>171</v>
      </c>
    </row>
    <row r="22" spans="1:6" s="44" customFormat="1" ht="15">
      <c r="A22" s="44" t="s">
        <v>252</v>
      </c>
      <c r="B22" s="44" t="s">
        <v>175</v>
      </c>
      <c r="C22" s="44">
        <v>14</v>
      </c>
      <c r="D22" s="7" t="s">
        <v>249</v>
      </c>
      <c r="E22" s="44">
        <v>1</v>
      </c>
      <c r="F22" s="44" t="s">
        <v>174</v>
      </c>
    </row>
    <row r="23" spans="1:6" s="44" customFormat="1" ht="15">
      <c r="A23" s="44" t="s">
        <v>253</v>
      </c>
      <c r="B23" s="44" t="s">
        <v>169</v>
      </c>
      <c r="C23" s="44">
        <v>14</v>
      </c>
      <c r="D23" s="7" t="s">
        <v>249</v>
      </c>
      <c r="E23" s="44">
        <v>1</v>
      </c>
      <c r="F23" s="44" t="s">
        <v>168</v>
      </c>
    </row>
    <row r="24" spans="1:6" s="44" customFormat="1" ht="15">
      <c r="A24" s="44" t="s">
        <v>254</v>
      </c>
      <c r="B24" s="44" t="s">
        <v>145</v>
      </c>
      <c r="C24" s="44">
        <v>391</v>
      </c>
      <c r="D24" s="7" t="s">
        <v>255</v>
      </c>
      <c r="E24" s="44">
        <v>1</v>
      </c>
      <c r="F24" s="44" t="s">
        <v>144</v>
      </c>
    </row>
    <row r="25" spans="1:6" s="44" customFormat="1" ht="15">
      <c r="A25" s="44" t="s">
        <v>256</v>
      </c>
      <c r="B25" s="44" t="s">
        <v>145</v>
      </c>
      <c r="C25" s="44">
        <v>20</v>
      </c>
      <c r="D25" s="7" t="s">
        <v>257</v>
      </c>
      <c r="E25" s="44">
        <v>1</v>
      </c>
      <c r="F25" s="44" t="s">
        <v>144</v>
      </c>
    </row>
    <row r="26" spans="1:6" s="44" customFormat="1" ht="15">
      <c r="A26" s="44" t="s">
        <v>258</v>
      </c>
      <c r="B26" s="44" t="s">
        <v>145</v>
      </c>
      <c r="C26" s="44">
        <v>300</v>
      </c>
      <c r="D26" s="7" t="s">
        <v>259</v>
      </c>
      <c r="E26" s="44">
        <v>1</v>
      </c>
      <c r="F26" s="44" t="s">
        <v>144</v>
      </c>
    </row>
    <row r="27" spans="1:6" s="44" customFormat="1" ht="15">
      <c r="A27" s="44" t="s">
        <v>260</v>
      </c>
      <c r="B27" s="44" t="s">
        <v>178</v>
      </c>
      <c r="C27" s="44">
        <v>300</v>
      </c>
      <c r="D27" s="7" t="s">
        <v>259</v>
      </c>
      <c r="E27" s="44">
        <v>1</v>
      </c>
      <c r="F27" s="44" t="s">
        <v>177</v>
      </c>
    </row>
    <row r="28" spans="1:6" s="44" customFormat="1" ht="15">
      <c r="A28" s="44" t="s">
        <v>261</v>
      </c>
      <c r="B28" s="44" t="s">
        <v>172</v>
      </c>
      <c r="C28" s="44">
        <v>300</v>
      </c>
      <c r="D28" s="7" t="s">
        <v>259</v>
      </c>
      <c r="E28" s="44">
        <v>1</v>
      </c>
      <c r="F28" s="44" t="s">
        <v>171</v>
      </c>
    </row>
    <row r="29" spans="1:6" s="44" customFormat="1" ht="15">
      <c r="A29" s="44" t="s">
        <v>262</v>
      </c>
      <c r="B29" s="44" t="s">
        <v>175</v>
      </c>
      <c r="C29" s="44">
        <v>300</v>
      </c>
      <c r="D29" s="7" t="s">
        <v>259</v>
      </c>
      <c r="E29" s="44">
        <v>1</v>
      </c>
      <c r="F29" s="44" t="s">
        <v>174</v>
      </c>
    </row>
    <row r="30" spans="1:6" s="44" customFormat="1" ht="15">
      <c r="A30" s="44" t="s">
        <v>263</v>
      </c>
      <c r="B30" s="44" t="s">
        <v>169</v>
      </c>
      <c r="C30" s="44">
        <v>300</v>
      </c>
      <c r="D30" s="7" t="s">
        <v>259</v>
      </c>
      <c r="E30" s="44">
        <v>1</v>
      </c>
      <c r="F30" s="44" t="s">
        <v>168</v>
      </c>
    </row>
    <row r="31" spans="1:6" s="44" customFormat="1" ht="15">
      <c r="A31" s="44" t="s">
        <v>264</v>
      </c>
      <c r="B31" s="44" t="s">
        <v>145</v>
      </c>
      <c r="C31" s="44">
        <v>131</v>
      </c>
      <c r="D31" s="7" t="s">
        <v>265</v>
      </c>
      <c r="E31" s="44">
        <v>2</v>
      </c>
      <c r="F31" s="44" t="s">
        <v>144</v>
      </c>
    </row>
    <row r="32" spans="1:6" s="44" customFormat="1" ht="15">
      <c r="A32" s="44" t="s">
        <v>266</v>
      </c>
      <c r="B32" s="44" t="s">
        <v>145</v>
      </c>
      <c r="C32" s="44">
        <v>137</v>
      </c>
      <c r="D32" s="7" t="s">
        <v>267</v>
      </c>
      <c r="E32" s="44">
        <v>1</v>
      </c>
      <c r="F32" s="44" t="s">
        <v>144</v>
      </c>
    </row>
    <row r="33" spans="1:6" s="44" customFormat="1" ht="15">
      <c r="A33" s="44" t="s">
        <v>268</v>
      </c>
      <c r="B33" s="44" t="s">
        <v>145</v>
      </c>
      <c r="C33" s="44">
        <v>307</v>
      </c>
      <c r="D33" s="7" t="s">
        <v>269</v>
      </c>
      <c r="E33" s="44">
        <v>1</v>
      </c>
      <c r="F33" s="44" t="s">
        <v>144</v>
      </c>
    </row>
    <row r="34" spans="1:6" s="44" customFormat="1" ht="15">
      <c r="A34" s="44" t="s">
        <v>270</v>
      </c>
      <c r="B34" s="44" t="s">
        <v>152</v>
      </c>
      <c r="C34" s="44">
        <v>307</v>
      </c>
      <c r="D34" s="7" t="s">
        <v>269</v>
      </c>
      <c r="E34" s="44">
        <v>1</v>
      </c>
      <c r="F34" s="44" t="s">
        <v>151</v>
      </c>
    </row>
    <row r="35" spans="1:6" s="44" customFormat="1" ht="15">
      <c r="A35" s="44" t="s">
        <v>271</v>
      </c>
      <c r="B35" s="44" t="s">
        <v>149</v>
      </c>
      <c r="C35" s="44">
        <v>307</v>
      </c>
      <c r="D35" s="7" t="s">
        <v>269</v>
      </c>
      <c r="E35" s="44">
        <v>1</v>
      </c>
      <c r="F35" s="44" t="s">
        <v>148</v>
      </c>
    </row>
    <row r="36" spans="1:6" s="44" customFormat="1" ht="15">
      <c r="A36" s="44" t="s">
        <v>272</v>
      </c>
      <c r="B36" s="44" t="s">
        <v>145</v>
      </c>
      <c r="C36" s="44">
        <v>146</v>
      </c>
      <c r="D36" s="7" t="s">
        <v>273</v>
      </c>
      <c r="E36" s="44">
        <v>1</v>
      </c>
      <c r="F36" s="44" t="s">
        <v>144</v>
      </c>
    </row>
    <row r="37" spans="1:6" s="44" customFormat="1" ht="15">
      <c r="A37" s="44" t="s">
        <v>274</v>
      </c>
      <c r="B37" s="44" t="s">
        <v>152</v>
      </c>
      <c r="C37" s="44">
        <v>146</v>
      </c>
      <c r="D37" s="7" t="s">
        <v>273</v>
      </c>
      <c r="E37" s="44">
        <v>1</v>
      </c>
      <c r="F37" s="44" t="s">
        <v>151</v>
      </c>
    </row>
    <row r="38" spans="1:6" s="44" customFormat="1" ht="15">
      <c r="A38" s="44" t="s">
        <v>275</v>
      </c>
      <c r="B38" s="44" t="s">
        <v>149</v>
      </c>
      <c r="C38" s="44">
        <v>146</v>
      </c>
      <c r="D38" s="7" t="s">
        <v>273</v>
      </c>
      <c r="E38" s="44">
        <v>1</v>
      </c>
      <c r="F38" s="44" t="s">
        <v>148</v>
      </c>
    </row>
    <row r="39" spans="1:6" s="44" customFormat="1" ht="15">
      <c r="A39" s="44" t="s">
        <v>276</v>
      </c>
      <c r="B39" s="44" t="s">
        <v>145</v>
      </c>
      <c r="C39" s="44">
        <v>148</v>
      </c>
      <c r="D39" s="7" t="s">
        <v>277</v>
      </c>
      <c r="E39" s="44">
        <v>1</v>
      </c>
      <c r="F39" s="44" t="s">
        <v>144</v>
      </c>
    </row>
    <row r="40" spans="1:6" s="44" customFormat="1" ht="15">
      <c r="A40" s="44" t="s">
        <v>278</v>
      </c>
      <c r="B40" s="44" t="s">
        <v>152</v>
      </c>
      <c r="C40" s="44">
        <v>148</v>
      </c>
      <c r="D40" s="7" t="s">
        <v>277</v>
      </c>
      <c r="E40" s="44">
        <v>1</v>
      </c>
      <c r="F40" s="44" t="s">
        <v>151</v>
      </c>
    </row>
    <row r="41" spans="1:6" s="44" customFormat="1" ht="15">
      <c r="A41" s="44" t="s">
        <v>279</v>
      </c>
      <c r="B41" s="44" t="s">
        <v>155</v>
      </c>
      <c r="C41" s="44">
        <v>148</v>
      </c>
      <c r="D41" s="7" t="s">
        <v>277</v>
      </c>
      <c r="E41" s="44">
        <v>1</v>
      </c>
      <c r="F41" s="44" t="s">
        <v>154</v>
      </c>
    </row>
    <row r="42" spans="1:6" s="44" customFormat="1" ht="15">
      <c r="A42" s="44" t="s">
        <v>280</v>
      </c>
      <c r="B42" s="44" t="s">
        <v>149</v>
      </c>
      <c r="C42" s="44">
        <v>148</v>
      </c>
      <c r="D42" s="7" t="s">
        <v>277</v>
      </c>
      <c r="E42" s="44">
        <v>1</v>
      </c>
      <c r="F42" s="44" t="s">
        <v>148</v>
      </c>
    </row>
    <row r="43" spans="1:6" s="44" customFormat="1" ht="15">
      <c r="A43" s="44" t="s">
        <v>281</v>
      </c>
      <c r="B43" s="44" t="s">
        <v>158</v>
      </c>
      <c r="C43" s="44">
        <v>148</v>
      </c>
      <c r="D43" s="7" t="s">
        <v>277</v>
      </c>
      <c r="E43" s="44">
        <v>1</v>
      </c>
      <c r="F43" s="44" t="s">
        <v>157</v>
      </c>
    </row>
    <row r="44" spans="1:6" s="44" customFormat="1" ht="15">
      <c r="A44" s="44" t="s">
        <v>282</v>
      </c>
      <c r="B44" s="44" t="s">
        <v>178</v>
      </c>
      <c r="C44" s="44">
        <v>148</v>
      </c>
      <c r="D44" s="7" t="s">
        <v>277</v>
      </c>
      <c r="E44" s="44">
        <v>1</v>
      </c>
      <c r="F44" s="44" t="s">
        <v>177</v>
      </c>
    </row>
    <row r="45" spans="1:6" s="44" customFormat="1" ht="15">
      <c r="A45" s="44" t="s">
        <v>283</v>
      </c>
      <c r="B45" s="44" t="s">
        <v>172</v>
      </c>
      <c r="C45" s="44">
        <v>148</v>
      </c>
      <c r="D45" s="7" t="s">
        <v>277</v>
      </c>
      <c r="E45" s="44">
        <v>1</v>
      </c>
      <c r="F45" s="44" t="s">
        <v>171</v>
      </c>
    </row>
    <row r="46" spans="1:6" s="44" customFormat="1" ht="15">
      <c r="A46" s="44" t="s">
        <v>284</v>
      </c>
      <c r="B46" s="44" t="s">
        <v>175</v>
      </c>
      <c r="C46" s="44">
        <v>148</v>
      </c>
      <c r="D46" s="7" t="s">
        <v>277</v>
      </c>
      <c r="E46" s="44">
        <v>1</v>
      </c>
      <c r="F46" s="44" t="s">
        <v>174</v>
      </c>
    </row>
    <row r="47" spans="1:6" s="44" customFormat="1" ht="15">
      <c r="A47" s="44" t="s">
        <v>285</v>
      </c>
      <c r="B47" s="44" t="s">
        <v>169</v>
      </c>
      <c r="C47" s="44">
        <v>148</v>
      </c>
      <c r="D47" s="7" t="s">
        <v>277</v>
      </c>
      <c r="E47" s="44">
        <v>1</v>
      </c>
      <c r="F47" s="44" t="s">
        <v>168</v>
      </c>
    </row>
    <row r="48" spans="1:6" s="44" customFormat="1" ht="15">
      <c r="A48" s="44" t="s">
        <v>286</v>
      </c>
      <c r="B48" s="44" t="s">
        <v>145</v>
      </c>
      <c r="C48" s="44">
        <v>142</v>
      </c>
      <c r="D48" s="7" t="s">
        <v>287</v>
      </c>
      <c r="E48" s="44">
        <v>1</v>
      </c>
      <c r="F48" s="44" t="s">
        <v>144</v>
      </c>
    </row>
    <row r="49" spans="1:6" s="44" customFormat="1" ht="15">
      <c r="A49" s="44" t="s">
        <v>288</v>
      </c>
      <c r="B49" s="44" t="s">
        <v>145</v>
      </c>
      <c r="C49" s="44">
        <v>144</v>
      </c>
      <c r="D49" s="7" t="s">
        <v>289</v>
      </c>
      <c r="E49" s="44">
        <v>2</v>
      </c>
      <c r="F49" s="44" t="s">
        <v>144</v>
      </c>
    </row>
    <row r="50" spans="1:6" s="44" customFormat="1" ht="15">
      <c r="A50" s="44" t="s">
        <v>290</v>
      </c>
      <c r="B50" s="44" t="s">
        <v>169</v>
      </c>
      <c r="C50" s="44">
        <v>144</v>
      </c>
      <c r="D50" s="7" t="s">
        <v>289</v>
      </c>
      <c r="E50" s="44">
        <v>2</v>
      </c>
      <c r="F50" s="44" t="s">
        <v>168</v>
      </c>
    </row>
    <row r="51" spans="1:6" s="44" customFormat="1" ht="15">
      <c r="A51" s="44" t="s">
        <v>291</v>
      </c>
      <c r="B51" s="44" t="s">
        <v>145</v>
      </c>
      <c r="C51" s="44">
        <v>309</v>
      </c>
      <c r="D51" s="7" t="s">
        <v>292</v>
      </c>
      <c r="E51" s="44">
        <v>1</v>
      </c>
      <c r="F51" s="44" t="s">
        <v>144</v>
      </c>
    </row>
    <row r="52" spans="1:6" s="44" customFormat="1" ht="15">
      <c r="A52" s="44" t="s">
        <v>293</v>
      </c>
      <c r="B52" s="44" t="s">
        <v>145</v>
      </c>
      <c r="C52" s="44">
        <v>70</v>
      </c>
      <c r="D52" s="7" t="s">
        <v>294</v>
      </c>
      <c r="E52" s="44">
        <v>2</v>
      </c>
      <c r="F52" s="44" t="s">
        <v>144</v>
      </c>
    </row>
    <row r="53" spans="1:6" s="44" customFormat="1" ht="15">
      <c r="A53" s="44" t="s">
        <v>295</v>
      </c>
      <c r="B53" s="44" t="s">
        <v>152</v>
      </c>
      <c r="C53" s="44">
        <v>70</v>
      </c>
      <c r="D53" s="7" t="s">
        <v>294</v>
      </c>
      <c r="E53" s="44">
        <v>1</v>
      </c>
      <c r="F53" s="44" t="s">
        <v>151</v>
      </c>
    </row>
    <row r="54" spans="1:6" s="44" customFormat="1" ht="15">
      <c r="A54" s="44" t="s">
        <v>296</v>
      </c>
      <c r="B54" s="44" t="s">
        <v>155</v>
      </c>
      <c r="C54" s="44">
        <v>70</v>
      </c>
      <c r="D54" s="7" t="s">
        <v>294</v>
      </c>
      <c r="E54" s="44">
        <v>1</v>
      </c>
      <c r="F54" s="44" t="s">
        <v>154</v>
      </c>
    </row>
    <row r="55" spans="1:6" s="44" customFormat="1" ht="15">
      <c r="A55" s="44" t="s">
        <v>297</v>
      </c>
      <c r="B55" s="44" t="s">
        <v>149</v>
      </c>
      <c r="C55" s="44">
        <v>70</v>
      </c>
      <c r="D55" s="7" t="s">
        <v>294</v>
      </c>
      <c r="E55" s="44">
        <v>1</v>
      </c>
      <c r="F55" s="44" t="s">
        <v>148</v>
      </c>
    </row>
    <row r="56" spans="1:6" s="44" customFormat="1" ht="15">
      <c r="A56" s="44" t="s">
        <v>298</v>
      </c>
      <c r="B56" s="44" t="s">
        <v>158</v>
      </c>
      <c r="C56" s="44">
        <v>70</v>
      </c>
      <c r="D56" s="7" t="s">
        <v>294</v>
      </c>
      <c r="E56" s="44">
        <v>2</v>
      </c>
      <c r="F56" s="44" t="s">
        <v>157</v>
      </c>
    </row>
    <row r="57" spans="1:6" s="44" customFormat="1" ht="15">
      <c r="A57" s="44" t="s">
        <v>299</v>
      </c>
      <c r="B57" s="44" t="s">
        <v>178</v>
      </c>
      <c r="C57" s="44">
        <v>70</v>
      </c>
      <c r="D57" s="7" t="s">
        <v>294</v>
      </c>
      <c r="E57" s="44">
        <v>1</v>
      </c>
      <c r="F57" s="44" t="s">
        <v>177</v>
      </c>
    </row>
    <row r="58" spans="1:6" s="44" customFormat="1" ht="15">
      <c r="A58" s="44" t="s">
        <v>300</v>
      </c>
      <c r="B58" s="44" t="s">
        <v>172</v>
      </c>
      <c r="C58" s="44">
        <v>70</v>
      </c>
      <c r="D58" s="7" t="s">
        <v>294</v>
      </c>
      <c r="E58" s="44">
        <v>1</v>
      </c>
      <c r="F58" s="44" t="s">
        <v>171</v>
      </c>
    </row>
    <row r="59" spans="1:6" s="44" customFormat="1" ht="15">
      <c r="A59" s="44" t="s">
        <v>301</v>
      </c>
      <c r="B59" s="44" t="s">
        <v>175</v>
      </c>
      <c r="C59" s="44">
        <v>70</v>
      </c>
      <c r="D59" s="7" t="s">
        <v>294</v>
      </c>
      <c r="E59" s="44">
        <v>1</v>
      </c>
      <c r="F59" s="44" t="s">
        <v>174</v>
      </c>
    </row>
    <row r="60" spans="1:6" s="44" customFormat="1" ht="15">
      <c r="A60" s="44" t="s">
        <v>302</v>
      </c>
      <c r="B60" s="44" t="s">
        <v>169</v>
      </c>
      <c r="C60" s="44">
        <v>70</v>
      </c>
      <c r="D60" s="7" t="s">
        <v>294</v>
      </c>
      <c r="E60" s="44">
        <v>1</v>
      </c>
      <c r="F60" s="44" t="s">
        <v>168</v>
      </c>
    </row>
    <row r="61" spans="1:6" s="44" customFormat="1" ht="15">
      <c r="A61" s="44" t="s">
        <v>303</v>
      </c>
      <c r="B61" s="44" t="s">
        <v>145</v>
      </c>
      <c r="C61" s="44">
        <v>394</v>
      </c>
      <c r="D61" s="7" t="s">
        <v>304</v>
      </c>
      <c r="E61" s="44">
        <v>5</v>
      </c>
      <c r="F61" s="44" t="s">
        <v>144</v>
      </c>
    </row>
    <row r="62" spans="1:6" s="44" customFormat="1" ht="15">
      <c r="A62" s="44" t="s">
        <v>305</v>
      </c>
      <c r="B62" s="44" t="s">
        <v>152</v>
      </c>
      <c r="C62" s="44">
        <v>394</v>
      </c>
      <c r="D62" s="7" t="s">
        <v>304</v>
      </c>
      <c r="E62" s="44">
        <v>5</v>
      </c>
      <c r="F62" s="44" t="s">
        <v>151</v>
      </c>
    </row>
    <row r="63" spans="1:6" s="44" customFormat="1" ht="15">
      <c r="A63" s="44" t="s">
        <v>306</v>
      </c>
      <c r="B63" s="44" t="s">
        <v>149</v>
      </c>
      <c r="C63" s="44">
        <v>394</v>
      </c>
      <c r="D63" s="7" t="s">
        <v>304</v>
      </c>
      <c r="E63" s="44">
        <v>5</v>
      </c>
      <c r="F63" s="44" t="s">
        <v>148</v>
      </c>
    </row>
    <row r="64" spans="1:6" s="44" customFormat="1" ht="15">
      <c r="A64" s="44" t="s">
        <v>307</v>
      </c>
      <c r="B64" s="44" t="s">
        <v>145</v>
      </c>
      <c r="C64" s="44">
        <v>417</v>
      </c>
      <c r="D64" s="7" t="s">
        <v>308</v>
      </c>
      <c r="E64" s="44">
        <v>7</v>
      </c>
      <c r="F64" s="44" t="s">
        <v>144</v>
      </c>
    </row>
    <row r="65" spans="1:6" s="44" customFormat="1" ht="15">
      <c r="A65" s="44" t="s">
        <v>309</v>
      </c>
      <c r="B65" s="44" t="s">
        <v>152</v>
      </c>
      <c r="C65" s="44">
        <v>417</v>
      </c>
      <c r="D65" s="7" t="s">
        <v>308</v>
      </c>
      <c r="E65" s="44">
        <v>7</v>
      </c>
      <c r="F65" s="44" t="s">
        <v>151</v>
      </c>
    </row>
    <row r="66" spans="1:6" s="44" customFormat="1" ht="15">
      <c r="A66" s="44" t="s">
        <v>310</v>
      </c>
      <c r="B66" s="44" t="s">
        <v>155</v>
      </c>
      <c r="C66" s="44">
        <v>417</v>
      </c>
      <c r="D66" s="7" t="s">
        <v>308</v>
      </c>
      <c r="E66" s="44">
        <v>7</v>
      </c>
      <c r="F66" s="44" t="s">
        <v>154</v>
      </c>
    </row>
    <row r="67" spans="1:6" s="44" customFormat="1" ht="15">
      <c r="A67" s="44" t="s">
        <v>311</v>
      </c>
      <c r="B67" s="44" t="s">
        <v>149</v>
      </c>
      <c r="C67" s="44">
        <v>417</v>
      </c>
      <c r="D67" s="7" t="s">
        <v>308</v>
      </c>
      <c r="E67" s="44">
        <v>7</v>
      </c>
      <c r="F67" s="44" t="s">
        <v>148</v>
      </c>
    </row>
    <row r="68" spans="1:6" s="44" customFormat="1" ht="15">
      <c r="A68" s="44" t="s">
        <v>312</v>
      </c>
      <c r="B68" s="44" t="s">
        <v>158</v>
      </c>
      <c r="C68" s="44">
        <v>417</v>
      </c>
      <c r="D68" s="7" t="s">
        <v>308</v>
      </c>
      <c r="E68" s="44">
        <v>7</v>
      </c>
      <c r="F68" s="44" t="s">
        <v>157</v>
      </c>
    </row>
    <row r="69" spans="1:6" s="44" customFormat="1" ht="15">
      <c r="A69" s="44" t="s">
        <v>313</v>
      </c>
      <c r="B69" s="44" t="s">
        <v>178</v>
      </c>
      <c r="C69" s="44">
        <v>417</v>
      </c>
      <c r="D69" s="7" t="s">
        <v>308</v>
      </c>
      <c r="E69" s="44">
        <v>7</v>
      </c>
      <c r="F69" s="44" t="s">
        <v>177</v>
      </c>
    </row>
    <row r="70" spans="1:6" s="44" customFormat="1" ht="15">
      <c r="A70" s="44" t="s">
        <v>314</v>
      </c>
      <c r="B70" s="44" t="s">
        <v>172</v>
      </c>
      <c r="C70" s="44">
        <v>417</v>
      </c>
      <c r="D70" s="7" t="s">
        <v>308</v>
      </c>
      <c r="E70" s="44">
        <v>7</v>
      </c>
      <c r="F70" s="44" t="s">
        <v>171</v>
      </c>
    </row>
    <row r="71" spans="1:6" s="44" customFormat="1" ht="15">
      <c r="A71" s="44" t="s">
        <v>315</v>
      </c>
      <c r="B71" s="44" t="s">
        <v>175</v>
      </c>
      <c r="C71" s="44">
        <v>417</v>
      </c>
      <c r="D71" s="7" t="s">
        <v>308</v>
      </c>
      <c r="E71" s="44">
        <v>7</v>
      </c>
      <c r="F71" s="44" t="s">
        <v>174</v>
      </c>
    </row>
    <row r="72" spans="1:6" s="44" customFormat="1" ht="15">
      <c r="A72" s="44" t="s">
        <v>316</v>
      </c>
      <c r="B72" s="44" t="s">
        <v>169</v>
      </c>
      <c r="C72" s="44">
        <v>417</v>
      </c>
      <c r="D72" s="7" t="s">
        <v>308</v>
      </c>
      <c r="E72" s="44">
        <v>7</v>
      </c>
      <c r="F72" s="44" t="s">
        <v>168</v>
      </c>
    </row>
    <row r="73" spans="1:6" s="44" customFormat="1" ht="15">
      <c r="A73" s="44" t="s">
        <v>317</v>
      </c>
      <c r="B73" s="44" t="s">
        <v>145</v>
      </c>
      <c r="C73" s="44">
        <v>150</v>
      </c>
      <c r="D73" s="7" t="s">
        <v>318</v>
      </c>
      <c r="E73" s="44">
        <v>4</v>
      </c>
      <c r="F73" s="44" t="s">
        <v>144</v>
      </c>
    </row>
    <row r="74" spans="1:6" s="44" customFormat="1" ht="15">
      <c r="A74" s="44" t="s">
        <v>319</v>
      </c>
      <c r="B74" s="44" t="s">
        <v>152</v>
      </c>
      <c r="C74" s="44">
        <v>150</v>
      </c>
      <c r="D74" s="7" t="s">
        <v>318</v>
      </c>
      <c r="E74" s="44">
        <v>4</v>
      </c>
      <c r="F74" s="44" t="s">
        <v>151</v>
      </c>
    </row>
    <row r="75" spans="1:6" s="44" customFormat="1" ht="15">
      <c r="A75" s="44" t="s">
        <v>320</v>
      </c>
      <c r="B75" s="44" t="s">
        <v>155</v>
      </c>
      <c r="C75" s="44">
        <v>150</v>
      </c>
      <c r="D75" s="7" t="s">
        <v>318</v>
      </c>
      <c r="E75" s="44">
        <v>4</v>
      </c>
      <c r="F75" s="44" t="s">
        <v>154</v>
      </c>
    </row>
    <row r="76" spans="1:6" s="44" customFormat="1" ht="15">
      <c r="A76" s="44" t="s">
        <v>321</v>
      </c>
      <c r="B76" s="44" t="s">
        <v>149</v>
      </c>
      <c r="C76" s="44">
        <v>150</v>
      </c>
      <c r="D76" s="7" t="s">
        <v>318</v>
      </c>
      <c r="E76" s="44">
        <v>4</v>
      </c>
      <c r="F76" s="44" t="s">
        <v>148</v>
      </c>
    </row>
    <row r="77" spans="1:6" s="44" customFormat="1" ht="15">
      <c r="A77" s="44" t="s">
        <v>322</v>
      </c>
      <c r="B77" s="44" t="s">
        <v>158</v>
      </c>
      <c r="C77" s="44">
        <v>150</v>
      </c>
      <c r="D77" s="7" t="s">
        <v>318</v>
      </c>
      <c r="E77" s="44">
        <v>3</v>
      </c>
      <c r="F77" s="44" t="s">
        <v>157</v>
      </c>
    </row>
    <row r="78" spans="1:6" s="44" customFormat="1" ht="15">
      <c r="A78" s="44" t="s">
        <v>323</v>
      </c>
      <c r="B78" s="44" t="s">
        <v>178</v>
      </c>
      <c r="C78" s="44">
        <v>150</v>
      </c>
      <c r="D78" s="7" t="s">
        <v>318</v>
      </c>
      <c r="E78" s="44">
        <v>3</v>
      </c>
      <c r="F78" s="44" t="s">
        <v>177</v>
      </c>
    </row>
    <row r="79" spans="1:6" s="44" customFormat="1" ht="15">
      <c r="A79" s="44" t="s">
        <v>324</v>
      </c>
      <c r="B79" s="44" t="s">
        <v>172</v>
      </c>
      <c r="C79" s="44">
        <v>150</v>
      </c>
      <c r="D79" s="7" t="s">
        <v>318</v>
      </c>
      <c r="E79" s="44">
        <v>3</v>
      </c>
      <c r="F79" s="44" t="s">
        <v>171</v>
      </c>
    </row>
    <row r="80" spans="1:6" s="44" customFormat="1" ht="15">
      <c r="A80" s="44" t="s">
        <v>325</v>
      </c>
      <c r="B80" s="44" t="s">
        <v>175</v>
      </c>
      <c r="C80" s="44">
        <v>150</v>
      </c>
      <c r="D80" s="7" t="s">
        <v>318</v>
      </c>
      <c r="E80" s="44">
        <v>3</v>
      </c>
      <c r="F80" s="44" t="s">
        <v>174</v>
      </c>
    </row>
    <row r="81" spans="1:6" s="44" customFormat="1" ht="15">
      <c r="A81" s="44" t="s">
        <v>326</v>
      </c>
      <c r="B81" s="44" t="s">
        <v>169</v>
      </c>
      <c r="C81" s="44">
        <v>150</v>
      </c>
      <c r="D81" s="7" t="s">
        <v>318</v>
      </c>
      <c r="E81" s="44">
        <v>3</v>
      </c>
      <c r="F81" s="44" t="s">
        <v>168</v>
      </c>
    </row>
    <row r="82" spans="1:6" s="44" customFormat="1" ht="15">
      <c r="A82" s="44" t="s">
        <v>327</v>
      </c>
      <c r="B82" s="44" t="s">
        <v>145</v>
      </c>
      <c r="C82" s="44">
        <v>80</v>
      </c>
      <c r="D82" s="7" t="s">
        <v>328</v>
      </c>
      <c r="E82" s="44">
        <v>7</v>
      </c>
      <c r="F82" s="44" t="s">
        <v>144</v>
      </c>
    </row>
    <row r="83" spans="1:6" s="44" customFormat="1" ht="15">
      <c r="A83" s="44" t="s">
        <v>329</v>
      </c>
      <c r="B83" s="44" t="s">
        <v>145</v>
      </c>
      <c r="C83" s="44">
        <v>40</v>
      </c>
      <c r="D83" s="7" t="s">
        <v>330</v>
      </c>
      <c r="E83" s="44">
        <v>3</v>
      </c>
      <c r="F83" s="44" t="s">
        <v>144</v>
      </c>
    </row>
    <row r="84" spans="1:6" s="44" customFormat="1" ht="15">
      <c r="A84" s="44" t="s">
        <v>331</v>
      </c>
      <c r="B84" s="44" t="s">
        <v>152</v>
      </c>
      <c r="C84" s="44">
        <v>40</v>
      </c>
      <c r="D84" s="7" t="s">
        <v>330</v>
      </c>
      <c r="E84" s="44">
        <v>1</v>
      </c>
      <c r="F84" s="44" t="s">
        <v>151</v>
      </c>
    </row>
    <row r="85" spans="1:6" s="44" customFormat="1" ht="15">
      <c r="A85" s="44" t="s">
        <v>332</v>
      </c>
      <c r="B85" s="44" t="s">
        <v>155</v>
      </c>
      <c r="C85" s="44">
        <v>40</v>
      </c>
      <c r="D85" s="7" t="s">
        <v>330</v>
      </c>
      <c r="E85" s="44">
        <v>1</v>
      </c>
      <c r="F85" s="44" t="s">
        <v>154</v>
      </c>
    </row>
    <row r="86" spans="1:6" s="44" customFormat="1" ht="15">
      <c r="A86" s="44" t="s">
        <v>333</v>
      </c>
      <c r="B86" s="44" t="s">
        <v>149</v>
      </c>
      <c r="C86" s="44">
        <v>40</v>
      </c>
      <c r="D86" s="7" t="s">
        <v>330</v>
      </c>
      <c r="E86" s="44">
        <v>1</v>
      </c>
      <c r="F86" s="44" t="s">
        <v>148</v>
      </c>
    </row>
    <row r="87" spans="1:6" s="44" customFormat="1" ht="15">
      <c r="A87" s="44" t="s">
        <v>334</v>
      </c>
      <c r="B87" s="44" t="s">
        <v>158</v>
      </c>
      <c r="C87" s="44">
        <v>40</v>
      </c>
      <c r="D87" s="7" t="s">
        <v>330</v>
      </c>
      <c r="E87" s="44">
        <v>2</v>
      </c>
      <c r="F87" s="44" t="s">
        <v>157</v>
      </c>
    </row>
    <row r="88" spans="1:6" s="44" customFormat="1" ht="15">
      <c r="A88" s="44" t="s">
        <v>335</v>
      </c>
      <c r="B88" s="44" t="s">
        <v>145</v>
      </c>
      <c r="C88" s="44">
        <v>390</v>
      </c>
      <c r="D88" s="7" t="s">
        <v>336</v>
      </c>
      <c r="E88" s="44">
        <v>2</v>
      </c>
      <c r="F88" s="44" t="s">
        <v>144</v>
      </c>
    </row>
    <row r="89" spans="1:6" s="44" customFormat="1" ht="15">
      <c r="A89" s="44" t="s">
        <v>337</v>
      </c>
      <c r="B89" s="44" t="s">
        <v>152</v>
      </c>
      <c r="C89" s="44">
        <v>390</v>
      </c>
      <c r="D89" s="7" t="s">
        <v>336</v>
      </c>
      <c r="E89" s="44">
        <v>1</v>
      </c>
      <c r="F89" s="44" t="s">
        <v>151</v>
      </c>
    </row>
    <row r="90" spans="1:6" s="44" customFormat="1" ht="15">
      <c r="A90" s="44" t="s">
        <v>338</v>
      </c>
      <c r="B90" s="44" t="s">
        <v>155</v>
      </c>
      <c r="C90" s="44">
        <v>390</v>
      </c>
      <c r="D90" s="7" t="s">
        <v>336</v>
      </c>
      <c r="E90" s="44">
        <v>1</v>
      </c>
      <c r="F90" s="44" t="s">
        <v>154</v>
      </c>
    </row>
    <row r="91" spans="1:6" s="44" customFormat="1" ht="15">
      <c r="A91" s="44" t="s">
        <v>339</v>
      </c>
      <c r="B91" s="44" t="s">
        <v>149</v>
      </c>
      <c r="C91" s="44">
        <v>390</v>
      </c>
      <c r="D91" s="7" t="s">
        <v>336</v>
      </c>
      <c r="E91" s="44">
        <v>1</v>
      </c>
      <c r="F91" s="44" t="s">
        <v>148</v>
      </c>
    </row>
    <row r="92" spans="1:6" s="44" customFormat="1" ht="15">
      <c r="A92" s="44" t="s">
        <v>340</v>
      </c>
      <c r="B92" s="44" t="s">
        <v>158</v>
      </c>
      <c r="C92" s="44">
        <v>390</v>
      </c>
      <c r="D92" s="7" t="s">
        <v>336</v>
      </c>
      <c r="E92" s="44">
        <v>1</v>
      </c>
      <c r="F92" s="44" t="s">
        <v>157</v>
      </c>
    </row>
    <row r="93" spans="1:6" s="44" customFormat="1" ht="15">
      <c r="A93" s="44" t="s">
        <v>341</v>
      </c>
      <c r="B93" s="44" t="s">
        <v>178</v>
      </c>
      <c r="C93" s="44">
        <v>390</v>
      </c>
      <c r="D93" s="7" t="s">
        <v>336</v>
      </c>
      <c r="E93" s="44">
        <v>1</v>
      </c>
      <c r="F93" s="44" t="s">
        <v>177</v>
      </c>
    </row>
    <row r="94" spans="1:6" s="44" customFormat="1" ht="15">
      <c r="A94" s="44" t="s">
        <v>342</v>
      </c>
      <c r="B94" s="44" t="s">
        <v>172</v>
      </c>
      <c r="C94" s="44">
        <v>390</v>
      </c>
      <c r="D94" s="7" t="s">
        <v>336</v>
      </c>
      <c r="E94" s="44">
        <v>1</v>
      </c>
      <c r="F94" s="44" t="s">
        <v>171</v>
      </c>
    </row>
    <row r="95" spans="1:6" s="44" customFormat="1" ht="15">
      <c r="A95" s="44" t="s">
        <v>343</v>
      </c>
      <c r="B95" s="44" t="s">
        <v>175</v>
      </c>
      <c r="C95" s="44">
        <v>390</v>
      </c>
      <c r="D95" s="7" t="s">
        <v>336</v>
      </c>
      <c r="E95" s="44">
        <v>1</v>
      </c>
      <c r="F95" s="44" t="s">
        <v>174</v>
      </c>
    </row>
    <row r="96" spans="1:6" s="44" customFormat="1" ht="15">
      <c r="A96" s="44" t="s">
        <v>344</v>
      </c>
      <c r="B96" s="44" t="s">
        <v>169</v>
      </c>
      <c r="C96" s="44">
        <v>390</v>
      </c>
      <c r="D96" s="7" t="s">
        <v>336</v>
      </c>
      <c r="E96" s="44">
        <v>1</v>
      </c>
      <c r="F96" s="44" t="s">
        <v>168</v>
      </c>
    </row>
    <row r="97" spans="1:6" s="44" customFormat="1" ht="15">
      <c r="A97" s="44" t="s">
        <v>345</v>
      </c>
      <c r="B97" s="44" t="s">
        <v>145</v>
      </c>
      <c r="C97" s="44">
        <v>400</v>
      </c>
      <c r="D97" s="7" t="s">
        <v>346</v>
      </c>
      <c r="E97" s="44">
        <v>1</v>
      </c>
      <c r="F97" s="44" t="s">
        <v>144</v>
      </c>
    </row>
    <row r="98" spans="1:6" s="44" customFormat="1" ht="15">
      <c r="A98" s="44" t="s">
        <v>347</v>
      </c>
      <c r="B98" s="44" t="s">
        <v>178</v>
      </c>
      <c r="C98" s="44">
        <v>400</v>
      </c>
      <c r="D98" s="7" t="s">
        <v>346</v>
      </c>
      <c r="E98" s="44">
        <v>1</v>
      </c>
      <c r="F98" s="44" t="s">
        <v>177</v>
      </c>
    </row>
    <row r="99" spans="1:6" s="44" customFormat="1" ht="15">
      <c r="A99" s="44" t="s">
        <v>348</v>
      </c>
      <c r="B99" s="44" t="s">
        <v>172</v>
      </c>
      <c r="C99" s="44">
        <v>400</v>
      </c>
      <c r="D99" s="7" t="s">
        <v>346</v>
      </c>
      <c r="E99" s="44">
        <v>1</v>
      </c>
      <c r="F99" s="44" t="s">
        <v>171</v>
      </c>
    </row>
    <row r="100" spans="1:6" s="44" customFormat="1" ht="15">
      <c r="A100" s="44" t="s">
        <v>349</v>
      </c>
      <c r="B100" s="44" t="s">
        <v>145</v>
      </c>
      <c r="C100" s="44">
        <v>90</v>
      </c>
      <c r="D100" s="7" t="s">
        <v>350</v>
      </c>
      <c r="E100" s="44">
        <v>2</v>
      </c>
      <c r="F100" s="44" t="s">
        <v>144</v>
      </c>
    </row>
    <row r="101" spans="1:6" s="44" customFormat="1" ht="15">
      <c r="A101" s="44" t="s">
        <v>351</v>
      </c>
      <c r="B101" s="44" t="s">
        <v>149</v>
      </c>
      <c r="C101" s="44">
        <v>90</v>
      </c>
      <c r="D101" s="7" t="s">
        <v>350</v>
      </c>
      <c r="E101" s="44">
        <v>1</v>
      </c>
      <c r="F101" s="44" t="s">
        <v>148</v>
      </c>
    </row>
    <row r="102" spans="1:6" s="44" customFormat="1" ht="15">
      <c r="A102" s="44" t="s">
        <v>352</v>
      </c>
      <c r="B102" s="44" t="s">
        <v>178</v>
      </c>
      <c r="C102" s="44">
        <v>90</v>
      </c>
      <c r="D102" s="7" t="s">
        <v>350</v>
      </c>
      <c r="E102" s="44">
        <v>1</v>
      </c>
      <c r="F102" s="44" t="s">
        <v>177</v>
      </c>
    </row>
    <row r="103" spans="1:6" s="44" customFormat="1" ht="15">
      <c r="A103" s="44" t="s">
        <v>353</v>
      </c>
      <c r="B103" s="44" t="s">
        <v>175</v>
      </c>
      <c r="C103" s="44">
        <v>90</v>
      </c>
      <c r="D103" s="7" t="s">
        <v>350</v>
      </c>
      <c r="E103" s="44">
        <v>1</v>
      </c>
      <c r="F103" s="44" t="s">
        <v>174</v>
      </c>
    </row>
    <row r="104" spans="1:6" s="44" customFormat="1" ht="15">
      <c r="A104" s="44" t="s">
        <v>354</v>
      </c>
      <c r="B104" s="44" t="s">
        <v>169</v>
      </c>
      <c r="C104" s="44">
        <v>90</v>
      </c>
      <c r="D104" s="7" t="s">
        <v>350</v>
      </c>
      <c r="E104" s="44">
        <v>1</v>
      </c>
      <c r="F104" s="44" t="s">
        <v>168</v>
      </c>
    </row>
    <row r="105" spans="1:6" s="44" customFormat="1" ht="15">
      <c r="A105" s="44" t="s">
        <v>355</v>
      </c>
      <c r="B105" s="44" t="s">
        <v>145</v>
      </c>
      <c r="C105" s="44">
        <v>410</v>
      </c>
      <c r="D105" s="7" t="s">
        <v>356</v>
      </c>
      <c r="E105" s="44">
        <v>3</v>
      </c>
      <c r="F105" s="44" t="s">
        <v>144</v>
      </c>
    </row>
    <row r="106" spans="1:6" s="44" customFormat="1" ht="15">
      <c r="A106" s="44" t="s">
        <v>357</v>
      </c>
      <c r="B106" s="44" t="s">
        <v>152</v>
      </c>
      <c r="C106" s="44">
        <v>410</v>
      </c>
      <c r="D106" s="7" t="s">
        <v>356</v>
      </c>
      <c r="E106" s="44">
        <v>3</v>
      </c>
      <c r="F106" s="44" t="s">
        <v>151</v>
      </c>
    </row>
    <row r="107" spans="1:6" s="44" customFormat="1" ht="15">
      <c r="A107" s="44" t="s">
        <v>358</v>
      </c>
      <c r="B107" s="44" t="s">
        <v>155</v>
      </c>
      <c r="C107" s="44">
        <v>410</v>
      </c>
      <c r="D107" s="7" t="s">
        <v>356</v>
      </c>
      <c r="E107" s="44">
        <v>3</v>
      </c>
      <c r="F107" s="44" t="s">
        <v>154</v>
      </c>
    </row>
    <row r="108" spans="1:6" s="44" customFormat="1" ht="15">
      <c r="A108" s="44" t="s">
        <v>359</v>
      </c>
      <c r="B108" s="44" t="s">
        <v>149</v>
      </c>
      <c r="C108" s="44">
        <v>410</v>
      </c>
      <c r="D108" s="7" t="s">
        <v>356</v>
      </c>
      <c r="E108" s="44">
        <v>3</v>
      </c>
      <c r="F108" s="44" t="s">
        <v>148</v>
      </c>
    </row>
    <row r="109" spans="1:6" s="44" customFormat="1" ht="15">
      <c r="A109" s="44" t="s">
        <v>360</v>
      </c>
      <c r="B109" s="44" t="s">
        <v>158</v>
      </c>
      <c r="C109" s="44">
        <v>410</v>
      </c>
      <c r="D109" s="7" t="s">
        <v>356</v>
      </c>
      <c r="E109" s="44">
        <v>3</v>
      </c>
      <c r="F109" s="44" t="s">
        <v>157</v>
      </c>
    </row>
    <row r="110" spans="1:6" s="44" customFormat="1" ht="15">
      <c r="A110" s="44" t="s">
        <v>361</v>
      </c>
      <c r="B110" s="44" t="s">
        <v>178</v>
      </c>
      <c r="C110" s="44">
        <v>410</v>
      </c>
      <c r="D110" s="7" t="s">
        <v>356</v>
      </c>
      <c r="E110" s="44">
        <v>3</v>
      </c>
      <c r="F110" s="44" t="s">
        <v>177</v>
      </c>
    </row>
    <row r="111" spans="1:6" s="44" customFormat="1" ht="15">
      <c r="A111" s="44" t="s">
        <v>362</v>
      </c>
      <c r="B111" s="44" t="s">
        <v>172</v>
      </c>
      <c r="C111" s="44">
        <v>410</v>
      </c>
      <c r="D111" s="7" t="s">
        <v>356</v>
      </c>
      <c r="E111" s="44">
        <v>3</v>
      </c>
      <c r="F111" s="44" t="s">
        <v>171</v>
      </c>
    </row>
    <row r="112" spans="1:6" s="44" customFormat="1" ht="15">
      <c r="A112" s="44" t="s">
        <v>363</v>
      </c>
      <c r="B112" s="44" t="s">
        <v>175</v>
      </c>
      <c r="C112" s="44">
        <v>410</v>
      </c>
      <c r="D112" s="7" t="s">
        <v>356</v>
      </c>
      <c r="E112" s="44">
        <v>3</v>
      </c>
      <c r="F112" s="44" t="s">
        <v>174</v>
      </c>
    </row>
    <row r="113" spans="1:6" s="44" customFormat="1" ht="15">
      <c r="A113" s="44" t="s">
        <v>364</v>
      </c>
      <c r="B113" s="44" t="s">
        <v>169</v>
      </c>
      <c r="C113" s="44">
        <v>410</v>
      </c>
      <c r="D113" s="7" t="s">
        <v>356</v>
      </c>
      <c r="E113" s="44">
        <v>3</v>
      </c>
      <c r="F113" s="44" t="s">
        <v>168</v>
      </c>
    </row>
    <row r="114" spans="1:6" s="44" customFormat="1" ht="15">
      <c r="A114" s="44" t="s">
        <v>365</v>
      </c>
      <c r="B114" s="44" t="s">
        <v>145</v>
      </c>
      <c r="C114" s="44">
        <v>110</v>
      </c>
      <c r="D114" s="7" t="s">
        <v>366</v>
      </c>
      <c r="E114" s="44">
        <v>2</v>
      </c>
      <c r="F114" s="44" t="s">
        <v>144</v>
      </c>
    </row>
    <row r="115" spans="1:6" s="44" customFormat="1" ht="15">
      <c r="A115" s="44" t="s">
        <v>367</v>
      </c>
      <c r="B115" s="44" t="s">
        <v>172</v>
      </c>
      <c r="C115" s="44">
        <v>110</v>
      </c>
      <c r="D115" s="7" t="s">
        <v>366</v>
      </c>
      <c r="E115" s="44">
        <v>2</v>
      </c>
      <c r="F115" s="44" t="s">
        <v>171</v>
      </c>
    </row>
    <row r="116" spans="1:6" s="44" customFormat="1" ht="15">
      <c r="A116" s="44" t="s">
        <v>368</v>
      </c>
      <c r="B116" s="44" t="s">
        <v>175</v>
      </c>
      <c r="C116" s="44">
        <v>110</v>
      </c>
      <c r="D116" s="7" t="s">
        <v>366</v>
      </c>
      <c r="E116" s="44">
        <v>2</v>
      </c>
      <c r="F116" s="44" t="s">
        <v>174</v>
      </c>
    </row>
    <row r="117" spans="1:6" s="44" customFormat="1" ht="15">
      <c r="A117" s="44" t="s">
        <v>369</v>
      </c>
      <c r="B117" s="44" t="s">
        <v>169</v>
      </c>
      <c r="C117" s="44">
        <v>110</v>
      </c>
      <c r="D117" s="7" t="s">
        <v>366</v>
      </c>
      <c r="E117" s="44">
        <v>2</v>
      </c>
      <c r="F117" s="44" t="s">
        <v>168</v>
      </c>
    </row>
    <row r="118" spans="1:6" s="44" customFormat="1" ht="15">
      <c r="A118" s="44" t="s">
        <v>370</v>
      </c>
      <c r="B118" s="44" t="s">
        <v>145</v>
      </c>
      <c r="C118" s="44">
        <v>94</v>
      </c>
      <c r="D118" s="7" t="s">
        <v>371</v>
      </c>
      <c r="E118" s="44">
        <v>1</v>
      </c>
      <c r="F118" s="44" t="s">
        <v>144</v>
      </c>
    </row>
    <row r="119" spans="1:6" s="44" customFormat="1" ht="15">
      <c r="A119" s="44" t="s">
        <v>372</v>
      </c>
      <c r="B119" s="44" t="s">
        <v>145</v>
      </c>
      <c r="C119" s="44">
        <v>97</v>
      </c>
      <c r="D119" s="7" t="s">
        <v>373</v>
      </c>
      <c r="E119" s="44">
        <v>1</v>
      </c>
      <c r="F119" s="44" t="s">
        <v>144</v>
      </c>
    </row>
    <row r="120" spans="1:6" s="44" customFormat="1" ht="15">
      <c r="A120" s="44" t="s">
        <v>374</v>
      </c>
      <c r="B120" s="44" t="s">
        <v>155</v>
      </c>
      <c r="C120" s="44">
        <v>97</v>
      </c>
      <c r="D120" s="7" t="s">
        <v>373</v>
      </c>
      <c r="E120" s="44">
        <v>1</v>
      </c>
      <c r="F120" s="44" t="s">
        <v>154</v>
      </c>
    </row>
    <row r="121" spans="1:6" s="44" customFormat="1" ht="15">
      <c r="A121" s="44" t="s">
        <v>375</v>
      </c>
      <c r="B121" s="44" t="s">
        <v>158</v>
      </c>
      <c r="C121" s="44">
        <v>97</v>
      </c>
      <c r="D121" s="7" t="s">
        <v>373</v>
      </c>
      <c r="E121" s="44">
        <v>1</v>
      </c>
      <c r="F121" s="44" t="s">
        <v>157</v>
      </c>
    </row>
    <row r="122" spans="1:6" s="44" customFormat="1" ht="15">
      <c r="A122" s="44" t="s">
        <v>376</v>
      </c>
      <c r="B122" s="44" t="s">
        <v>145</v>
      </c>
      <c r="C122" s="44">
        <v>52</v>
      </c>
      <c r="D122" s="7" t="s">
        <v>377</v>
      </c>
      <c r="E122" s="44">
        <v>3</v>
      </c>
      <c r="F122" s="44" t="s">
        <v>144</v>
      </c>
    </row>
    <row r="123" spans="1:6" s="44" customFormat="1" ht="15">
      <c r="A123" s="44" t="s">
        <v>378</v>
      </c>
      <c r="B123" s="44" t="s">
        <v>152</v>
      </c>
      <c r="C123" s="44">
        <v>52</v>
      </c>
      <c r="D123" s="7" t="s">
        <v>377</v>
      </c>
      <c r="E123" s="44">
        <v>3</v>
      </c>
      <c r="F123" s="44" t="s">
        <v>151</v>
      </c>
    </row>
    <row r="124" spans="1:6" s="44" customFormat="1" ht="15">
      <c r="A124" s="44" t="s">
        <v>379</v>
      </c>
      <c r="B124" s="44" t="s">
        <v>155</v>
      </c>
      <c r="C124" s="44">
        <v>52</v>
      </c>
      <c r="D124" s="7" t="s">
        <v>377</v>
      </c>
      <c r="E124" s="44">
        <v>3</v>
      </c>
      <c r="F124" s="44" t="s">
        <v>154</v>
      </c>
    </row>
    <row r="125" spans="1:6" s="44" customFormat="1" ht="15">
      <c r="A125" s="44" t="s">
        <v>380</v>
      </c>
      <c r="B125" s="44" t="s">
        <v>149</v>
      </c>
      <c r="C125" s="44">
        <v>52</v>
      </c>
      <c r="D125" s="7" t="s">
        <v>377</v>
      </c>
      <c r="E125" s="44">
        <v>3</v>
      </c>
      <c r="F125" s="44" t="s">
        <v>148</v>
      </c>
    </row>
    <row r="126" spans="1:6" s="44" customFormat="1" ht="15">
      <c r="A126" s="44" t="s">
        <v>381</v>
      </c>
      <c r="B126" s="44" t="s">
        <v>158</v>
      </c>
      <c r="C126" s="44">
        <v>52</v>
      </c>
      <c r="D126" s="7" t="s">
        <v>377</v>
      </c>
      <c r="E126" s="44">
        <v>3</v>
      </c>
      <c r="F126" s="44" t="s">
        <v>157</v>
      </c>
    </row>
    <row r="127" spans="1:6" s="44" customFormat="1" ht="15">
      <c r="A127" s="44" t="s">
        <v>382</v>
      </c>
      <c r="B127" s="44" t="s">
        <v>178</v>
      </c>
      <c r="C127" s="44">
        <v>52</v>
      </c>
      <c r="D127" s="7" t="s">
        <v>377</v>
      </c>
      <c r="E127" s="44">
        <v>3</v>
      </c>
      <c r="F127" s="44" t="s">
        <v>177</v>
      </c>
    </row>
    <row r="128" spans="1:6" s="44" customFormat="1" ht="15">
      <c r="A128" s="44" t="s">
        <v>383</v>
      </c>
      <c r="B128" s="44" t="s">
        <v>172</v>
      </c>
      <c r="C128" s="44">
        <v>52</v>
      </c>
      <c r="D128" s="7" t="s">
        <v>377</v>
      </c>
      <c r="E128" s="44">
        <v>3</v>
      </c>
      <c r="F128" s="44" t="s">
        <v>171</v>
      </c>
    </row>
    <row r="129" spans="1:6" s="44" customFormat="1" ht="15">
      <c r="A129" s="44" t="s">
        <v>384</v>
      </c>
      <c r="B129" s="44" t="s">
        <v>175</v>
      </c>
      <c r="C129" s="44">
        <v>52</v>
      </c>
      <c r="D129" s="7" t="s">
        <v>377</v>
      </c>
      <c r="E129" s="44">
        <v>3</v>
      </c>
      <c r="F129" s="44" t="s">
        <v>174</v>
      </c>
    </row>
    <row r="130" spans="1:6" s="44" customFormat="1" ht="15">
      <c r="A130" s="44" t="s">
        <v>385</v>
      </c>
      <c r="B130" s="44" t="s">
        <v>169</v>
      </c>
      <c r="C130" s="44">
        <v>52</v>
      </c>
      <c r="D130" s="7" t="s">
        <v>377</v>
      </c>
      <c r="E130" s="44">
        <v>3</v>
      </c>
      <c r="F130" s="44" t="s">
        <v>168</v>
      </c>
    </row>
    <row r="131" spans="1:6" s="44" customFormat="1" ht="15">
      <c r="A131" s="44" t="s">
        <v>386</v>
      </c>
      <c r="B131" s="44" t="s">
        <v>145</v>
      </c>
      <c r="C131" s="44">
        <v>193</v>
      </c>
      <c r="D131" s="7" t="s">
        <v>387</v>
      </c>
      <c r="E131" s="44">
        <v>1</v>
      </c>
      <c r="F131" s="44" t="s">
        <v>144</v>
      </c>
    </row>
    <row r="132" spans="1:6" s="44" customFormat="1" ht="15">
      <c r="A132" s="44" t="s">
        <v>388</v>
      </c>
      <c r="B132" s="44" t="s">
        <v>158</v>
      </c>
      <c r="C132" s="44">
        <v>193</v>
      </c>
      <c r="D132" s="7" t="s">
        <v>387</v>
      </c>
      <c r="E132" s="44">
        <v>1</v>
      </c>
      <c r="F132" s="44" t="s">
        <v>157</v>
      </c>
    </row>
    <row r="133" spans="1:6" s="44" customFormat="1" ht="15">
      <c r="A133" s="44" t="s">
        <v>389</v>
      </c>
      <c r="B133" s="44" t="s">
        <v>145</v>
      </c>
      <c r="C133" s="44">
        <v>2</v>
      </c>
      <c r="D133" s="7" t="s">
        <v>390</v>
      </c>
      <c r="E133" s="44">
        <v>17</v>
      </c>
      <c r="F133" s="44" t="s">
        <v>183</v>
      </c>
    </row>
    <row r="134" spans="1:6" s="44" customFormat="1" ht="15">
      <c r="A134" s="44" t="s">
        <v>391</v>
      </c>
      <c r="B134" s="44" t="s">
        <v>152</v>
      </c>
      <c r="C134" s="44">
        <v>2</v>
      </c>
      <c r="D134" s="7" t="s">
        <v>390</v>
      </c>
      <c r="E134" s="44">
        <v>8</v>
      </c>
      <c r="F134" s="44" t="s">
        <v>185</v>
      </c>
    </row>
    <row r="135" spans="1:6" s="44" customFormat="1" ht="15">
      <c r="A135" s="44" t="s">
        <v>392</v>
      </c>
      <c r="B135" s="44" t="s">
        <v>155</v>
      </c>
      <c r="C135" s="44">
        <v>2</v>
      </c>
      <c r="D135" s="7" t="s">
        <v>390</v>
      </c>
      <c r="E135" s="44">
        <v>5</v>
      </c>
      <c r="F135" s="44" t="s">
        <v>186</v>
      </c>
    </row>
    <row r="136" spans="1:6" s="44" customFormat="1" ht="15">
      <c r="A136" s="44" t="s">
        <v>393</v>
      </c>
      <c r="B136" s="44" t="s">
        <v>149</v>
      </c>
      <c r="C136" s="44">
        <v>2</v>
      </c>
      <c r="D136" s="7" t="s">
        <v>390</v>
      </c>
      <c r="E136" s="44">
        <v>5</v>
      </c>
      <c r="F136" s="44" t="s">
        <v>184</v>
      </c>
    </row>
    <row r="137" spans="1:6" s="44" customFormat="1" ht="15">
      <c r="A137" s="44" t="s">
        <v>394</v>
      </c>
      <c r="B137" s="44" t="s">
        <v>158</v>
      </c>
      <c r="C137" s="44">
        <v>2</v>
      </c>
      <c r="D137" s="7" t="s">
        <v>390</v>
      </c>
      <c r="E137" s="44">
        <v>5</v>
      </c>
      <c r="F137" s="44" t="s">
        <v>157</v>
      </c>
    </row>
    <row r="138" spans="1:6" s="44" customFormat="1" ht="15">
      <c r="A138" s="44" t="s">
        <v>395</v>
      </c>
      <c r="B138" s="44" t="s">
        <v>178</v>
      </c>
      <c r="C138" s="44">
        <v>2</v>
      </c>
      <c r="D138" s="7" t="s">
        <v>390</v>
      </c>
      <c r="E138" s="44">
        <v>4</v>
      </c>
      <c r="F138" s="44" t="s">
        <v>177</v>
      </c>
    </row>
    <row r="139" spans="1:6" s="44" customFormat="1" ht="15">
      <c r="A139" s="44" t="s">
        <v>396</v>
      </c>
      <c r="B139" s="44" t="s">
        <v>172</v>
      </c>
      <c r="C139" s="44">
        <v>2</v>
      </c>
      <c r="D139" s="7" t="s">
        <v>390</v>
      </c>
      <c r="E139" s="44">
        <v>9</v>
      </c>
      <c r="F139" s="44" t="s">
        <v>171</v>
      </c>
    </row>
    <row r="140" spans="1:6" s="44" customFormat="1" ht="15">
      <c r="A140" s="44" t="s">
        <v>397</v>
      </c>
      <c r="B140" s="44" t="s">
        <v>175</v>
      </c>
      <c r="C140" s="44">
        <v>2</v>
      </c>
      <c r="D140" s="7" t="s">
        <v>390</v>
      </c>
      <c r="E140" s="44">
        <v>9</v>
      </c>
      <c r="F140" s="44" t="s">
        <v>174</v>
      </c>
    </row>
    <row r="141" spans="1:6" s="44" customFormat="1" ht="15">
      <c r="A141" s="44" t="s">
        <v>398</v>
      </c>
      <c r="B141" s="44" t="s">
        <v>169</v>
      </c>
      <c r="C141" s="44">
        <v>2</v>
      </c>
      <c r="D141" s="7" t="s">
        <v>390</v>
      </c>
      <c r="E141" s="44">
        <v>9</v>
      </c>
      <c r="F141" s="44" t="s">
        <v>168</v>
      </c>
    </row>
    <row r="142" spans="1:6" s="44" customFormat="1" ht="15">
      <c r="A142" s="44" t="s">
        <v>399</v>
      </c>
      <c r="B142" s="44" t="s">
        <v>145</v>
      </c>
      <c r="C142" s="44">
        <v>136</v>
      </c>
      <c r="D142" s="7" t="s">
        <v>400</v>
      </c>
      <c r="E142" s="44">
        <v>1</v>
      </c>
      <c r="F142" s="44" t="s">
        <v>144</v>
      </c>
    </row>
    <row r="143" spans="1:6" s="44" customFormat="1" ht="15">
      <c r="A143" s="44" t="s">
        <v>401</v>
      </c>
      <c r="B143" s="44" t="s">
        <v>145</v>
      </c>
      <c r="C143" s="44">
        <v>14</v>
      </c>
      <c r="D143" s="7" t="s">
        <v>249</v>
      </c>
      <c r="E143" s="44">
        <v>2</v>
      </c>
      <c r="F143" s="44" t="s">
        <v>187</v>
      </c>
    </row>
    <row r="144" spans="1:6" s="44" customFormat="1" ht="15">
      <c r="A144" s="44" t="s">
        <v>402</v>
      </c>
      <c r="B144" s="44" t="s">
        <v>145</v>
      </c>
      <c r="C144" s="44">
        <v>2</v>
      </c>
      <c r="D144" s="7" t="s">
        <v>390</v>
      </c>
      <c r="E144" s="44">
        <v>17</v>
      </c>
      <c r="F144" s="44" t="s">
        <v>187</v>
      </c>
    </row>
    <row r="145" spans="1:6" s="44" customFormat="1" ht="15">
      <c r="A145" s="44" t="s">
        <v>403</v>
      </c>
      <c r="B145" s="44" t="s">
        <v>149</v>
      </c>
      <c r="C145" s="44">
        <v>2</v>
      </c>
      <c r="D145" s="7" t="s">
        <v>390</v>
      </c>
      <c r="E145" s="44">
        <v>5</v>
      </c>
      <c r="F145" s="44" t="s">
        <v>188</v>
      </c>
    </row>
    <row r="146" spans="1:6" s="44" customFormat="1" ht="15">
      <c r="A146" s="44" t="s">
        <v>404</v>
      </c>
      <c r="B146" s="44" t="s">
        <v>152</v>
      </c>
      <c r="C146" s="44">
        <v>2</v>
      </c>
      <c r="D146" s="7" t="s">
        <v>390</v>
      </c>
      <c r="E146" s="44">
        <v>8</v>
      </c>
      <c r="F146" s="44" t="s">
        <v>189</v>
      </c>
    </row>
    <row r="147" spans="1:6" s="44" customFormat="1" ht="15">
      <c r="A147" s="44" t="s">
        <v>405</v>
      </c>
      <c r="B147" s="44" t="s">
        <v>155</v>
      </c>
      <c r="C147" s="44">
        <v>2</v>
      </c>
      <c r="D147" s="7" t="s">
        <v>390</v>
      </c>
      <c r="E147" s="44">
        <v>5</v>
      </c>
      <c r="F147" s="44" t="s">
        <v>190</v>
      </c>
    </row>
  </sheetData>
  <sheetProtection algorithmName="SHA-512" hashValue="9cfEZLs+xx/FUmD4oAQuA4y8+1xsqi6a9WuMrPNoyNcw9ZonaUabmE9tgQbOunbeK2ckduQo6qO0IK8brmHDpg==" saltValue="Rn3ebUEzHL+JVQvJS1OKew==" spinCount="100000" sheet="1" objects="1" scenarios="1"/>
  <conditionalFormatting sqref="F1">
    <cfRule type="cellIs" priority="1" dxfId="0" operator="equal">
      <formula>"3.3.90.30.26.01.0066.000030-01"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EF08-A9CC-4A1E-B152-0D3DE0C5BAA5}">
  <dimension ref="A1:C34"/>
  <sheetViews>
    <sheetView workbookViewId="0" topLeftCell="A15">
      <selection activeCell="B5" sqref="B5"/>
    </sheetView>
  </sheetViews>
  <sheetFormatPr defaultColWidth="9.140625" defaultRowHeight="15"/>
  <cols>
    <col min="2" max="2" width="110.57421875" style="0" bestFit="1" customWidth="1"/>
  </cols>
  <sheetData>
    <row r="1" spans="1:2" ht="15">
      <c r="A1" t="s">
        <v>6</v>
      </c>
      <c r="B1" t="s">
        <v>225</v>
      </c>
    </row>
    <row r="2" spans="1:3" ht="15">
      <c r="A2">
        <v>300</v>
      </c>
      <c r="B2" t="s">
        <v>191</v>
      </c>
      <c r="C2">
        <v>300</v>
      </c>
    </row>
    <row r="3" spans="1:3" ht="15">
      <c r="A3">
        <v>142</v>
      </c>
      <c r="B3" t="s">
        <v>192</v>
      </c>
      <c r="C3">
        <v>142</v>
      </c>
    </row>
    <row r="4" spans="1:3" ht="15">
      <c r="A4">
        <v>144</v>
      </c>
      <c r="B4" t="s">
        <v>193</v>
      </c>
      <c r="C4">
        <v>144</v>
      </c>
    </row>
    <row r="5" spans="1:3" ht="15">
      <c r="A5">
        <v>131</v>
      </c>
      <c r="B5" t="s">
        <v>194</v>
      </c>
      <c r="C5">
        <v>131</v>
      </c>
    </row>
    <row r="6" spans="1:3" ht="15">
      <c r="A6">
        <v>137</v>
      </c>
      <c r="B6" t="s">
        <v>195</v>
      </c>
      <c r="C6">
        <v>137</v>
      </c>
    </row>
    <row r="7" spans="1:3" ht="15">
      <c r="A7">
        <v>307</v>
      </c>
      <c r="B7" t="s">
        <v>196</v>
      </c>
      <c r="C7">
        <v>307</v>
      </c>
    </row>
    <row r="8" spans="1:3" ht="15">
      <c r="A8">
        <v>146</v>
      </c>
      <c r="B8" t="s">
        <v>197</v>
      </c>
      <c r="C8">
        <v>146</v>
      </c>
    </row>
    <row r="9" spans="1:3" ht="15">
      <c r="A9">
        <v>136</v>
      </c>
      <c r="B9" t="s">
        <v>198</v>
      </c>
      <c r="C9">
        <v>136</v>
      </c>
    </row>
    <row r="10" spans="1:3" ht="15">
      <c r="A10">
        <v>148</v>
      </c>
      <c r="B10" t="s">
        <v>199</v>
      </c>
      <c r="C10">
        <v>148</v>
      </c>
    </row>
    <row r="11" spans="1:3" ht="15">
      <c r="A11">
        <v>309</v>
      </c>
      <c r="B11" t="s">
        <v>200</v>
      </c>
      <c r="C11">
        <v>309</v>
      </c>
    </row>
    <row r="12" spans="1:3" ht="15">
      <c r="A12">
        <v>361</v>
      </c>
      <c r="B12" t="s">
        <v>201</v>
      </c>
      <c r="C12">
        <v>361</v>
      </c>
    </row>
    <row r="13" spans="1:3" ht="15">
      <c r="A13">
        <v>2</v>
      </c>
      <c r="B13" t="s">
        <v>210</v>
      </c>
      <c r="C13">
        <v>2</v>
      </c>
    </row>
    <row r="14" spans="1:3" ht="15">
      <c r="A14">
        <v>97</v>
      </c>
      <c r="B14" t="s">
        <v>206</v>
      </c>
      <c r="C14">
        <v>97</v>
      </c>
    </row>
    <row r="15" spans="1:3" ht="15">
      <c r="A15">
        <v>480</v>
      </c>
      <c r="B15" t="s">
        <v>211</v>
      </c>
      <c r="C15">
        <v>480</v>
      </c>
    </row>
    <row r="16" spans="1:3" ht="15">
      <c r="A16">
        <v>193</v>
      </c>
      <c r="B16" t="s">
        <v>202</v>
      </c>
      <c r="C16">
        <v>193</v>
      </c>
    </row>
    <row r="17" spans="1:3" ht="15">
      <c r="A17">
        <v>64</v>
      </c>
      <c r="B17" t="s">
        <v>203</v>
      </c>
      <c r="C17">
        <v>64</v>
      </c>
    </row>
    <row r="18" spans="1:3" ht="15">
      <c r="A18">
        <v>196</v>
      </c>
      <c r="B18" t="s">
        <v>204</v>
      </c>
      <c r="C18">
        <v>196</v>
      </c>
    </row>
    <row r="19" spans="1:3" ht="15">
      <c r="A19">
        <v>14</v>
      </c>
      <c r="B19" t="s">
        <v>212</v>
      </c>
      <c r="C19">
        <v>14</v>
      </c>
    </row>
    <row r="20" spans="1:3" ht="15">
      <c r="A20">
        <v>391</v>
      </c>
      <c r="B20" t="s">
        <v>205</v>
      </c>
      <c r="C20">
        <v>391</v>
      </c>
    </row>
    <row r="21" spans="1:3" ht="15">
      <c r="A21">
        <v>52</v>
      </c>
      <c r="B21" t="s">
        <v>207</v>
      </c>
      <c r="C21">
        <v>52</v>
      </c>
    </row>
    <row r="22" spans="1:3" ht="15">
      <c r="A22">
        <v>20</v>
      </c>
      <c r="B22" t="s">
        <v>208</v>
      </c>
      <c r="C22">
        <v>20</v>
      </c>
    </row>
    <row r="23" spans="1:3" ht="15">
      <c r="A23">
        <v>390</v>
      </c>
      <c r="B23" t="s">
        <v>218</v>
      </c>
      <c r="C23">
        <v>390</v>
      </c>
    </row>
    <row r="24" spans="1:3" ht="15">
      <c r="A24">
        <v>394</v>
      </c>
      <c r="B24" t="s">
        <v>214</v>
      </c>
      <c r="C24">
        <v>394</v>
      </c>
    </row>
    <row r="25" spans="1:3" ht="15">
      <c r="A25">
        <v>70</v>
      </c>
      <c r="B25" t="s">
        <v>213</v>
      </c>
      <c r="C25">
        <v>70</v>
      </c>
    </row>
    <row r="26" spans="1:3" ht="15">
      <c r="A26">
        <v>150</v>
      </c>
      <c r="B26" t="s">
        <v>215</v>
      </c>
      <c r="C26">
        <v>150</v>
      </c>
    </row>
    <row r="27" spans="1:3" ht="15">
      <c r="A27">
        <v>80</v>
      </c>
      <c r="B27" t="s">
        <v>216</v>
      </c>
      <c r="C27">
        <v>80</v>
      </c>
    </row>
    <row r="28" spans="1:3" ht="15">
      <c r="A28">
        <v>40</v>
      </c>
      <c r="B28" t="s">
        <v>217</v>
      </c>
      <c r="C28">
        <v>40</v>
      </c>
    </row>
    <row r="29" spans="1:3" ht="15">
      <c r="A29">
        <v>110</v>
      </c>
      <c r="B29" t="s">
        <v>222</v>
      </c>
      <c r="C29">
        <v>110</v>
      </c>
    </row>
    <row r="30" spans="1:3" ht="15">
      <c r="A30">
        <v>400</v>
      </c>
      <c r="B30" t="s">
        <v>219</v>
      </c>
      <c r="C30">
        <v>400</v>
      </c>
    </row>
    <row r="31" spans="1:3" ht="15">
      <c r="A31">
        <v>90</v>
      </c>
      <c r="B31" t="s">
        <v>220</v>
      </c>
      <c r="C31">
        <v>90</v>
      </c>
    </row>
    <row r="32" spans="1:3" ht="15">
      <c r="A32">
        <v>410</v>
      </c>
      <c r="B32" t="s">
        <v>221</v>
      </c>
      <c r="C32">
        <v>410</v>
      </c>
    </row>
    <row r="33" spans="1:3" ht="15">
      <c r="A33">
        <v>417</v>
      </c>
      <c r="B33" t="s">
        <v>223</v>
      </c>
      <c r="C33">
        <v>417</v>
      </c>
    </row>
    <row r="34" spans="1:3" ht="15">
      <c r="A34">
        <v>94</v>
      </c>
      <c r="B34" t="s">
        <v>209</v>
      </c>
      <c r="C34">
        <v>94</v>
      </c>
    </row>
  </sheetData>
  <sheetProtection algorithmName="SHA-512" hashValue="8Uej0Pn8qMrB8G/yWDVTMhJPRK9Qi/q7aQAscrJkz6NFcnNvhPnrIC2f3ieaKMz32pa6CWY01Ep2jFRfwqcewg==" saltValue="BOxQ0QAFc1oACEMkSfFm/Q==" spinCount="100000" sheet="1" objects="1" scenarios="1"/>
  <autoFilter ref="A1:B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Whesley  Fernandes Henrique</cp:lastModifiedBy>
  <cp:lastPrinted>2017-09-13T12:59:33Z</cp:lastPrinted>
  <dcterms:created xsi:type="dcterms:W3CDTF">2016-05-30T19:37:13Z</dcterms:created>
  <dcterms:modified xsi:type="dcterms:W3CDTF">2017-09-22T17:55:14Z</dcterms:modified>
  <cp:category/>
  <cp:version/>
  <cp:contentType/>
  <cp:contentStatus/>
</cp:coreProperties>
</file>