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cumentos\"/>
    </mc:Choice>
  </mc:AlternateContent>
  <bookViews>
    <workbookView xWindow="120" yWindow="270" windowWidth="20730" windowHeight="11580" firstSheet="1" activeTab="1"/>
  </bookViews>
  <sheets>
    <sheet name="Base de Dados 30.21" sheetId="25" state="hidden" r:id="rId1"/>
    <sheet name="Respostas Órgãos" sheetId="28" r:id="rId2"/>
    <sheet name="LISTA ÓRGÃO" sheetId="30" state="hidden" r:id="rId3"/>
  </sheets>
  <definedNames>
    <definedName name="_xlnm._FilterDatabase" localSheetId="0" hidden="1">'Base de Dados 30.21'!$A$1:$I$249</definedName>
    <definedName name="_xlnm._FilterDatabase" localSheetId="2" hidden="1">'LISTA ÓRGÃO'!$A$1:$B$105</definedName>
    <definedName name="_xlnm._FilterDatabase" localSheetId="1" hidden="1">'Respostas Órgãos'!$F$6:$L$8</definedName>
    <definedName name="ÓRGÃOS">'LISTA ÓRGÃO'!$B$2:$B$105</definedName>
    <definedName name="_xlnm.Print_Titles" localSheetId="1">'Respostas Órgãos'!$4:$6</definedName>
  </definedNames>
  <calcPr calcId="162913"/>
</workbook>
</file>

<file path=xl/calcChain.xml><?xml version="1.0" encoding="utf-8"?>
<calcChain xmlns="http://schemas.openxmlformats.org/spreadsheetml/2006/main">
  <c r="K4" i="28" l="1"/>
  <c r="K247" i="25" l="1"/>
  <c r="L247" i="25"/>
  <c r="K248" i="25"/>
  <c r="L248" i="25"/>
  <c r="K249" i="25"/>
  <c r="L249" i="25"/>
  <c r="E249" i="25"/>
  <c r="E248" i="25"/>
  <c r="E247" i="25"/>
  <c r="K246" i="25"/>
  <c r="L246" i="25"/>
  <c r="E246" i="25"/>
  <c r="K245" i="25"/>
  <c r="L245" i="25"/>
  <c r="E245" i="25"/>
  <c r="K244" i="25"/>
  <c r="L244" i="25"/>
  <c r="E244" i="25"/>
  <c r="K243" i="25"/>
  <c r="L243" i="25"/>
  <c r="E243" i="25"/>
  <c r="K242" i="25"/>
  <c r="L242" i="25"/>
  <c r="E242" i="25"/>
  <c r="O4" i="28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" i="25"/>
  <c r="M8" i="28" l="1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H8" i="28" l="1"/>
  <c r="H7" i="28"/>
  <c r="K108" i="25" l="1"/>
  <c r="L108" i="25"/>
  <c r="K109" i="25"/>
  <c r="L109" i="25"/>
  <c r="K110" i="25"/>
  <c r="L110" i="25"/>
  <c r="K111" i="25"/>
  <c r="L111" i="25"/>
  <c r="K112" i="25"/>
  <c r="L112" i="25"/>
  <c r="K113" i="25"/>
  <c r="L113" i="25"/>
  <c r="K114" i="25"/>
  <c r="L114" i="25"/>
  <c r="K115" i="25"/>
  <c r="L115" i="25"/>
  <c r="K116" i="25"/>
  <c r="L116" i="25"/>
  <c r="K117" i="25"/>
  <c r="L117" i="25"/>
  <c r="K118" i="25"/>
  <c r="L118" i="25"/>
  <c r="K119" i="25"/>
  <c r="L119" i="25"/>
  <c r="K120" i="25"/>
  <c r="L120" i="25"/>
  <c r="K121" i="25"/>
  <c r="L121" i="25"/>
  <c r="K122" i="25"/>
  <c r="L122" i="25"/>
  <c r="K123" i="25"/>
  <c r="L123" i="25"/>
  <c r="K124" i="25"/>
  <c r="L124" i="25"/>
  <c r="K125" i="25"/>
  <c r="L125" i="25"/>
  <c r="K126" i="25"/>
  <c r="L126" i="25"/>
  <c r="K127" i="25"/>
  <c r="L127" i="25"/>
  <c r="K128" i="25"/>
  <c r="L128" i="25"/>
  <c r="K129" i="25"/>
  <c r="L129" i="25"/>
  <c r="K130" i="25"/>
  <c r="L130" i="25"/>
  <c r="K131" i="25"/>
  <c r="L131" i="25"/>
  <c r="K132" i="25"/>
  <c r="L132" i="25"/>
  <c r="K133" i="25"/>
  <c r="L133" i="25"/>
  <c r="K134" i="25"/>
  <c r="L134" i="25"/>
  <c r="K135" i="25"/>
  <c r="L135" i="25"/>
  <c r="K136" i="25"/>
  <c r="L136" i="25"/>
  <c r="K137" i="25"/>
  <c r="L137" i="25"/>
  <c r="K138" i="25"/>
  <c r="L138" i="25"/>
  <c r="K139" i="25"/>
  <c r="L139" i="25"/>
  <c r="K140" i="25"/>
  <c r="L140" i="25"/>
  <c r="K141" i="25"/>
  <c r="L141" i="25"/>
  <c r="K142" i="25"/>
  <c r="L142" i="25"/>
  <c r="K143" i="25"/>
  <c r="L143" i="25"/>
  <c r="K144" i="25"/>
  <c r="L144" i="25"/>
  <c r="K145" i="25"/>
  <c r="L145" i="25"/>
  <c r="K146" i="25"/>
  <c r="L146" i="25"/>
  <c r="K147" i="25"/>
  <c r="L147" i="25"/>
  <c r="K148" i="25"/>
  <c r="L148" i="25"/>
  <c r="K149" i="25"/>
  <c r="L149" i="25"/>
  <c r="K150" i="25"/>
  <c r="L150" i="25"/>
  <c r="K151" i="25"/>
  <c r="L151" i="25"/>
  <c r="K152" i="25"/>
  <c r="L152" i="25"/>
  <c r="K153" i="25"/>
  <c r="L153" i="25"/>
  <c r="K154" i="25"/>
  <c r="L154" i="25"/>
  <c r="K155" i="25"/>
  <c r="L155" i="25"/>
  <c r="K156" i="25"/>
  <c r="L156" i="25"/>
  <c r="K157" i="25"/>
  <c r="L157" i="25"/>
  <c r="K158" i="25"/>
  <c r="L158" i="25"/>
  <c r="K159" i="25"/>
  <c r="L159" i="25"/>
  <c r="K160" i="25"/>
  <c r="L160" i="25"/>
  <c r="K161" i="25"/>
  <c r="L161" i="25"/>
  <c r="K162" i="25"/>
  <c r="L162" i="25"/>
  <c r="K163" i="25"/>
  <c r="L163" i="25"/>
  <c r="K164" i="25"/>
  <c r="L164" i="25"/>
  <c r="K165" i="25"/>
  <c r="L165" i="25"/>
  <c r="K166" i="25"/>
  <c r="L166" i="25"/>
  <c r="K167" i="25"/>
  <c r="L167" i="25"/>
  <c r="K168" i="25"/>
  <c r="L168" i="25"/>
  <c r="K169" i="25"/>
  <c r="L169" i="25"/>
  <c r="K170" i="25"/>
  <c r="L170" i="25"/>
  <c r="K171" i="25"/>
  <c r="L171" i="25"/>
  <c r="K172" i="25"/>
  <c r="L172" i="25"/>
  <c r="K173" i="25"/>
  <c r="L173" i="25"/>
  <c r="K174" i="25"/>
  <c r="L174" i="25"/>
  <c r="K175" i="25"/>
  <c r="L175" i="25"/>
  <c r="K176" i="25"/>
  <c r="L176" i="25"/>
  <c r="K177" i="25"/>
  <c r="L177" i="25"/>
  <c r="K178" i="25"/>
  <c r="L178" i="25"/>
  <c r="K179" i="25"/>
  <c r="L179" i="25"/>
  <c r="K180" i="25"/>
  <c r="L180" i="25"/>
  <c r="K181" i="25"/>
  <c r="L181" i="25"/>
  <c r="K182" i="25"/>
  <c r="L182" i="25"/>
  <c r="K183" i="25"/>
  <c r="L183" i="25"/>
  <c r="K184" i="25"/>
  <c r="L184" i="25"/>
  <c r="K185" i="25"/>
  <c r="L185" i="25"/>
  <c r="K186" i="25"/>
  <c r="L186" i="25"/>
  <c r="K187" i="25"/>
  <c r="L187" i="25"/>
  <c r="K188" i="25"/>
  <c r="L188" i="25"/>
  <c r="K189" i="25"/>
  <c r="L189" i="25"/>
  <c r="K190" i="25"/>
  <c r="L190" i="25"/>
  <c r="K191" i="25"/>
  <c r="L191" i="25"/>
  <c r="K192" i="25"/>
  <c r="L192" i="25"/>
  <c r="K193" i="25"/>
  <c r="L193" i="25"/>
  <c r="K194" i="25"/>
  <c r="L194" i="25"/>
  <c r="K195" i="25"/>
  <c r="L195" i="25"/>
  <c r="K196" i="25"/>
  <c r="L196" i="25"/>
  <c r="K197" i="25"/>
  <c r="L197" i="25"/>
  <c r="K198" i="25"/>
  <c r="L198" i="25"/>
  <c r="K199" i="25"/>
  <c r="L199" i="25"/>
  <c r="K200" i="25"/>
  <c r="L200" i="25"/>
  <c r="K201" i="25"/>
  <c r="L201" i="25"/>
  <c r="K202" i="25"/>
  <c r="L202" i="25"/>
  <c r="K203" i="25"/>
  <c r="L203" i="25"/>
  <c r="K204" i="25"/>
  <c r="L204" i="25"/>
  <c r="K205" i="25"/>
  <c r="L205" i="25"/>
  <c r="K206" i="25"/>
  <c r="L206" i="25"/>
  <c r="K207" i="25"/>
  <c r="L207" i="25"/>
  <c r="K208" i="25"/>
  <c r="L208" i="25"/>
  <c r="K209" i="25"/>
  <c r="L209" i="25"/>
  <c r="K210" i="25"/>
  <c r="L210" i="25"/>
  <c r="K211" i="25"/>
  <c r="L211" i="25"/>
  <c r="K212" i="25"/>
  <c r="L212" i="25"/>
  <c r="K213" i="25"/>
  <c r="L213" i="25"/>
  <c r="K214" i="25"/>
  <c r="L214" i="25"/>
  <c r="K215" i="25"/>
  <c r="L215" i="25"/>
  <c r="K216" i="25"/>
  <c r="L216" i="25"/>
  <c r="K217" i="25"/>
  <c r="L217" i="25"/>
  <c r="K218" i="25"/>
  <c r="L218" i="25"/>
  <c r="K219" i="25"/>
  <c r="L219" i="25"/>
  <c r="K220" i="25"/>
  <c r="L220" i="25"/>
  <c r="K221" i="25"/>
  <c r="L221" i="25"/>
  <c r="K222" i="25"/>
  <c r="L222" i="25"/>
  <c r="K223" i="25"/>
  <c r="L223" i="25"/>
  <c r="K224" i="25"/>
  <c r="L224" i="25"/>
  <c r="K225" i="25"/>
  <c r="L225" i="25"/>
  <c r="K226" i="25"/>
  <c r="L226" i="25"/>
  <c r="K227" i="25"/>
  <c r="L227" i="25"/>
  <c r="K228" i="25"/>
  <c r="L228" i="25"/>
  <c r="K229" i="25"/>
  <c r="L229" i="25"/>
  <c r="K230" i="25"/>
  <c r="L230" i="25"/>
  <c r="K231" i="25"/>
  <c r="L231" i="25"/>
  <c r="K232" i="25"/>
  <c r="L232" i="25"/>
  <c r="K233" i="25"/>
  <c r="L233" i="25"/>
  <c r="K234" i="25"/>
  <c r="L234" i="25"/>
  <c r="K235" i="25"/>
  <c r="L235" i="25"/>
  <c r="K236" i="25"/>
  <c r="L236" i="25"/>
  <c r="K237" i="25"/>
  <c r="L237" i="25"/>
  <c r="K238" i="25"/>
  <c r="L238" i="25"/>
  <c r="K239" i="25"/>
  <c r="L239" i="25"/>
  <c r="K240" i="25"/>
  <c r="L240" i="25"/>
  <c r="K241" i="25"/>
  <c r="L241" i="25"/>
  <c r="K35" i="25" l="1"/>
  <c r="L35" i="25"/>
  <c r="K36" i="25"/>
  <c r="L36" i="25"/>
  <c r="K37" i="25"/>
  <c r="L37" i="25"/>
  <c r="K38" i="25"/>
  <c r="L38" i="25"/>
  <c r="K39" i="25"/>
  <c r="L39" i="25"/>
  <c r="K40" i="25"/>
  <c r="L40" i="25"/>
  <c r="K41" i="25"/>
  <c r="L41" i="25"/>
  <c r="K42" i="25"/>
  <c r="L42" i="25"/>
  <c r="K43" i="25"/>
  <c r="L43" i="25"/>
  <c r="K44" i="25"/>
  <c r="L44" i="25"/>
  <c r="K45" i="25"/>
  <c r="L45" i="25"/>
  <c r="K46" i="25"/>
  <c r="L46" i="25"/>
  <c r="K47" i="25"/>
  <c r="L47" i="25"/>
  <c r="K48" i="25"/>
  <c r="L48" i="25"/>
  <c r="K49" i="25"/>
  <c r="L49" i="25"/>
  <c r="K50" i="25"/>
  <c r="L50" i="25"/>
  <c r="K51" i="25"/>
  <c r="L51" i="25"/>
  <c r="K52" i="25"/>
  <c r="L52" i="25"/>
  <c r="K53" i="25"/>
  <c r="L53" i="25"/>
  <c r="K54" i="25"/>
  <c r="L54" i="25"/>
  <c r="K55" i="25"/>
  <c r="L55" i="25"/>
  <c r="K56" i="25"/>
  <c r="L56" i="25"/>
  <c r="K57" i="25"/>
  <c r="L57" i="25"/>
  <c r="K58" i="25"/>
  <c r="L58" i="25"/>
  <c r="K59" i="25"/>
  <c r="L59" i="25"/>
  <c r="K60" i="25"/>
  <c r="L60" i="25"/>
  <c r="K61" i="25"/>
  <c r="L61" i="25"/>
  <c r="K62" i="25"/>
  <c r="L62" i="25"/>
  <c r="K63" i="25"/>
  <c r="L63" i="25"/>
  <c r="K64" i="25"/>
  <c r="L64" i="25"/>
  <c r="K65" i="25"/>
  <c r="L65" i="25"/>
  <c r="K66" i="25"/>
  <c r="L66" i="25"/>
  <c r="K67" i="25"/>
  <c r="L67" i="25"/>
  <c r="K68" i="25"/>
  <c r="L68" i="25"/>
  <c r="K69" i="25"/>
  <c r="L69" i="25"/>
  <c r="K70" i="25"/>
  <c r="L70" i="25"/>
  <c r="K71" i="25"/>
  <c r="L71" i="25"/>
  <c r="K72" i="25"/>
  <c r="L72" i="25"/>
  <c r="K73" i="25"/>
  <c r="L73" i="25"/>
  <c r="K74" i="25"/>
  <c r="L74" i="25"/>
  <c r="K75" i="25"/>
  <c r="L75" i="25"/>
  <c r="K76" i="25"/>
  <c r="L76" i="25"/>
  <c r="K77" i="25"/>
  <c r="L77" i="25"/>
  <c r="K78" i="25"/>
  <c r="L78" i="25"/>
  <c r="K79" i="25"/>
  <c r="L79" i="25"/>
  <c r="K80" i="25"/>
  <c r="L80" i="25"/>
  <c r="K81" i="25"/>
  <c r="L81" i="25"/>
  <c r="K82" i="25"/>
  <c r="L82" i="25"/>
  <c r="K83" i="25"/>
  <c r="L83" i="25"/>
  <c r="K84" i="25"/>
  <c r="L84" i="25"/>
  <c r="K85" i="25"/>
  <c r="L85" i="25"/>
  <c r="K86" i="25"/>
  <c r="L86" i="25"/>
  <c r="K87" i="25"/>
  <c r="L87" i="25"/>
  <c r="K88" i="25"/>
  <c r="L88" i="25"/>
  <c r="K89" i="25"/>
  <c r="L89" i="25"/>
  <c r="K90" i="25"/>
  <c r="L90" i="25"/>
  <c r="K91" i="25"/>
  <c r="L91" i="25"/>
  <c r="K92" i="25"/>
  <c r="L92" i="25"/>
  <c r="K93" i="25"/>
  <c r="L93" i="25"/>
  <c r="K94" i="25"/>
  <c r="L94" i="25"/>
  <c r="K95" i="25"/>
  <c r="L95" i="25"/>
  <c r="K96" i="25"/>
  <c r="L96" i="25"/>
  <c r="K97" i="25"/>
  <c r="L97" i="25"/>
  <c r="K98" i="25"/>
  <c r="L98" i="25"/>
  <c r="K99" i="25"/>
  <c r="L99" i="25"/>
  <c r="K100" i="25"/>
  <c r="L100" i="25"/>
  <c r="K101" i="25"/>
  <c r="L101" i="25"/>
  <c r="K102" i="25"/>
  <c r="L102" i="25"/>
  <c r="K103" i="25"/>
  <c r="L103" i="25"/>
  <c r="K104" i="25"/>
  <c r="L104" i="25"/>
  <c r="K105" i="25"/>
  <c r="L105" i="25"/>
  <c r="K106" i="25"/>
  <c r="L106" i="25"/>
  <c r="K107" i="25"/>
  <c r="L107" i="25"/>
  <c r="K8" i="28" l="1"/>
  <c r="K7" i="28"/>
  <c r="E8" i="28" l="1"/>
  <c r="D8" i="28" l="1"/>
  <c r="D7" i="28"/>
  <c r="J8" i="28" l="1"/>
  <c r="I8" i="28"/>
  <c r="G8" i="28"/>
  <c r="J7" i="28"/>
  <c r="I7" i="28"/>
  <c r="G7" i="28"/>
  <c r="I4" i="28"/>
  <c r="L34" i="25"/>
  <c r="K34" i="25"/>
  <c r="L33" i="25"/>
  <c r="K33" i="25"/>
  <c r="L32" i="25"/>
  <c r="K32" i="25"/>
  <c r="L31" i="25"/>
  <c r="K31" i="25"/>
  <c r="L30" i="25"/>
  <c r="K30" i="25"/>
  <c r="L29" i="25"/>
  <c r="K29" i="25"/>
  <c r="L28" i="25"/>
  <c r="K28" i="25"/>
  <c r="L27" i="25"/>
  <c r="K27" i="25"/>
  <c r="L26" i="25"/>
  <c r="K26" i="25"/>
  <c r="L25" i="25"/>
  <c r="K25" i="25"/>
  <c r="L24" i="25"/>
  <c r="K24" i="25"/>
  <c r="L23" i="25"/>
  <c r="K23" i="25"/>
  <c r="L22" i="25"/>
  <c r="K22" i="25"/>
  <c r="L21" i="25"/>
  <c r="K21" i="25"/>
  <c r="L20" i="25"/>
  <c r="K20" i="25"/>
  <c r="L19" i="25"/>
  <c r="K19" i="25"/>
  <c r="L18" i="25"/>
  <c r="K18" i="25"/>
  <c r="L17" i="25"/>
  <c r="K17" i="25"/>
  <c r="L16" i="25"/>
  <c r="K16" i="25"/>
  <c r="L15" i="25"/>
  <c r="K15" i="25"/>
  <c r="L14" i="25"/>
  <c r="K14" i="25"/>
  <c r="L13" i="25"/>
  <c r="K13" i="25"/>
  <c r="L12" i="25"/>
  <c r="K12" i="25"/>
  <c r="L11" i="25"/>
  <c r="K11" i="25"/>
  <c r="L10" i="25"/>
  <c r="K10" i="25"/>
  <c r="L9" i="25"/>
  <c r="K9" i="25"/>
  <c r="L8" i="25"/>
  <c r="K8" i="25"/>
  <c r="L7" i="25"/>
  <c r="K7" i="25"/>
  <c r="L6" i="25"/>
  <c r="K6" i="25"/>
  <c r="L5" i="25"/>
  <c r="K5" i="25"/>
  <c r="L4" i="25"/>
  <c r="K4" i="25"/>
  <c r="L3" i="25"/>
  <c r="K3" i="25"/>
  <c r="L2" i="25"/>
  <c r="K2" i="25"/>
  <c r="L7" i="28" l="1"/>
  <c r="L8" i="28"/>
  <c r="P8" i="28"/>
  <c r="O8" i="28"/>
  <c r="M7" i="28"/>
  <c r="A7" i="28"/>
  <c r="B7" i="28" s="1"/>
  <c r="A8" i="28"/>
  <c r="B8" i="28" s="1"/>
  <c r="P7" i="28" l="1"/>
  <c r="O7" i="28"/>
  <c r="C7" i="28"/>
  <c r="C8" i="28" l="1"/>
</calcChain>
</file>

<file path=xl/comments1.xml><?xml version="1.0" encoding="utf-8"?>
<comments xmlns="http://schemas.openxmlformats.org/spreadsheetml/2006/main">
  <authors>
    <author>Whesley  Fernandes Henrique</author>
  </authors>
  <commentList>
    <comment ref="A249" authorId="0" shapeId="0">
      <text>
        <r>
          <rPr>
            <b/>
            <sz val="8"/>
            <color indexed="81"/>
            <rFont val="Segoe UI"/>
            <family val="2"/>
          </rPr>
          <t>Whesley  Fernandes Henrique:</t>
        </r>
        <r>
          <rPr>
            <sz val="8"/>
            <color indexed="81"/>
            <rFont val="Segoe UI"/>
            <family val="2"/>
          </rPr>
          <t xml:space="preserve">
Quantitativo consumido na última ARP. Não foi encontrado dados no SIGMANET</t>
        </r>
      </text>
    </comment>
  </commentList>
</comments>
</file>

<file path=xl/sharedStrings.xml><?xml version="1.0" encoding="utf-8"?>
<sst xmlns="http://schemas.openxmlformats.org/spreadsheetml/2006/main" count="1623" uniqueCount="209">
  <si>
    <t>Consumo Médio do Período</t>
  </si>
  <si>
    <t>Cod. SICOP</t>
  </si>
  <si>
    <t>Descr. Órgão SICOP</t>
  </si>
  <si>
    <t>Código e-Compras</t>
  </si>
  <si>
    <t>Tipo</t>
  </si>
  <si>
    <t>Descrição e-Compras</t>
  </si>
  <si>
    <t>Grupo Materiais</t>
  </si>
  <si>
    <t>Cód. Item</t>
  </si>
  <si>
    <t>Soma</t>
  </si>
  <si>
    <t>Qtd Itens</t>
  </si>
  <si>
    <t>Itens-Órgãos</t>
  </si>
  <si>
    <t>UO</t>
  </si>
  <si>
    <t>Descrição Órgão</t>
  </si>
  <si>
    <t>Administração Regional da Candangolândia</t>
  </si>
  <si>
    <t>Administração Regional da Fercal RA XXXI</t>
  </si>
  <si>
    <t>Administração Regional da Sudoeste/Octogonal</t>
  </si>
  <si>
    <t>Administração Regional de Águas Claras</t>
  </si>
  <si>
    <t>Administração Regional de Brazlândia</t>
  </si>
  <si>
    <t>Administração Regional de Ceilândia</t>
  </si>
  <si>
    <t>Administração Regional de Itapoã</t>
  </si>
  <si>
    <t>Administração Regional de Planaltina</t>
  </si>
  <si>
    <t>Administração Regional de Samambaia</t>
  </si>
  <si>
    <t>Administração Regional de Santa Maria</t>
  </si>
  <si>
    <t>Administração Regional de São Sebastião</t>
  </si>
  <si>
    <t>Administração Regional de Sobradinho</t>
  </si>
  <si>
    <t>Administração Regional de Sobradinho II</t>
  </si>
  <si>
    <t>Administração Regional de Taguatinga</t>
  </si>
  <si>
    <t>Administração Regional de Vicente Pires</t>
  </si>
  <si>
    <t>Administração Regional do Cruzeiro</t>
  </si>
  <si>
    <t>Administração Regional do Gama</t>
  </si>
  <si>
    <t>Administração Regional do Guará</t>
  </si>
  <si>
    <t>Administração Regional do Jardim Botânico</t>
  </si>
  <si>
    <t>Administração Regional do Lago Norte</t>
  </si>
  <si>
    <t>Administração Regional do Lago Sul</t>
  </si>
  <si>
    <t>Administração Regional do Núcleo Bandeirante</t>
  </si>
  <si>
    <t>Administração Regional do Paranoá</t>
  </si>
  <si>
    <t>Administração Regional do Park Way</t>
  </si>
  <si>
    <t>Administração Regional do Plano Piloto</t>
  </si>
  <si>
    <t>Administração Regional do Recanto das Emas</t>
  </si>
  <si>
    <t>Administração Regional do Riacho Fundo I</t>
  </si>
  <si>
    <t>Administração Regional do Riacho Fundo II</t>
  </si>
  <si>
    <t>Administração Regional do Setor Complementar de Indústria</t>
  </si>
  <si>
    <t>Administração Regional do SIA</t>
  </si>
  <si>
    <t>Administração Regional do Varjão</t>
  </si>
  <si>
    <t>Agência de Fiscalização do Distrito Federal</t>
  </si>
  <si>
    <t>Agência Empresarial da Receita</t>
  </si>
  <si>
    <t>Agência Reguladora de Águas e Saneamento do DF</t>
  </si>
  <si>
    <t>Arquivo Público do Distrito Federal</t>
  </si>
  <si>
    <t>Câmara Legislativa do Distrito Federal</t>
  </si>
  <si>
    <t>Controladoria Geral do Distrito Federal</t>
  </si>
  <si>
    <t>Corpo de Bombeiros Militar do Distrito Federal</t>
  </si>
  <si>
    <t>Corregedoria Geral do Distrito Federal</t>
  </si>
  <si>
    <t>Defensoria Pública do Distrito Federal</t>
  </si>
  <si>
    <t>Departamento de Estradas e Rodagens do DF</t>
  </si>
  <si>
    <t>Departamento de Trânsito do Distrito Federal</t>
  </si>
  <si>
    <t>Empresa Brasiliense de Turismo</t>
  </si>
  <si>
    <t>Empresa de Assistência Técnica e Extensão Rural do DF</t>
  </si>
  <si>
    <t>Fundação de Amparo ao Trabalhador Preso</t>
  </si>
  <si>
    <t>Fundação de Apoio à Pesquisa</t>
  </si>
  <si>
    <t>Fundação de Ensino e Pesquisa em Ciências de Saúde</t>
  </si>
  <si>
    <t>Fundação Hemocentro de Brasília</t>
  </si>
  <si>
    <t>Fundação Jardim Zoológico de Brasília</t>
  </si>
  <si>
    <t>Gabinete da Secretaria de Estado de Educação</t>
  </si>
  <si>
    <t>Gabinete do Governador</t>
  </si>
  <si>
    <t>Gabinete do Vice-Governador</t>
  </si>
  <si>
    <t>Gerência de Fiscalização de Mercadoria de Trânsito</t>
  </si>
  <si>
    <t>Hospital de Base do Distrito Federal</t>
  </si>
  <si>
    <t>Hospital Regional de Brazlândia</t>
  </si>
  <si>
    <t>Hospital São Vicente de Paula</t>
  </si>
  <si>
    <t>Instituto de Defesa do Consumidor - PROCON</t>
  </si>
  <si>
    <t>Instituto de Previdencia dos Servidores do Distrito Federal</t>
  </si>
  <si>
    <t>Instituto do Meio Ambiente e dos Recursos Hídricos do Distrito Federal</t>
  </si>
  <si>
    <t>Jardim Botânico de Brasília</t>
  </si>
  <si>
    <t>Laboratório Central de Saúde Pública do DF</t>
  </si>
  <si>
    <t>Polícia Civil do Distrito Federal</t>
  </si>
  <si>
    <t>Polícia Militar do Distrito Federal</t>
  </si>
  <si>
    <t>Procuradoria Geral do Distrito Federal</t>
  </si>
  <si>
    <t>Secretaria de Estado da Gestão do Território e Habitação</t>
  </si>
  <si>
    <t>Secretaria de Estado de Ciência e Tecnologia do Distrito Federal</t>
  </si>
  <si>
    <t>Secretaria de Estado de Cultura</t>
  </si>
  <si>
    <t>Secretaria de Estado de Fazenda</t>
  </si>
  <si>
    <t>Secretaria de Estado de Infraestrutura e Serviços Públicos</t>
  </si>
  <si>
    <t>Secretaria de Estado de Justiça e Cidadania</t>
  </si>
  <si>
    <t>Secretaria de Estado de Meio-Ambiente</t>
  </si>
  <si>
    <t>Secretaria de Estado de Mobilidade</t>
  </si>
  <si>
    <t>Secretaria de Estado de Planejamento, Orçamento e Gestão</t>
  </si>
  <si>
    <t>Secretaria de Estado de Políticas para Crianças, Adolescentes e Juventude</t>
  </si>
  <si>
    <t>Secretaria de Estado de Regularização de Condomínios</t>
  </si>
  <si>
    <t>Secretaria de Estado de Saúde</t>
  </si>
  <si>
    <t>Secretaria de Estado de Segurança Pública e Paz Social</t>
  </si>
  <si>
    <t>Serviço de Limpeza Urbana</t>
  </si>
  <si>
    <t>Subsecretaria de Vigilância à Saúde</t>
  </si>
  <si>
    <t>SULIC</t>
  </si>
  <si>
    <t>TCB - Sociedade de Transportes Coletivos de Brasília Ltda</t>
  </si>
  <si>
    <t>Transporte Urbano do DF</t>
  </si>
  <si>
    <t>Itens-Órgãos-Descrição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</si>
  <si>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</si>
  <si>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</si>
  <si>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</si>
  <si>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</si>
  <si>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</si>
  <si>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</si>
  <si>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</si>
  <si>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</si>
  <si>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Item nº</t>
  </si>
  <si>
    <t>Unid. Fonec.</t>
  </si>
  <si>
    <t>Unid. Fornec.</t>
  </si>
  <si>
    <t>Informe no campo ao lado os possíveis locais de entrega:</t>
  </si>
  <si>
    <t>Estoque Atual</t>
  </si>
  <si>
    <t>SEF</t>
  </si>
  <si>
    <t>PMDF</t>
  </si>
  <si>
    <t>PGDF</t>
  </si>
  <si>
    <t>SECRIANCA</t>
  </si>
  <si>
    <t>CASA CIVIL</t>
  </si>
  <si>
    <t>SSP</t>
  </si>
  <si>
    <t>SEPLAG</t>
  </si>
  <si>
    <t>CODHAB/DF</t>
  </si>
  <si>
    <t>NOVACAP</t>
  </si>
  <si>
    <t>SEJUS</t>
  </si>
  <si>
    <t>SEGETH</t>
  </si>
  <si>
    <t>SEMOB</t>
  </si>
  <si>
    <t>IBRAM</t>
  </si>
  <si>
    <t>ADASA</t>
  </si>
  <si>
    <t>CBMDF</t>
  </si>
  <si>
    <t>FAP</t>
  </si>
  <si>
    <t>PLANO PILOTO RA I</t>
  </si>
  <si>
    <t>SETUL</t>
  </si>
  <si>
    <t>DPDF</t>
  </si>
  <si>
    <t>FHB</t>
  </si>
  <si>
    <t>EMATER</t>
  </si>
  <si>
    <t>SEAGRI</t>
  </si>
  <si>
    <t>FUNAP</t>
  </si>
  <si>
    <t>TAGUA RA III</t>
  </si>
  <si>
    <t>SEC</t>
  </si>
  <si>
    <t>CGDF</t>
  </si>
  <si>
    <t>SLU</t>
  </si>
  <si>
    <t>SINESP</t>
  </si>
  <si>
    <t>LAGO SUL RA XVI</t>
  </si>
  <si>
    <t>PLANALT RA VI</t>
  </si>
  <si>
    <t>GVG</t>
  </si>
  <si>
    <t>FJZB</t>
  </si>
  <si>
    <t>SAO SEBT RA XIV</t>
  </si>
  <si>
    <t>GUARA RA X</t>
  </si>
  <si>
    <t>AGUAS CLARAS RA XX</t>
  </si>
  <si>
    <t>SOBRADINHO 2 RA XXVI</t>
  </si>
  <si>
    <t>CEILANDIA RA IX</t>
  </si>
  <si>
    <t>SIA RA XXIX</t>
  </si>
  <si>
    <t>SCIA RA XXV</t>
  </si>
  <si>
    <t>CODEPLAN</t>
  </si>
  <si>
    <t>ITAPOA RA XXVIII</t>
  </si>
  <si>
    <t>SAMAMB RA XII</t>
  </si>
  <si>
    <t>SOBRADINHO RA V</t>
  </si>
  <si>
    <t>BRAZLAND RA IV</t>
  </si>
  <si>
    <t>STA MA RA XIII</t>
  </si>
  <si>
    <t>AGEFIS</t>
  </si>
  <si>
    <t>LAGO N RA XVIII</t>
  </si>
  <si>
    <t>REC EMAS RA XV</t>
  </si>
  <si>
    <t>GAMA RA II</t>
  </si>
  <si>
    <t>RIACHO F 2 RA XXI</t>
  </si>
  <si>
    <t>JB RA XXVII</t>
  </si>
  <si>
    <t>PARANOA RA VII</t>
  </si>
  <si>
    <t>IPREV-DF</t>
  </si>
  <si>
    <t>CRUZEIRO RA XI</t>
  </si>
  <si>
    <t>RIACHO F 1 RA XVII</t>
  </si>
  <si>
    <t>PARK WAY RA XXIV</t>
  </si>
  <si>
    <t>SUDOEST/OCT RA XXII</t>
  </si>
  <si>
    <t>VARJAO RA XXIII</t>
  </si>
  <si>
    <t>VICENTE PIRES RA XXX</t>
  </si>
  <si>
    <t>ARQUIVO PUBLICO</t>
  </si>
  <si>
    <t>JBB</t>
  </si>
  <si>
    <t>BANDEIR RA VIII</t>
  </si>
  <si>
    <t>CANDANGO RA XIX</t>
  </si>
  <si>
    <t>Secretaria de Estado de Comunicação</t>
  </si>
  <si>
    <t>Secretaria de Estado das Cidades</t>
  </si>
  <si>
    <t>Secretaria de Estado de Educação</t>
  </si>
  <si>
    <t>Central de Abastecimento do DF - CEASA</t>
  </si>
  <si>
    <t>Cia de Desenvolvimento do Planalto Central - CODEPLAN</t>
  </si>
  <si>
    <t>Companhia de Desenvolvimento Habitacional do Distrito Federal - CODHAB</t>
  </si>
  <si>
    <t>Companhia de Saneamento Ambiental do Distrito Federal - CAESB</t>
  </si>
  <si>
    <t>Companhia do Metropolitano de Brasília - METRÔ</t>
  </si>
  <si>
    <t>Companhia Energética de Brasília - CEB</t>
  </si>
  <si>
    <t>Companhia Imobiliária de Brasília - TERRACAP</t>
  </si>
  <si>
    <t>Companhia Urbanizadora da Nova Capital do Brasil - NOVACAP</t>
  </si>
  <si>
    <t>Fundação Universidade Aberta do Distrito Federal - FUNAB</t>
  </si>
  <si>
    <t>Secretaria de Estado da Casa Civil, Relações Institucionais e Sociais do Distrito Federal</t>
  </si>
  <si>
    <t>Secretaria de Estado de Agricultura, Abastecimento e Desenvolvimento Rural</t>
  </si>
  <si>
    <t>Secretaria de Estado de Economia e Desenvolvimento Sustentável</t>
  </si>
  <si>
    <t>Secretaria de Estado de Esporte, Turismo e Lazer</t>
  </si>
  <si>
    <t>Secretaria de Estado de Trabalho, Desenvolvimento Social, Mulheres, Igualdade Racial e Direitos Humanos</t>
  </si>
  <si>
    <t>3.3.90.30.21.01.0101.000008-01</t>
  </si>
  <si>
    <t>3.3.90.30.21.01.0100.000006-01</t>
  </si>
  <si>
    <t>COPO PLÁSTICO DESCARTÁVEL PARA ÁGUA</t>
  </si>
  <si>
    <t>COPO PLÁSTICO DESCARTÁVEL PARA ÁGUA,Material: Polipropileno ou Poliestireno, Cor: Branco, Resistência Mínima: 1,63g, Massa Mínima: 2,20g, Capacidade: 200 ml, Características Adicionais: Reciclável, atóxico, Unidade De Fornecimento: Pacote com 100 unidades</t>
  </si>
  <si>
    <t>pct</t>
  </si>
  <si>
    <t>SEDS</t>
  </si>
  <si>
    <t>SE</t>
  </si>
  <si>
    <t>COPO PLÁSTICO DESCARTÁVEL PARA CAFÉ</t>
  </si>
  <si>
    <t>COPO PLÁSTICO DESCARTÁVEL PARA CAFÉ,Material: Poliestireno ou Polipropileno, Capacidade: 50 ml, Resistência Mínima: 0,85g, Massa Mínima: 0,75g, Características Adicionais: Branco, atóxico, 100% reciclável, Unidade De Fornecimento: Pacote com 100 unidades.</t>
  </si>
  <si>
    <t>Material de Copa e Cozinha</t>
  </si>
  <si>
    <t>Qtd. Estimada (B)</t>
  </si>
  <si>
    <t>Estoque</t>
  </si>
  <si>
    <t>PCDF</t>
  </si>
  <si>
    <t>SES</t>
  </si>
  <si>
    <t>FUNAB</t>
  </si>
  <si>
    <t>FEPECS</t>
  </si>
  <si>
    <t>PROC. SEI Nº 00410-00020525/2017-03</t>
  </si>
  <si>
    <r>
      <t xml:space="preserve">PLS Nº </t>
    </r>
    <r>
      <rPr>
        <b/>
        <sz val="12"/>
        <rFont val="Calibri"/>
        <family val="2"/>
        <scheme val="minor"/>
      </rPr>
      <t>0017/20</t>
    </r>
    <r>
      <rPr>
        <b/>
        <sz val="12"/>
        <color theme="1"/>
        <rFont val="Calibri"/>
        <family val="2"/>
        <scheme val="minor"/>
      </rPr>
      <t>18</t>
    </r>
  </si>
  <si>
    <t>SEDESTMIDH</t>
  </si>
  <si>
    <t>PLANILHA DE DIMENSIONAMENTO V.III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</si>
</sst>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s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Tahoma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6" fillId="2" borderId="0" xfId="1" applyFont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1" xfId="1" applyFont="1" applyBorder="1" applyAlignment="1">
      <alignment vertical="center" wrapText="1"/>
    </xf>
    <xf numFmtId="0" fontId="6" fillId="2" borderId="1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vertical="center"/>
    </xf>
    <xf numFmtId="0" fontId="6" fillId="2" borderId="0" xfId="1" applyFont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0" fontId="4" fillId="2" borderId="0" xfId="2"/>
    <xf numFmtId="3" fontId="0" fillId="0" borderId="1" xfId="3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3" fontId="0" fillId="0" borderId="0" xfId="0" applyNumberFormat="1"/>
    <xf numFmtId="0" fontId="0" fillId="5" borderId="0" xfId="0" applyFill="1"/>
    <xf numFmtId="0" fontId="0" fillId="7" borderId="6" xfId="0" applyFill="1" applyBorder="1" applyAlignment="1">
      <alignment horizontal="center" vertical="center" wrapText="1"/>
    </xf>
    <xf numFmtId="165" fontId="0" fillId="0" borderId="0" xfId="0" applyNumberFormat="1" applyBorder="1" applyAlignment="1"/>
    <xf numFmtId="0" fontId="9" fillId="8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10" fillId="6" borderId="8" xfId="0" applyFont="1" applyFill="1" applyBorder="1"/>
    <xf numFmtId="0" fontId="0" fillId="0" borderId="10" xfId="0" applyFill="1" applyBorder="1"/>
    <xf numFmtId="0" fontId="10" fillId="6" borderId="0" xfId="0" applyFont="1" applyFill="1" applyBorder="1"/>
    <xf numFmtId="0" fontId="0" fillId="0" borderId="0" xfId="0" applyFill="1" applyBorder="1"/>
    <xf numFmtId="0" fontId="0" fillId="2" borderId="0" xfId="2" applyFont="1"/>
    <xf numFmtId="3" fontId="5" fillId="3" borderId="5" xfId="1" applyNumberFormat="1" applyFont="1" applyFill="1" applyBorder="1" applyAlignment="1">
      <alignment horizontal="center" vertical="center" wrapText="1"/>
    </xf>
    <xf numFmtId="3" fontId="6" fillId="2" borderId="12" xfId="1" applyNumberFormat="1" applyFont="1" applyBorder="1" applyAlignment="1">
      <alignment vertical="center"/>
    </xf>
    <xf numFmtId="3" fontId="6" fillId="2" borderId="3" xfId="1" applyNumberFormat="1" applyFont="1" applyBorder="1" applyAlignment="1">
      <alignment horizontal="center" vertical="center"/>
    </xf>
    <xf numFmtId="0" fontId="0" fillId="0" borderId="0" xfId="0" applyAlignment="1"/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164" fontId="0" fillId="9" borderId="1" xfId="3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3" fontId="0" fillId="9" borderId="1" xfId="0" applyNumberFormat="1" applyFill="1" applyBorder="1" applyAlignment="1" applyProtection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9" fontId="0" fillId="9" borderId="3" xfId="4" applyFont="1" applyFill="1" applyBorder="1" applyAlignment="1">
      <alignment horizontal="center" vertical="center"/>
    </xf>
    <xf numFmtId="0" fontId="4" fillId="2" borderId="0" xfId="2" applyFill="1"/>
    <xf numFmtId="0" fontId="0" fillId="2" borderId="0" xfId="2" applyFont="1" applyFill="1"/>
    <xf numFmtId="0" fontId="6" fillId="11" borderId="1" xfId="1" applyFont="1" applyFill="1" applyBorder="1" applyAlignment="1">
      <alignment vertical="center"/>
    </xf>
    <xf numFmtId="0" fontId="6" fillId="11" borderId="1" xfId="1" applyFont="1" applyFill="1" applyBorder="1" applyAlignment="1">
      <alignment vertical="center" wrapText="1"/>
    </xf>
    <xf numFmtId="0" fontId="6" fillId="11" borderId="1" xfId="1" applyFont="1" applyFill="1" applyBorder="1" applyAlignment="1">
      <alignment horizontal="center" vertical="center"/>
    </xf>
    <xf numFmtId="3" fontId="6" fillId="11" borderId="1" xfId="1" applyNumberFormat="1" applyFont="1" applyFill="1" applyBorder="1" applyAlignment="1">
      <alignment vertical="center"/>
    </xf>
    <xf numFmtId="3" fontId="6" fillId="11" borderId="1" xfId="1" applyNumberFormat="1" applyFont="1" applyFill="1" applyBorder="1" applyAlignment="1">
      <alignment horizontal="center" vertical="center"/>
    </xf>
    <xf numFmtId="0" fontId="14" fillId="11" borderId="1" xfId="1" applyFont="1" applyFill="1" applyBorder="1" applyAlignment="1">
      <alignment vertical="center"/>
    </xf>
    <xf numFmtId="0" fontId="14" fillId="11" borderId="1" xfId="1" applyFont="1" applyFill="1" applyBorder="1" applyAlignment="1">
      <alignment vertical="center" wrapText="1"/>
    </xf>
    <xf numFmtId="0" fontId="14" fillId="11" borderId="1" xfId="1" applyFont="1" applyFill="1" applyBorder="1" applyAlignment="1">
      <alignment horizontal="center" vertical="center"/>
    </xf>
    <xf numFmtId="3" fontId="14" fillId="11" borderId="1" xfId="1" applyNumberFormat="1" applyFont="1" applyFill="1" applyBorder="1" applyAlignment="1">
      <alignment vertical="center"/>
    </xf>
    <xf numFmtId="3" fontId="14" fillId="11" borderId="1" xfId="1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2" fillId="0" borderId="10" xfId="0" applyFont="1" applyFill="1" applyBorder="1" applyAlignment="1" applyProtection="1">
      <alignment horizontal="left"/>
      <protection locked="0"/>
    </xf>
    <xf numFmtId="0" fontId="12" fillId="0" borderId="8" xfId="0" applyFont="1" applyFill="1" applyBorder="1" applyAlignment="1" applyProtection="1">
      <alignment horizontal="left"/>
      <protection locked="0"/>
    </xf>
    <xf numFmtId="0" fontId="11" fillId="10" borderId="9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11" fillId="10" borderId="9" xfId="0" applyFont="1" applyFill="1" applyBorder="1" applyAlignment="1">
      <alignment horizontal="left" vertical="top" wrapText="1"/>
    </xf>
    <xf numFmtId="0" fontId="11" fillId="1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5" fontId="1" fillId="5" borderId="14" xfId="0" applyNumberFormat="1" applyFont="1" applyFill="1" applyBorder="1" applyAlignment="1">
      <alignment horizontal="center" vertical="center"/>
    </xf>
    <xf numFmtId="165" fontId="1" fillId="5" borderId="15" xfId="0" applyNumberFormat="1" applyFont="1" applyFill="1" applyBorder="1" applyAlignment="1">
      <alignment horizontal="center" vertical="center"/>
    </xf>
    <xf numFmtId="165" fontId="1" fillId="5" borderId="16" xfId="0" applyNumberFormat="1" applyFont="1" applyFill="1" applyBorder="1" applyAlignment="1">
      <alignment horizontal="center" vertical="center"/>
    </xf>
    <xf numFmtId="165" fontId="1" fillId="5" borderId="17" xfId="0" applyNumberFormat="1" applyFont="1" applyFill="1" applyBorder="1" applyAlignment="1">
      <alignment horizontal="center" vertical="center"/>
    </xf>
    <xf numFmtId="165" fontId="1" fillId="5" borderId="13" xfId="0" applyNumberFormat="1" applyFont="1" applyFill="1" applyBorder="1" applyAlignment="1">
      <alignment horizontal="center" vertical="center"/>
    </xf>
    <xf numFmtId="165" fontId="1" fillId="5" borderId="18" xfId="0" applyNumberFormat="1" applyFont="1" applyFill="1" applyBorder="1" applyAlignment="1">
      <alignment horizontal="center" vertical="center"/>
    </xf>
    <xf numFmtId="166" fontId="3" fillId="8" borderId="14" xfId="0" applyNumberFormat="1" applyFont="1" applyFill="1" applyBorder="1" applyAlignment="1">
      <alignment horizontal="center" vertical="center"/>
    </xf>
    <xf numFmtId="166" fontId="3" fillId="8" borderId="16" xfId="0" applyNumberFormat="1" applyFont="1" applyFill="1" applyBorder="1" applyAlignment="1">
      <alignment horizontal="center" vertical="center"/>
    </xf>
    <xf numFmtId="166" fontId="3" fillId="8" borderId="17" xfId="0" applyNumberFormat="1" applyFont="1" applyFill="1" applyBorder="1" applyAlignment="1">
      <alignment horizontal="center" vertical="center"/>
    </xf>
    <xf numFmtId="166" fontId="3" fillId="8" borderId="18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9"/>
  <sheetViews>
    <sheetView zoomScaleNormal="100" workbookViewId="0">
      <pane xSplit="1" ySplit="1" topLeftCell="B24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A250" sqref="A250"/>
    </sheetView>
  </sheetViews>
  <sheetFormatPr defaultRowHeight="15" x14ac:dyDescent="0.25"/>
  <cols>
    <col min="1" max="1" width="24.85546875" bestFit="1" customWidth="1"/>
    <col min="2" max="2" width="24.7109375" bestFit="1" customWidth="1"/>
    <col min="3" max="3" width="73.140625" customWidth="1"/>
    <col min="4" max="4" width="8.28515625" bestFit="1" customWidth="1"/>
    <col min="5" max="5" width="8.28515625" customWidth="1"/>
    <col min="6" max="6" width="10.42578125" bestFit="1" customWidth="1"/>
    <col min="7" max="7" width="21.28515625" bestFit="1" customWidth="1"/>
    <col min="8" max="8" width="21.28515625" style="14" customWidth="1"/>
    <col min="9" max="9" width="18.42578125" style="14" bestFit="1" customWidth="1"/>
    <col min="10" max="10" width="27" bestFit="1" customWidth="1"/>
    <col min="11" max="11" width="48.42578125" bestFit="1" customWidth="1"/>
    <col min="12" max="12" width="30" bestFit="1" customWidth="1"/>
    <col min="13" max="16384" width="9.140625" style="1"/>
  </cols>
  <sheetData>
    <row r="1" spans="1:12" ht="21" x14ac:dyDescent="0.25">
      <c r="A1" s="5" t="s">
        <v>3</v>
      </c>
      <c r="B1" s="6" t="s">
        <v>4</v>
      </c>
      <c r="C1" s="6" t="s">
        <v>5</v>
      </c>
      <c r="D1" s="6" t="s">
        <v>105</v>
      </c>
      <c r="E1" s="6"/>
      <c r="F1" s="6" t="s">
        <v>1</v>
      </c>
      <c r="G1" s="6" t="s">
        <v>2</v>
      </c>
      <c r="H1" s="27" t="s">
        <v>108</v>
      </c>
      <c r="I1" s="27" t="s">
        <v>0</v>
      </c>
      <c r="J1" s="9" t="s">
        <v>6</v>
      </c>
      <c r="K1" s="9" t="s">
        <v>95</v>
      </c>
      <c r="L1" s="9" t="s">
        <v>10</v>
      </c>
    </row>
    <row r="2" spans="1:12" ht="42" x14ac:dyDescent="0.25">
      <c r="A2" s="7" t="s">
        <v>189</v>
      </c>
      <c r="B2" s="3" t="s">
        <v>191</v>
      </c>
      <c r="C2" s="3" t="s">
        <v>192</v>
      </c>
      <c r="D2" s="3" t="s">
        <v>193</v>
      </c>
      <c r="E2" s="3" t="str">
        <f>A2&amp;" - "&amp;F2</f>
        <v>3.3.90.30.21.01.0101.000008-01 - 196</v>
      </c>
      <c r="F2" s="4">
        <v>196</v>
      </c>
      <c r="G2" s="2" t="s">
        <v>140</v>
      </c>
      <c r="H2" s="28">
        <v>0</v>
      </c>
      <c r="I2" s="29">
        <v>72</v>
      </c>
      <c r="J2" s="8" t="s">
        <v>198</v>
      </c>
      <c r="K2" s="1" t="str">
        <f t="shared" ref="K2:K65" si="0">A2&amp;" - "&amp;F2&amp;" - "&amp;G2</f>
        <v>3.3.90.30.21.01.0101.000008-01 - 196 - FJZB</v>
      </c>
      <c r="L2" s="1" t="str">
        <f t="shared" ref="L2:L65" si="1">A2&amp;" - "&amp;F2</f>
        <v>3.3.90.30.21.01.0101.000008-01 - 196</v>
      </c>
    </row>
    <row r="3" spans="1:12" ht="42" x14ac:dyDescent="0.25">
      <c r="A3" s="7" t="s">
        <v>189</v>
      </c>
      <c r="B3" s="3" t="s">
        <v>191</v>
      </c>
      <c r="C3" s="3" t="s">
        <v>192</v>
      </c>
      <c r="D3" s="3" t="s">
        <v>193</v>
      </c>
      <c r="E3" s="3" t="str">
        <f t="shared" ref="E3:E66" si="2">A3&amp;" - "&amp;F3</f>
        <v>3.3.90.30.21.01.0101.000008-01 - 20</v>
      </c>
      <c r="F3" s="4">
        <v>20</v>
      </c>
      <c r="G3" s="2" t="s">
        <v>111</v>
      </c>
      <c r="H3" s="28">
        <v>0</v>
      </c>
      <c r="I3" s="29">
        <v>517</v>
      </c>
      <c r="J3" s="8" t="s">
        <v>198</v>
      </c>
      <c r="K3" s="1" t="str">
        <f t="shared" si="0"/>
        <v>3.3.90.30.21.01.0101.000008-01 - 20 - PGDF</v>
      </c>
      <c r="L3" s="1" t="str">
        <f t="shared" si="1"/>
        <v>3.3.90.30.21.01.0101.000008-01 - 20</v>
      </c>
    </row>
    <row r="4" spans="1:12" ht="42" x14ac:dyDescent="0.25">
      <c r="A4" s="7" t="s">
        <v>189</v>
      </c>
      <c r="B4" s="3" t="s">
        <v>191</v>
      </c>
      <c r="C4" s="3" t="s">
        <v>192</v>
      </c>
      <c r="D4" s="3" t="s">
        <v>193</v>
      </c>
      <c r="E4" s="3" t="str">
        <f t="shared" si="2"/>
        <v>3.3.90.30.21.01.0101.000008-01 - 2</v>
      </c>
      <c r="F4" s="4">
        <v>2</v>
      </c>
      <c r="G4" s="2" t="s">
        <v>113</v>
      </c>
      <c r="H4" s="28">
        <v>1302</v>
      </c>
      <c r="I4" s="29">
        <v>614</v>
      </c>
      <c r="J4" s="8" t="s">
        <v>198</v>
      </c>
      <c r="K4" s="1" t="str">
        <f t="shared" si="0"/>
        <v>3.3.90.30.21.01.0101.000008-01 - 2 - CASA CIVIL</v>
      </c>
      <c r="L4" s="1" t="str">
        <f t="shared" si="1"/>
        <v>3.3.90.30.21.01.0101.000008-01 - 2</v>
      </c>
    </row>
    <row r="5" spans="1:12" ht="42" x14ac:dyDescent="0.25">
      <c r="A5" s="7" t="s">
        <v>189</v>
      </c>
      <c r="B5" s="3" t="s">
        <v>191</v>
      </c>
      <c r="C5" s="3" t="s">
        <v>192</v>
      </c>
      <c r="D5" s="3" t="s">
        <v>193</v>
      </c>
      <c r="E5" s="3" t="str">
        <f t="shared" si="2"/>
        <v>3.3.90.30.21.01.0101.000008-01 - 40</v>
      </c>
      <c r="F5" s="4">
        <v>40</v>
      </c>
      <c r="G5" s="2" t="s">
        <v>109</v>
      </c>
      <c r="H5" s="28">
        <v>0</v>
      </c>
      <c r="I5" s="29">
        <v>5865</v>
      </c>
      <c r="J5" s="8" t="s">
        <v>198</v>
      </c>
      <c r="K5" s="1" t="str">
        <f t="shared" si="0"/>
        <v>3.3.90.30.21.01.0101.000008-01 - 40 - SEF</v>
      </c>
      <c r="L5" s="1" t="str">
        <f t="shared" si="1"/>
        <v>3.3.90.30.21.01.0101.000008-01 - 40</v>
      </c>
    </row>
    <row r="6" spans="1:12" ht="42" x14ac:dyDescent="0.25">
      <c r="A6" s="7" t="s">
        <v>189</v>
      </c>
      <c r="B6" s="3" t="s">
        <v>191</v>
      </c>
      <c r="C6" s="3" t="s">
        <v>192</v>
      </c>
      <c r="D6" s="3" t="s">
        <v>193</v>
      </c>
      <c r="E6" s="3" t="str">
        <f t="shared" si="2"/>
        <v>3.3.90.30.21.01.0101.000008-01 - 94</v>
      </c>
      <c r="F6" s="4">
        <v>94</v>
      </c>
      <c r="G6" s="2" t="s">
        <v>135</v>
      </c>
      <c r="H6" s="28">
        <v>0</v>
      </c>
      <c r="I6" s="29">
        <v>109</v>
      </c>
      <c r="J6" s="8" t="s">
        <v>198</v>
      </c>
      <c r="K6" s="1" t="str">
        <f t="shared" si="0"/>
        <v>3.3.90.30.21.01.0101.000008-01 - 94 - SLU</v>
      </c>
      <c r="L6" s="1" t="str">
        <f t="shared" si="1"/>
        <v>3.3.90.30.21.01.0101.000008-01 - 94</v>
      </c>
    </row>
    <row r="7" spans="1:12" ht="42" x14ac:dyDescent="0.25">
      <c r="A7" s="7" t="s">
        <v>189</v>
      </c>
      <c r="B7" s="3" t="s">
        <v>191</v>
      </c>
      <c r="C7" s="3" t="s">
        <v>192</v>
      </c>
      <c r="D7" s="3" t="s">
        <v>193</v>
      </c>
      <c r="E7" s="3" t="str">
        <f t="shared" si="2"/>
        <v>3.3.90.30.21.01.0101.000008-01 - 110</v>
      </c>
      <c r="F7" s="4">
        <v>110</v>
      </c>
      <c r="G7" s="2" t="s">
        <v>136</v>
      </c>
      <c r="H7" s="28">
        <v>434</v>
      </c>
      <c r="I7" s="29">
        <v>183</v>
      </c>
      <c r="J7" s="8" t="s">
        <v>198</v>
      </c>
      <c r="K7" s="1" t="str">
        <f t="shared" si="0"/>
        <v>3.3.90.30.21.01.0101.000008-01 - 110 - SINESP</v>
      </c>
      <c r="L7" s="1" t="str">
        <f t="shared" si="1"/>
        <v>3.3.90.30.21.01.0101.000008-01 - 110</v>
      </c>
    </row>
    <row r="8" spans="1:12" ht="42" x14ac:dyDescent="0.25">
      <c r="A8" s="7" t="s">
        <v>189</v>
      </c>
      <c r="B8" s="3" t="s">
        <v>191</v>
      </c>
      <c r="C8" s="3" t="s">
        <v>192</v>
      </c>
      <c r="D8" s="3" t="s">
        <v>193</v>
      </c>
      <c r="E8" s="3" t="str">
        <f t="shared" si="2"/>
        <v>3.3.90.30.21.01.0101.000008-01 - 90</v>
      </c>
      <c r="F8" s="4">
        <v>90</v>
      </c>
      <c r="G8" s="2" t="s">
        <v>120</v>
      </c>
      <c r="H8" s="28">
        <v>0</v>
      </c>
      <c r="I8" s="29">
        <v>224</v>
      </c>
      <c r="J8" s="8" t="s">
        <v>198</v>
      </c>
      <c r="K8" s="1" t="str">
        <f t="shared" si="0"/>
        <v>3.3.90.30.21.01.0101.000008-01 - 90 - SEMOB</v>
      </c>
      <c r="L8" s="1" t="str">
        <f t="shared" si="1"/>
        <v>3.3.90.30.21.01.0101.000008-01 - 90</v>
      </c>
    </row>
    <row r="9" spans="1:12" ht="42" x14ac:dyDescent="0.25">
      <c r="A9" s="7" t="s">
        <v>189</v>
      </c>
      <c r="B9" s="3" t="s">
        <v>191</v>
      </c>
      <c r="C9" s="3" t="s">
        <v>192</v>
      </c>
      <c r="D9" s="3" t="s">
        <v>193</v>
      </c>
      <c r="E9" s="3" t="str">
        <f t="shared" si="2"/>
        <v>3.3.90.30.21.01.0101.000008-01 - 70</v>
      </c>
      <c r="F9" s="4">
        <v>70</v>
      </c>
      <c r="G9" s="2" t="s">
        <v>130</v>
      </c>
      <c r="H9" s="28">
        <v>741</v>
      </c>
      <c r="I9" s="29">
        <v>1130</v>
      </c>
      <c r="J9" s="8" t="s">
        <v>198</v>
      </c>
      <c r="K9" s="1" t="str">
        <f t="shared" si="0"/>
        <v>3.3.90.30.21.01.0101.000008-01 - 70 - SEAGRI</v>
      </c>
      <c r="L9" s="1" t="str">
        <f t="shared" si="1"/>
        <v>3.3.90.30.21.01.0101.000008-01 - 70</v>
      </c>
    </row>
    <row r="10" spans="1:12" ht="42" x14ac:dyDescent="0.25">
      <c r="A10" s="7" t="s">
        <v>189</v>
      </c>
      <c r="B10" s="3" t="s">
        <v>191</v>
      </c>
      <c r="C10" s="3" t="s">
        <v>192</v>
      </c>
      <c r="D10" s="3" t="s">
        <v>193</v>
      </c>
      <c r="E10" s="3" t="str">
        <f t="shared" si="2"/>
        <v>3.3.90.30.21.01.0101.000008-01 - 390</v>
      </c>
      <c r="F10" s="4">
        <v>390</v>
      </c>
      <c r="G10" s="2" t="s">
        <v>119</v>
      </c>
      <c r="H10" s="28">
        <v>0</v>
      </c>
      <c r="I10" s="29">
        <v>1000</v>
      </c>
      <c r="J10" s="8" t="s">
        <v>198</v>
      </c>
      <c r="K10" s="1" t="str">
        <f t="shared" si="0"/>
        <v>3.3.90.30.21.01.0101.000008-01 - 390 - SEGETH</v>
      </c>
      <c r="L10" s="1" t="str">
        <f t="shared" si="1"/>
        <v>3.3.90.30.21.01.0101.000008-01 - 390</v>
      </c>
    </row>
    <row r="11" spans="1:12" ht="42" x14ac:dyDescent="0.25">
      <c r="A11" s="7" t="s">
        <v>189</v>
      </c>
      <c r="B11" s="3" t="s">
        <v>191</v>
      </c>
      <c r="C11" s="3" t="s">
        <v>192</v>
      </c>
      <c r="D11" s="3" t="s">
        <v>193</v>
      </c>
      <c r="E11" s="3" t="str">
        <f t="shared" si="2"/>
        <v>3.3.90.30.21.01.0101.000008-01 - 150</v>
      </c>
      <c r="F11" s="4">
        <v>150</v>
      </c>
      <c r="G11" s="2" t="s">
        <v>133</v>
      </c>
      <c r="H11" s="28">
        <v>1320</v>
      </c>
      <c r="I11" s="29">
        <v>2442</v>
      </c>
      <c r="J11" s="8" t="s">
        <v>198</v>
      </c>
      <c r="K11" s="1" t="str">
        <f t="shared" si="0"/>
        <v>3.3.90.30.21.01.0101.000008-01 - 150 - SEC</v>
      </c>
      <c r="L11" s="1" t="str">
        <f t="shared" si="1"/>
        <v>3.3.90.30.21.01.0101.000008-01 - 150</v>
      </c>
    </row>
    <row r="12" spans="1:12" ht="42" x14ac:dyDescent="0.25">
      <c r="A12" s="7" t="s">
        <v>189</v>
      </c>
      <c r="B12" s="3" t="s">
        <v>191</v>
      </c>
      <c r="C12" s="3" t="s">
        <v>192</v>
      </c>
      <c r="D12" s="3" t="s">
        <v>193</v>
      </c>
      <c r="E12" s="3" t="str">
        <f t="shared" si="2"/>
        <v>3.3.90.30.21.01.0101.000008-01 - 370</v>
      </c>
      <c r="F12" s="4">
        <v>370</v>
      </c>
      <c r="G12" s="2" t="s">
        <v>194</v>
      </c>
      <c r="H12" s="28">
        <v>173</v>
      </c>
      <c r="I12" s="29">
        <v>44</v>
      </c>
      <c r="J12" s="8" t="s">
        <v>198</v>
      </c>
      <c r="K12" s="1" t="str">
        <f t="shared" si="0"/>
        <v>3.3.90.30.21.01.0101.000008-01 - 370 - SEDS</v>
      </c>
      <c r="L12" s="1" t="str">
        <f t="shared" si="1"/>
        <v>3.3.90.30.21.01.0101.000008-01 - 370</v>
      </c>
    </row>
    <row r="13" spans="1:12" ht="42" x14ac:dyDescent="0.25">
      <c r="A13" s="7" t="s">
        <v>189</v>
      </c>
      <c r="B13" s="3" t="s">
        <v>191</v>
      </c>
      <c r="C13" s="3" t="s">
        <v>192</v>
      </c>
      <c r="D13" s="3" t="s">
        <v>193</v>
      </c>
      <c r="E13" s="3" t="str">
        <f t="shared" si="2"/>
        <v>3.3.90.30.21.01.0101.000008-01 - 14</v>
      </c>
      <c r="F13" s="4">
        <v>14</v>
      </c>
      <c r="G13" s="2" t="s">
        <v>139</v>
      </c>
      <c r="H13" s="28">
        <v>70</v>
      </c>
      <c r="I13" s="29">
        <v>205</v>
      </c>
      <c r="J13" s="8" t="s">
        <v>198</v>
      </c>
      <c r="K13" s="1" t="str">
        <f t="shared" si="0"/>
        <v>3.3.90.30.21.01.0101.000008-01 - 14 - GVG</v>
      </c>
      <c r="L13" s="1" t="str">
        <f t="shared" si="1"/>
        <v>3.3.90.30.21.01.0101.000008-01 - 14</v>
      </c>
    </row>
    <row r="14" spans="1:12" ht="42" x14ac:dyDescent="0.25">
      <c r="A14" s="7" t="s">
        <v>189</v>
      </c>
      <c r="B14" s="3" t="s">
        <v>191</v>
      </c>
      <c r="C14" s="3" t="s">
        <v>192</v>
      </c>
      <c r="D14" s="3" t="s">
        <v>193</v>
      </c>
      <c r="E14" s="3" t="str">
        <f t="shared" si="2"/>
        <v>3.3.90.30.21.01.0101.000008-01 - 121</v>
      </c>
      <c r="F14" s="4">
        <v>121</v>
      </c>
      <c r="G14" s="2" t="s">
        <v>148</v>
      </c>
      <c r="H14" s="28">
        <v>270</v>
      </c>
      <c r="I14" s="29">
        <v>715</v>
      </c>
      <c r="J14" s="8" t="s">
        <v>198</v>
      </c>
      <c r="K14" s="1" t="str">
        <f t="shared" si="0"/>
        <v>3.3.90.30.21.01.0101.000008-01 - 121 - CODEPLAN</v>
      </c>
      <c r="L14" s="1" t="str">
        <f t="shared" si="1"/>
        <v>3.3.90.30.21.01.0101.000008-01 - 121</v>
      </c>
    </row>
    <row r="15" spans="1:12" ht="42" x14ac:dyDescent="0.25">
      <c r="A15" s="7" t="s">
        <v>189</v>
      </c>
      <c r="B15" s="3" t="s">
        <v>191</v>
      </c>
      <c r="C15" s="3" t="s">
        <v>192</v>
      </c>
      <c r="D15" s="3" t="s">
        <v>193</v>
      </c>
      <c r="E15" s="3" t="str">
        <f t="shared" si="2"/>
        <v>3.3.90.30.21.01.0101.000008-01 - 80</v>
      </c>
      <c r="F15" s="4">
        <v>80</v>
      </c>
      <c r="G15" s="2" t="s">
        <v>195</v>
      </c>
      <c r="H15" s="28">
        <v>13064</v>
      </c>
      <c r="I15" s="29">
        <v>9336</v>
      </c>
      <c r="J15" s="8" t="s">
        <v>198</v>
      </c>
      <c r="K15" s="1" t="str">
        <f t="shared" si="0"/>
        <v>3.3.90.30.21.01.0101.000008-01 - 80 - SE</v>
      </c>
      <c r="L15" s="1" t="str">
        <f t="shared" si="1"/>
        <v>3.3.90.30.21.01.0101.000008-01 - 80</v>
      </c>
    </row>
    <row r="16" spans="1:12" ht="42" x14ac:dyDescent="0.25">
      <c r="A16" s="7" t="s">
        <v>189</v>
      </c>
      <c r="B16" s="3" t="s">
        <v>191</v>
      </c>
      <c r="C16" s="3" t="s">
        <v>192</v>
      </c>
      <c r="D16" s="3" t="s">
        <v>193</v>
      </c>
      <c r="E16" s="3" t="str">
        <f t="shared" si="2"/>
        <v>3.3.90.30.21.01.0101.000008-01 - 431</v>
      </c>
      <c r="F16" s="4">
        <v>431</v>
      </c>
      <c r="G16" s="2" t="s">
        <v>207</v>
      </c>
      <c r="H16" s="28">
        <v>0</v>
      </c>
      <c r="I16" s="29">
        <v>3528</v>
      </c>
      <c r="J16" s="8" t="s">
        <v>198</v>
      </c>
      <c r="K16" s="1" t="str">
        <f t="shared" si="0"/>
        <v>3.3.90.30.21.01.0101.000008-01 - 431 - SEDESTMIDH</v>
      </c>
      <c r="L16" s="1" t="str">
        <f t="shared" si="1"/>
        <v>3.3.90.30.21.01.0101.000008-01 - 431</v>
      </c>
    </row>
    <row r="17" spans="1:12" ht="42" x14ac:dyDescent="0.25">
      <c r="A17" s="7" t="s">
        <v>189</v>
      </c>
      <c r="B17" s="3" t="s">
        <v>191</v>
      </c>
      <c r="C17" s="3" t="s">
        <v>192</v>
      </c>
      <c r="D17" s="3" t="s">
        <v>193</v>
      </c>
      <c r="E17" s="3" t="str">
        <f t="shared" si="2"/>
        <v>3.3.90.30.21.01.0101.000008-01 - 50</v>
      </c>
      <c r="F17" s="4">
        <v>50</v>
      </c>
      <c r="G17" s="2" t="s">
        <v>114</v>
      </c>
      <c r="H17" s="28">
        <v>0</v>
      </c>
      <c r="I17" s="29">
        <v>3961</v>
      </c>
      <c r="J17" s="8" t="s">
        <v>198</v>
      </c>
      <c r="K17" s="1" t="str">
        <f t="shared" si="0"/>
        <v>3.3.90.30.21.01.0101.000008-01 - 50 - SSP</v>
      </c>
      <c r="L17" s="1" t="str">
        <f t="shared" si="1"/>
        <v>3.3.90.30.21.01.0101.000008-01 - 50</v>
      </c>
    </row>
    <row r="18" spans="1:12" ht="42" x14ac:dyDescent="0.25">
      <c r="A18" s="7" t="s">
        <v>189</v>
      </c>
      <c r="B18" s="3" t="s">
        <v>191</v>
      </c>
      <c r="C18" s="3" t="s">
        <v>192</v>
      </c>
      <c r="D18" s="3" t="s">
        <v>193</v>
      </c>
      <c r="E18" s="3" t="str">
        <f t="shared" si="2"/>
        <v>3.3.90.30.21.01.0101.000008-01 - 410</v>
      </c>
      <c r="F18" s="4">
        <v>410</v>
      </c>
      <c r="G18" s="2" t="s">
        <v>115</v>
      </c>
      <c r="H18" s="28">
        <v>0</v>
      </c>
      <c r="I18" s="29">
        <v>2378</v>
      </c>
      <c r="J18" s="8" t="s">
        <v>198</v>
      </c>
      <c r="K18" s="1" t="str">
        <f t="shared" si="0"/>
        <v>3.3.90.30.21.01.0101.000008-01 - 410 - SEPLAG</v>
      </c>
      <c r="L18" s="1" t="str">
        <f t="shared" si="1"/>
        <v>3.3.90.30.21.01.0101.000008-01 - 410</v>
      </c>
    </row>
    <row r="19" spans="1:12" ht="42" x14ac:dyDescent="0.25">
      <c r="A19" s="7" t="s">
        <v>189</v>
      </c>
      <c r="B19" s="3" t="s">
        <v>191</v>
      </c>
      <c r="C19" s="3" t="s">
        <v>192</v>
      </c>
      <c r="D19" s="3" t="s">
        <v>193</v>
      </c>
      <c r="E19" s="3" t="str">
        <f t="shared" si="2"/>
        <v>3.3.90.30.21.01.0101.000008-01 - 63</v>
      </c>
      <c r="F19" s="4">
        <v>63</v>
      </c>
      <c r="G19" s="2" t="s">
        <v>128</v>
      </c>
      <c r="H19" s="28">
        <v>0</v>
      </c>
      <c r="I19" s="29">
        <v>1968</v>
      </c>
      <c r="J19" s="8" t="s">
        <v>198</v>
      </c>
      <c r="K19" s="1" t="str">
        <f t="shared" si="0"/>
        <v>3.3.90.30.21.01.0101.000008-01 - 63 - FHB</v>
      </c>
      <c r="L19" s="1" t="str">
        <f t="shared" si="1"/>
        <v>3.3.90.30.21.01.0101.000008-01 - 63</v>
      </c>
    </row>
    <row r="20" spans="1:12" ht="42" x14ac:dyDescent="0.25">
      <c r="A20" s="7" t="s">
        <v>189</v>
      </c>
      <c r="B20" s="3" t="s">
        <v>191</v>
      </c>
      <c r="C20" s="3" t="s">
        <v>192</v>
      </c>
      <c r="D20" s="3" t="s">
        <v>193</v>
      </c>
      <c r="E20" s="3" t="str">
        <f t="shared" si="2"/>
        <v>3.3.90.30.21.01.0101.000008-01 - 400</v>
      </c>
      <c r="F20" s="4">
        <v>400</v>
      </c>
      <c r="G20" s="2" t="s">
        <v>118</v>
      </c>
      <c r="H20" s="28">
        <v>0</v>
      </c>
      <c r="I20" s="29">
        <v>1714</v>
      </c>
      <c r="J20" s="8" t="s">
        <v>198</v>
      </c>
      <c r="K20" s="1" t="str">
        <f t="shared" si="0"/>
        <v>3.3.90.30.21.01.0101.000008-01 - 400 - SEJUS</v>
      </c>
      <c r="L20" s="1" t="str">
        <f t="shared" si="1"/>
        <v>3.3.90.30.21.01.0101.000008-01 - 400</v>
      </c>
    </row>
    <row r="21" spans="1:12" ht="42" x14ac:dyDescent="0.25">
      <c r="A21" s="7" t="s">
        <v>189</v>
      </c>
      <c r="B21" s="3" t="s">
        <v>191</v>
      </c>
      <c r="C21" s="3" t="s">
        <v>192</v>
      </c>
      <c r="D21" s="3" t="s">
        <v>193</v>
      </c>
      <c r="E21" s="3" t="str">
        <f t="shared" si="2"/>
        <v>3.3.90.30.21.01.0101.000008-01 - 417</v>
      </c>
      <c r="F21" s="4">
        <v>417</v>
      </c>
      <c r="G21" s="2" t="s">
        <v>112</v>
      </c>
      <c r="H21" s="28">
        <v>0</v>
      </c>
      <c r="I21" s="29">
        <v>27686</v>
      </c>
      <c r="J21" s="8" t="s">
        <v>198</v>
      </c>
      <c r="K21" s="1" t="str">
        <f t="shared" si="0"/>
        <v>3.3.90.30.21.01.0101.000008-01 - 417 - SECRIANCA</v>
      </c>
      <c r="L21" s="1" t="str">
        <f t="shared" si="1"/>
        <v>3.3.90.30.21.01.0101.000008-01 - 417</v>
      </c>
    </row>
    <row r="22" spans="1:12" ht="42" x14ac:dyDescent="0.25">
      <c r="A22" s="7" t="s">
        <v>189</v>
      </c>
      <c r="B22" s="3" t="s">
        <v>191</v>
      </c>
      <c r="C22" s="3" t="s">
        <v>192</v>
      </c>
      <c r="D22" s="3" t="s">
        <v>193</v>
      </c>
      <c r="E22" s="3" t="str">
        <f t="shared" si="2"/>
        <v>3.3.90.30.21.01.0101.000008-01 - 391</v>
      </c>
      <c r="F22" s="4">
        <v>391</v>
      </c>
      <c r="G22" s="2" t="s">
        <v>121</v>
      </c>
      <c r="H22" s="28">
        <v>0</v>
      </c>
      <c r="I22" s="29">
        <v>177</v>
      </c>
      <c r="J22" s="8" t="s">
        <v>198</v>
      </c>
      <c r="K22" s="1" t="str">
        <f t="shared" si="0"/>
        <v>3.3.90.30.21.01.0101.000008-01 - 391 - IBRAM</v>
      </c>
      <c r="L22" s="1" t="str">
        <f t="shared" si="1"/>
        <v>3.3.90.30.21.01.0101.000008-01 - 391</v>
      </c>
    </row>
    <row r="23" spans="1:12" ht="42" x14ac:dyDescent="0.25">
      <c r="A23" s="7" t="s">
        <v>189</v>
      </c>
      <c r="B23" s="3" t="s">
        <v>191</v>
      </c>
      <c r="C23" s="3" t="s">
        <v>192</v>
      </c>
      <c r="D23" s="3" t="s">
        <v>193</v>
      </c>
      <c r="E23" s="3" t="str">
        <f t="shared" si="2"/>
        <v>3.3.90.30.21.01.0101.000008-01 - 480</v>
      </c>
      <c r="F23" s="4">
        <v>480</v>
      </c>
      <c r="G23" s="2" t="s">
        <v>134</v>
      </c>
      <c r="H23" s="28">
        <v>49</v>
      </c>
      <c r="I23" s="29">
        <v>1026</v>
      </c>
      <c r="J23" s="8" t="s">
        <v>198</v>
      </c>
      <c r="K23" s="1" t="str">
        <f t="shared" si="0"/>
        <v>3.3.90.30.21.01.0101.000008-01 - 480 - CGDF</v>
      </c>
      <c r="L23" s="1" t="str">
        <f t="shared" si="1"/>
        <v>3.3.90.30.21.01.0101.000008-01 - 480</v>
      </c>
    </row>
    <row r="24" spans="1:12" ht="42" x14ac:dyDescent="0.25">
      <c r="A24" s="7" t="s">
        <v>189</v>
      </c>
      <c r="B24" s="3" t="s">
        <v>191</v>
      </c>
      <c r="C24" s="3" t="s">
        <v>192</v>
      </c>
      <c r="D24" s="3" t="s">
        <v>193</v>
      </c>
      <c r="E24" s="3" t="str">
        <f t="shared" si="2"/>
        <v>3.3.90.30.21.01.0101.000008-01 - 53</v>
      </c>
      <c r="F24" s="4">
        <v>53</v>
      </c>
      <c r="G24" s="2" t="s">
        <v>123</v>
      </c>
      <c r="H24" s="28">
        <v>2759</v>
      </c>
      <c r="I24" s="29">
        <v>621</v>
      </c>
      <c r="J24" s="8" t="s">
        <v>198</v>
      </c>
      <c r="K24" s="1" t="str">
        <f t="shared" si="0"/>
        <v>3.3.90.30.21.01.0101.000008-01 - 53 - CBMDF</v>
      </c>
      <c r="L24" s="1" t="str">
        <f t="shared" si="1"/>
        <v>3.3.90.30.21.01.0101.000008-01 - 53</v>
      </c>
    </row>
    <row r="25" spans="1:12" ht="42" x14ac:dyDescent="0.25">
      <c r="A25" s="7" t="s">
        <v>189</v>
      </c>
      <c r="B25" s="3" t="s">
        <v>191</v>
      </c>
      <c r="C25" s="3" t="s">
        <v>192</v>
      </c>
      <c r="D25" s="3" t="s">
        <v>193</v>
      </c>
      <c r="E25" s="3" t="str">
        <f t="shared" si="2"/>
        <v>3.3.90.30.21.01.0101.000008-01 - 361</v>
      </c>
      <c r="F25" s="4">
        <v>361</v>
      </c>
      <c r="G25" s="2" t="s">
        <v>154</v>
      </c>
      <c r="H25" s="28">
        <v>4644</v>
      </c>
      <c r="I25" s="29">
        <v>2258</v>
      </c>
      <c r="J25" s="8" t="s">
        <v>198</v>
      </c>
      <c r="K25" s="1" t="str">
        <f t="shared" si="0"/>
        <v>3.3.90.30.21.01.0101.000008-01 - 361 - AGEFIS</v>
      </c>
      <c r="L25" s="1" t="str">
        <f t="shared" si="1"/>
        <v>3.3.90.30.21.01.0101.000008-01 - 361</v>
      </c>
    </row>
    <row r="26" spans="1:12" ht="42" x14ac:dyDescent="0.25">
      <c r="A26" s="7" t="s">
        <v>189</v>
      </c>
      <c r="B26" s="3" t="s">
        <v>191</v>
      </c>
      <c r="C26" s="3" t="s">
        <v>192</v>
      </c>
      <c r="D26" s="3" t="s">
        <v>193</v>
      </c>
      <c r="E26" s="3" t="str">
        <f t="shared" si="2"/>
        <v>3.3.90.30.21.01.0101.000008-01 - 392</v>
      </c>
      <c r="F26" s="4">
        <v>392</v>
      </c>
      <c r="G26" s="2" t="s">
        <v>116</v>
      </c>
      <c r="H26" s="28">
        <v>854</v>
      </c>
      <c r="I26" s="29">
        <v>468</v>
      </c>
      <c r="J26" s="8" t="s">
        <v>198</v>
      </c>
      <c r="K26" s="1" t="str">
        <f t="shared" si="0"/>
        <v>3.3.90.30.21.01.0101.000008-01 - 392 - CODHAB/DF</v>
      </c>
      <c r="L26" s="1" t="str">
        <f t="shared" si="1"/>
        <v>3.3.90.30.21.01.0101.000008-01 - 392</v>
      </c>
    </row>
    <row r="27" spans="1:12" ht="42" x14ac:dyDescent="0.25">
      <c r="A27" s="7" t="s">
        <v>189</v>
      </c>
      <c r="B27" s="3" t="s">
        <v>191</v>
      </c>
      <c r="C27" s="3" t="s">
        <v>192</v>
      </c>
      <c r="D27" s="3" t="s">
        <v>193</v>
      </c>
      <c r="E27" s="3" t="str">
        <f t="shared" si="2"/>
        <v>3.3.90.30.21.01.0101.000008-01 - 72</v>
      </c>
      <c r="F27" s="4">
        <v>72</v>
      </c>
      <c r="G27" s="2" t="s">
        <v>129</v>
      </c>
      <c r="H27" s="28">
        <v>290</v>
      </c>
      <c r="I27" s="29">
        <v>609</v>
      </c>
      <c r="J27" s="8" t="s">
        <v>198</v>
      </c>
      <c r="K27" s="1" t="str">
        <f t="shared" si="0"/>
        <v>3.3.90.30.21.01.0101.000008-01 - 72 - EMATER</v>
      </c>
      <c r="L27" s="1" t="str">
        <f t="shared" si="1"/>
        <v>3.3.90.30.21.01.0101.000008-01 - 72</v>
      </c>
    </row>
    <row r="28" spans="1:12" ht="42" x14ac:dyDescent="0.25">
      <c r="A28" s="7" t="s">
        <v>189</v>
      </c>
      <c r="B28" s="3" t="s">
        <v>191</v>
      </c>
      <c r="C28" s="3" t="s">
        <v>192</v>
      </c>
      <c r="D28" s="3" t="s">
        <v>193</v>
      </c>
      <c r="E28" s="3" t="str">
        <f t="shared" si="2"/>
        <v>3.3.90.30.21.01.0101.000008-01 - 413</v>
      </c>
      <c r="F28" s="4">
        <v>413</v>
      </c>
      <c r="G28" s="2" t="s">
        <v>161</v>
      </c>
      <c r="H28" s="28">
        <v>277</v>
      </c>
      <c r="I28" s="29">
        <v>84</v>
      </c>
      <c r="J28" s="8" t="s">
        <v>198</v>
      </c>
      <c r="K28" s="1" t="str">
        <f t="shared" si="0"/>
        <v>3.3.90.30.21.01.0101.000008-01 - 413 - IPREV-DF</v>
      </c>
      <c r="L28" s="1" t="str">
        <f t="shared" si="1"/>
        <v>3.3.90.30.21.01.0101.000008-01 - 413</v>
      </c>
    </row>
    <row r="29" spans="1:12" ht="42" x14ac:dyDescent="0.25">
      <c r="A29" s="7" t="s">
        <v>189</v>
      </c>
      <c r="B29" s="3" t="s">
        <v>191</v>
      </c>
      <c r="C29" s="3" t="s">
        <v>192</v>
      </c>
      <c r="D29" s="3" t="s">
        <v>193</v>
      </c>
      <c r="E29" s="3" t="str">
        <f t="shared" si="2"/>
        <v>3.3.90.30.21.01.0101.000008-01 - 112</v>
      </c>
      <c r="F29" s="4">
        <v>112</v>
      </c>
      <c r="G29" s="2" t="s">
        <v>117</v>
      </c>
      <c r="H29" s="28">
        <v>0</v>
      </c>
      <c r="I29" s="29">
        <v>2570</v>
      </c>
      <c r="J29" s="8" t="s">
        <v>198</v>
      </c>
      <c r="K29" s="1" t="str">
        <f t="shared" si="0"/>
        <v>3.3.90.30.21.01.0101.000008-01 - 112 - NOVACAP</v>
      </c>
      <c r="L29" s="1" t="str">
        <f t="shared" si="1"/>
        <v>3.3.90.30.21.01.0101.000008-01 - 112</v>
      </c>
    </row>
    <row r="30" spans="1:12" ht="42" x14ac:dyDescent="0.25">
      <c r="A30" s="7" t="s">
        <v>189</v>
      </c>
      <c r="B30" s="3" t="s">
        <v>191</v>
      </c>
      <c r="C30" s="3" t="s">
        <v>192</v>
      </c>
      <c r="D30" s="3" t="s">
        <v>193</v>
      </c>
      <c r="E30" s="3" t="str">
        <f t="shared" si="2"/>
        <v>3.3.90.30.21.01.0101.000008-01 - 54</v>
      </c>
      <c r="F30" s="4">
        <v>54</v>
      </c>
      <c r="G30" s="2" t="s">
        <v>110</v>
      </c>
      <c r="H30" s="28">
        <v>0</v>
      </c>
      <c r="I30" s="29">
        <v>12500</v>
      </c>
      <c r="J30" s="8" t="s">
        <v>198</v>
      </c>
      <c r="K30" s="1" t="str">
        <f t="shared" si="0"/>
        <v>3.3.90.30.21.01.0101.000008-01 - 54 - PMDF</v>
      </c>
      <c r="L30" s="1" t="str">
        <f t="shared" si="1"/>
        <v>3.3.90.30.21.01.0101.000008-01 - 54</v>
      </c>
    </row>
    <row r="31" spans="1:12" ht="42" x14ac:dyDescent="0.25">
      <c r="A31" s="7" t="s">
        <v>189</v>
      </c>
      <c r="B31" s="3" t="s">
        <v>191</v>
      </c>
      <c r="C31" s="3" t="s">
        <v>192</v>
      </c>
      <c r="D31" s="3" t="s">
        <v>193</v>
      </c>
      <c r="E31" s="3" t="str">
        <f t="shared" si="2"/>
        <v>3.3.90.30.21.01.0101.000008-01 - 401</v>
      </c>
      <c r="F31" s="4">
        <v>401</v>
      </c>
      <c r="G31" s="2" t="s">
        <v>127</v>
      </c>
      <c r="H31" s="28">
        <v>0</v>
      </c>
      <c r="I31" s="29">
        <v>3341</v>
      </c>
      <c r="J31" s="8" t="s">
        <v>198</v>
      </c>
      <c r="K31" s="1" t="str">
        <f t="shared" si="0"/>
        <v>3.3.90.30.21.01.0101.000008-01 - 401 - DPDF</v>
      </c>
      <c r="L31" s="1" t="str">
        <f t="shared" si="1"/>
        <v>3.3.90.30.21.01.0101.000008-01 - 401</v>
      </c>
    </row>
    <row r="32" spans="1:12" ht="42" x14ac:dyDescent="0.25">
      <c r="A32" s="7" t="s">
        <v>189</v>
      </c>
      <c r="B32" s="3" t="s">
        <v>191</v>
      </c>
      <c r="C32" s="3" t="s">
        <v>192</v>
      </c>
      <c r="D32" s="3" t="s">
        <v>193</v>
      </c>
      <c r="E32" s="3" t="str">
        <f t="shared" si="2"/>
        <v>3.3.90.30.21.01.0101.000008-01 - 141</v>
      </c>
      <c r="F32" s="4">
        <v>141</v>
      </c>
      <c r="G32" s="2" t="s">
        <v>125</v>
      </c>
      <c r="H32" s="28">
        <v>487</v>
      </c>
      <c r="I32" s="29">
        <v>497</v>
      </c>
      <c r="J32" s="8" t="s">
        <v>198</v>
      </c>
      <c r="K32" s="1" t="str">
        <f t="shared" si="0"/>
        <v>3.3.90.30.21.01.0101.000008-01 - 141 - PLANO PILOTO RA I</v>
      </c>
      <c r="L32" s="1" t="str">
        <f t="shared" si="1"/>
        <v>3.3.90.30.21.01.0101.000008-01 - 141</v>
      </c>
    </row>
    <row r="33" spans="1:12" ht="42" x14ac:dyDescent="0.25">
      <c r="A33" s="7" t="s">
        <v>189</v>
      </c>
      <c r="B33" s="3" t="s">
        <v>191</v>
      </c>
      <c r="C33" s="3" t="s">
        <v>192</v>
      </c>
      <c r="D33" s="3" t="s">
        <v>193</v>
      </c>
      <c r="E33" s="3" t="str">
        <f t="shared" si="2"/>
        <v>3.3.90.30.21.01.0101.000008-01 - 131</v>
      </c>
      <c r="F33" s="4">
        <v>131</v>
      </c>
      <c r="G33" s="2" t="s">
        <v>157</v>
      </c>
      <c r="H33" s="28">
        <v>0</v>
      </c>
      <c r="I33" s="29">
        <v>200</v>
      </c>
      <c r="J33" s="8" t="s">
        <v>198</v>
      </c>
      <c r="K33" s="1" t="str">
        <f t="shared" si="0"/>
        <v>3.3.90.30.21.01.0101.000008-01 - 131 - GAMA RA II</v>
      </c>
      <c r="L33" s="1" t="str">
        <f t="shared" si="1"/>
        <v>3.3.90.30.21.01.0101.000008-01 - 131</v>
      </c>
    </row>
    <row r="34" spans="1:12" ht="42" x14ac:dyDescent="0.25">
      <c r="A34" s="7" t="s">
        <v>189</v>
      </c>
      <c r="B34" s="3" t="s">
        <v>191</v>
      </c>
      <c r="C34" s="3" t="s">
        <v>192</v>
      </c>
      <c r="D34" s="3" t="s">
        <v>193</v>
      </c>
      <c r="E34" s="3" t="str">
        <f t="shared" si="2"/>
        <v>3.3.90.30.21.01.0101.000008-01 - 132</v>
      </c>
      <c r="F34" s="4">
        <v>132</v>
      </c>
      <c r="G34" s="2" t="s">
        <v>132</v>
      </c>
      <c r="H34" s="28">
        <v>913</v>
      </c>
      <c r="I34" s="29">
        <v>594</v>
      </c>
      <c r="J34" s="8" t="s">
        <v>198</v>
      </c>
      <c r="K34" s="1" t="str">
        <f t="shared" si="0"/>
        <v>3.3.90.30.21.01.0101.000008-01 - 132 - TAGUA RA III</v>
      </c>
      <c r="L34" s="1" t="str">
        <f t="shared" si="1"/>
        <v>3.3.90.30.21.01.0101.000008-01 - 132</v>
      </c>
    </row>
    <row r="35" spans="1:12" ht="42" x14ac:dyDescent="0.25">
      <c r="A35" s="7" t="s">
        <v>189</v>
      </c>
      <c r="B35" s="3" t="s">
        <v>191</v>
      </c>
      <c r="C35" s="3" t="s">
        <v>192</v>
      </c>
      <c r="D35" s="3" t="s">
        <v>193</v>
      </c>
      <c r="E35" s="3" t="str">
        <f t="shared" si="2"/>
        <v>3.3.90.30.21.01.0101.000008-01 - 133</v>
      </c>
      <c r="F35" s="4">
        <v>133</v>
      </c>
      <c r="G35" s="2" t="s">
        <v>152</v>
      </c>
      <c r="H35" s="28">
        <v>0</v>
      </c>
      <c r="I35" s="29">
        <v>500</v>
      </c>
      <c r="J35" s="8" t="s">
        <v>198</v>
      </c>
      <c r="K35" s="1" t="str">
        <f t="shared" si="0"/>
        <v>3.3.90.30.21.01.0101.000008-01 - 133 - BRAZLAND RA IV</v>
      </c>
      <c r="L35" s="1" t="str">
        <f t="shared" si="1"/>
        <v>3.3.90.30.21.01.0101.000008-01 - 133</v>
      </c>
    </row>
    <row r="36" spans="1:12" ht="42" x14ac:dyDescent="0.25">
      <c r="A36" s="7" t="s">
        <v>189</v>
      </c>
      <c r="B36" s="3" t="s">
        <v>191</v>
      </c>
      <c r="C36" s="3" t="s">
        <v>192</v>
      </c>
      <c r="D36" s="3" t="s">
        <v>193</v>
      </c>
      <c r="E36" s="3" t="str">
        <f t="shared" si="2"/>
        <v>3.3.90.30.21.01.0101.000008-01 - 134</v>
      </c>
      <c r="F36" s="4">
        <v>134</v>
      </c>
      <c r="G36" s="2" t="s">
        <v>151</v>
      </c>
      <c r="H36" s="28">
        <v>281</v>
      </c>
      <c r="I36" s="29">
        <v>355</v>
      </c>
      <c r="J36" s="8" t="s">
        <v>198</v>
      </c>
      <c r="K36" s="1" t="str">
        <f t="shared" si="0"/>
        <v>3.3.90.30.21.01.0101.000008-01 - 134 - SOBRADINHO RA V</v>
      </c>
      <c r="L36" s="1" t="str">
        <f t="shared" si="1"/>
        <v>3.3.90.30.21.01.0101.000008-01 - 134</v>
      </c>
    </row>
    <row r="37" spans="1:12" ht="42" x14ac:dyDescent="0.25">
      <c r="A37" s="7" t="s">
        <v>189</v>
      </c>
      <c r="B37" s="3" t="s">
        <v>191</v>
      </c>
      <c r="C37" s="3" t="s">
        <v>192</v>
      </c>
      <c r="D37" s="3" t="s">
        <v>193</v>
      </c>
      <c r="E37" s="3" t="str">
        <f t="shared" si="2"/>
        <v>3.3.90.30.21.01.0101.000008-01 - 135</v>
      </c>
      <c r="F37" s="4">
        <v>135</v>
      </c>
      <c r="G37" s="2" t="s">
        <v>138</v>
      </c>
      <c r="H37" s="28">
        <v>0</v>
      </c>
      <c r="I37" s="29">
        <v>25</v>
      </c>
      <c r="J37" s="8" t="s">
        <v>198</v>
      </c>
      <c r="K37" s="1" t="str">
        <f t="shared" si="0"/>
        <v>3.3.90.30.21.01.0101.000008-01 - 135 - PLANALT RA VI</v>
      </c>
      <c r="L37" s="1" t="str">
        <f t="shared" si="1"/>
        <v>3.3.90.30.21.01.0101.000008-01 - 135</v>
      </c>
    </row>
    <row r="38" spans="1:12" ht="42" x14ac:dyDescent="0.25">
      <c r="A38" s="7" t="s">
        <v>189</v>
      </c>
      <c r="B38" s="3" t="s">
        <v>191</v>
      </c>
      <c r="C38" s="3" t="s">
        <v>192</v>
      </c>
      <c r="D38" s="3" t="s">
        <v>193</v>
      </c>
      <c r="E38" s="3" t="str">
        <f t="shared" si="2"/>
        <v>3.3.90.30.21.01.0101.000008-01 - 140</v>
      </c>
      <c r="F38" s="4">
        <v>140</v>
      </c>
      <c r="G38" s="2" t="s">
        <v>160</v>
      </c>
      <c r="H38" s="28">
        <v>0</v>
      </c>
      <c r="I38" s="29">
        <v>800</v>
      </c>
      <c r="J38" s="8" t="s">
        <v>198</v>
      </c>
      <c r="K38" s="1" t="str">
        <f t="shared" si="0"/>
        <v>3.3.90.30.21.01.0101.000008-01 - 140 - PARANOA RA VII</v>
      </c>
      <c r="L38" s="1" t="str">
        <f t="shared" si="1"/>
        <v>3.3.90.30.21.01.0101.000008-01 - 140</v>
      </c>
    </row>
    <row r="39" spans="1:12" ht="42" x14ac:dyDescent="0.25">
      <c r="A39" s="7" t="s">
        <v>189</v>
      </c>
      <c r="B39" s="3" t="s">
        <v>191</v>
      </c>
      <c r="C39" s="3" t="s">
        <v>192</v>
      </c>
      <c r="D39" s="3" t="s">
        <v>193</v>
      </c>
      <c r="E39" s="3" t="str">
        <f t="shared" si="2"/>
        <v>3.3.90.30.21.01.0101.000008-01 - 136</v>
      </c>
      <c r="F39" s="4">
        <v>136</v>
      </c>
      <c r="G39" s="2" t="s">
        <v>170</v>
      </c>
      <c r="H39" s="28">
        <v>300</v>
      </c>
      <c r="I39" s="29">
        <v>75</v>
      </c>
      <c r="J39" s="8" t="s">
        <v>198</v>
      </c>
      <c r="K39" s="1" t="str">
        <f t="shared" si="0"/>
        <v>3.3.90.30.21.01.0101.000008-01 - 136 - BANDEIR RA VIII</v>
      </c>
      <c r="L39" s="1" t="str">
        <f t="shared" si="1"/>
        <v>3.3.90.30.21.01.0101.000008-01 - 136</v>
      </c>
    </row>
    <row r="40" spans="1:12" ht="42" x14ac:dyDescent="0.25">
      <c r="A40" s="7" t="s">
        <v>189</v>
      </c>
      <c r="B40" s="3" t="s">
        <v>191</v>
      </c>
      <c r="C40" s="3" t="s">
        <v>192</v>
      </c>
      <c r="D40" s="3" t="s">
        <v>193</v>
      </c>
      <c r="E40" s="3" t="str">
        <f t="shared" si="2"/>
        <v>3.3.90.30.21.01.0101.000008-01 - 138</v>
      </c>
      <c r="F40" s="4">
        <v>138</v>
      </c>
      <c r="G40" s="2" t="s">
        <v>145</v>
      </c>
      <c r="H40" s="28">
        <v>0</v>
      </c>
      <c r="I40" s="29">
        <v>784</v>
      </c>
      <c r="J40" s="8" t="s">
        <v>198</v>
      </c>
      <c r="K40" s="1" t="str">
        <f t="shared" si="0"/>
        <v>3.3.90.30.21.01.0101.000008-01 - 138 - CEILANDIA RA IX</v>
      </c>
      <c r="L40" s="1" t="str">
        <f t="shared" si="1"/>
        <v>3.3.90.30.21.01.0101.000008-01 - 138</v>
      </c>
    </row>
    <row r="41" spans="1:12" ht="42" x14ac:dyDescent="0.25">
      <c r="A41" s="7" t="s">
        <v>189</v>
      </c>
      <c r="B41" s="3" t="s">
        <v>191</v>
      </c>
      <c r="C41" s="3" t="s">
        <v>192</v>
      </c>
      <c r="D41" s="3" t="s">
        <v>193</v>
      </c>
      <c r="E41" s="3" t="str">
        <f t="shared" si="2"/>
        <v>3.3.90.30.21.01.0101.000008-01 - 137</v>
      </c>
      <c r="F41" s="4">
        <v>137</v>
      </c>
      <c r="G41" s="2" t="s">
        <v>142</v>
      </c>
      <c r="H41" s="28">
        <v>618</v>
      </c>
      <c r="I41" s="29">
        <v>233</v>
      </c>
      <c r="J41" s="8" t="s">
        <v>198</v>
      </c>
      <c r="K41" s="1" t="str">
        <f t="shared" si="0"/>
        <v>3.3.90.30.21.01.0101.000008-01 - 137 - GUARA RA X</v>
      </c>
      <c r="L41" s="1" t="str">
        <f t="shared" si="1"/>
        <v>3.3.90.30.21.01.0101.000008-01 - 137</v>
      </c>
    </row>
    <row r="42" spans="1:12" ht="42" x14ac:dyDescent="0.25">
      <c r="A42" s="7" t="s">
        <v>189</v>
      </c>
      <c r="B42" s="3" t="s">
        <v>191</v>
      </c>
      <c r="C42" s="3" t="s">
        <v>192</v>
      </c>
      <c r="D42" s="3" t="s">
        <v>193</v>
      </c>
      <c r="E42" s="3" t="str">
        <f t="shared" si="2"/>
        <v>3.3.90.30.21.01.0101.000008-01 - 139</v>
      </c>
      <c r="F42" s="4">
        <v>139</v>
      </c>
      <c r="G42" s="2" t="s">
        <v>162</v>
      </c>
      <c r="H42" s="28">
        <v>19</v>
      </c>
      <c r="I42" s="29">
        <v>276</v>
      </c>
      <c r="J42" s="8" t="s">
        <v>198</v>
      </c>
      <c r="K42" s="1" t="str">
        <f t="shared" si="0"/>
        <v>3.3.90.30.21.01.0101.000008-01 - 139 - CRUZEIRO RA XI</v>
      </c>
      <c r="L42" s="1" t="str">
        <f t="shared" si="1"/>
        <v>3.3.90.30.21.01.0101.000008-01 - 139</v>
      </c>
    </row>
    <row r="43" spans="1:12" ht="42" x14ac:dyDescent="0.25">
      <c r="A43" s="7" t="s">
        <v>189</v>
      </c>
      <c r="B43" s="3" t="s">
        <v>191</v>
      </c>
      <c r="C43" s="3" t="s">
        <v>192</v>
      </c>
      <c r="D43" s="3" t="s">
        <v>193</v>
      </c>
      <c r="E43" s="3" t="str">
        <f t="shared" si="2"/>
        <v>3.3.90.30.21.01.0101.000008-01 - 142</v>
      </c>
      <c r="F43" s="4">
        <v>142</v>
      </c>
      <c r="G43" s="2" t="s">
        <v>150</v>
      </c>
      <c r="H43" s="28">
        <v>576</v>
      </c>
      <c r="I43" s="29">
        <v>216</v>
      </c>
      <c r="J43" s="8" t="s">
        <v>198</v>
      </c>
      <c r="K43" s="1" t="str">
        <f t="shared" si="0"/>
        <v>3.3.90.30.21.01.0101.000008-01 - 142 - SAMAMB RA XII</v>
      </c>
      <c r="L43" s="1" t="str">
        <f t="shared" si="1"/>
        <v>3.3.90.30.21.01.0101.000008-01 - 142</v>
      </c>
    </row>
    <row r="44" spans="1:12" ht="42" x14ac:dyDescent="0.25">
      <c r="A44" s="7" t="s">
        <v>189</v>
      </c>
      <c r="B44" s="3" t="s">
        <v>191</v>
      </c>
      <c r="C44" s="3" t="s">
        <v>192</v>
      </c>
      <c r="D44" s="3" t="s">
        <v>193</v>
      </c>
      <c r="E44" s="3" t="str">
        <f t="shared" si="2"/>
        <v>3.3.90.30.21.01.0101.000008-01 - 143</v>
      </c>
      <c r="F44" s="4">
        <v>143</v>
      </c>
      <c r="G44" s="2" t="s">
        <v>153</v>
      </c>
      <c r="H44" s="28">
        <v>0</v>
      </c>
      <c r="I44" s="29">
        <v>150</v>
      </c>
      <c r="J44" s="8" t="s">
        <v>198</v>
      </c>
      <c r="K44" s="1" t="str">
        <f t="shared" si="0"/>
        <v>3.3.90.30.21.01.0101.000008-01 - 143 - STA MA RA XIII</v>
      </c>
      <c r="L44" s="1" t="str">
        <f t="shared" si="1"/>
        <v>3.3.90.30.21.01.0101.000008-01 - 143</v>
      </c>
    </row>
    <row r="45" spans="1:12" ht="42" x14ac:dyDescent="0.25">
      <c r="A45" s="7" t="s">
        <v>189</v>
      </c>
      <c r="B45" s="3" t="s">
        <v>191</v>
      </c>
      <c r="C45" s="3" t="s">
        <v>192</v>
      </c>
      <c r="D45" s="3" t="s">
        <v>193</v>
      </c>
      <c r="E45" s="3" t="str">
        <f t="shared" si="2"/>
        <v>3.3.90.30.21.01.0101.000008-01 - 147</v>
      </c>
      <c r="F45" s="4">
        <v>147</v>
      </c>
      <c r="G45" s="2" t="s">
        <v>171</v>
      </c>
      <c r="H45" s="28">
        <v>990</v>
      </c>
      <c r="I45" s="29">
        <v>150</v>
      </c>
      <c r="J45" s="8" t="s">
        <v>198</v>
      </c>
      <c r="K45" s="1" t="str">
        <f t="shared" si="0"/>
        <v>3.3.90.30.21.01.0101.000008-01 - 147 - CANDANGO RA XIX</v>
      </c>
      <c r="L45" s="1" t="str">
        <f t="shared" si="1"/>
        <v>3.3.90.30.21.01.0101.000008-01 - 147</v>
      </c>
    </row>
    <row r="46" spans="1:12" ht="42" x14ac:dyDescent="0.25">
      <c r="A46" s="7" t="s">
        <v>189</v>
      </c>
      <c r="B46" s="3" t="s">
        <v>191</v>
      </c>
      <c r="C46" s="3" t="s">
        <v>192</v>
      </c>
      <c r="D46" s="3" t="s">
        <v>193</v>
      </c>
      <c r="E46" s="3" t="str">
        <f t="shared" si="2"/>
        <v>3.3.90.30.21.01.0101.000008-01 - 145</v>
      </c>
      <c r="F46" s="4">
        <v>145</v>
      </c>
      <c r="G46" s="2" t="s">
        <v>156</v>
      </c>
      <c r="H46" s="28">
        <v>285</v>
      </c>
      <c r="I46" s="29">
        <v>306</v>
      </c>
      <c r="J46" s="8" t="s">
        <v>198</v>
      </c>
      <c r="K46" s="1" t="str">
        <f t="shared" si="0"/>
        <v>3.3.90.30.21.01.0101.000008-01 - 145 - REC EMAS RA XV</v>
      </c>
      <c r="L46" s="1" t="str">
        <f t="shared" si="1"/>
        <v>3.3.90.30.21.01.0101.000008-01 - 145</v>
      </c>
    </row>
    <row r="47" spans="1:12" ht="42" x14ac:dyDescent="0.25">
      <c r="A47" s="7" t="s">
        <v>189</v>
      </c>
      <c r="B47" s="3" t="s">
        <v>191</v>
      </c>
      <c r="C47" s="3" t="s">
        <v>192</v>
      </c>
      <c r="D47" s="3" t="s">
        <v>193</v>
      </c>
      <c r="E47" s="3" t="str">
        <f t="shared" si="2"/>
        <v>3.3.90.30.21.01.0101.000008-01 - 144</v>
      </c>
      <c r="F47" s="4">
        <v>144</v>
      </c>
      <c r="G47" s="2" t="s">
        <v>141</v>
      </c>
      <c r="H47" s="28">
        <v>240</v>
      </c>
      <c r="I47" s="29">
        <v>630</v>
      </c>
      <c r="J47" s="8" t="s">
        <v>198</v>
      </c>
      <c r="K47" s="1" t="str">
        <f t="shared" si="0"/>
        <v>3.3.90.30.21.01.0101.000008-01 - 144 - SAO SEBT RA XIV</v>
      </c>
      <c r="L47" s="1" t="str">
        <f t="shared" si="1"/>
        <v>3.3.90.30.21.01.0101.000008-01 - 144</v>
      </c>
    </row>
    <row r="48" spans="1:12" ht="42" x14ac:dyDescent="0.25">
      <c r="A48" s="7" t="s">
        <v>189</v>
      </c>
      <c r="B48" s="3" t="s">
        <v>191</v>
      </c>
      <c r="C48" s="3" t="s">
        <v>192</v>
      </c>
      <c r="D48" s="3" t="s">
        <v>193</v>
      </c>
      <c r="E48" s="3" t="str">
        <f t="shared" si="2"/>
        <v>3.3.90.30.21.01.0101.000008-01 - 149</v>
      </c>
      <c r="F48" s="4">
        <v>149</v>
      </c>
      <c r="G48" s="2" t="s">
        <v>155</v>
      </c>
      <c r="H48" s="28">
        <v>188</v>
      </c>
      <c r="I48" s="29">
        <v>206</v>
      </c>
      <c r="J48" s="8" t="s">
        <v>198</v>
      </c>
      <c r="K48" s="1" t="str">
        <f t="shared" si="0"/>
        <v>3.3.90.30.21.01.0101.000008-01 - 149 - LAGO N RA XVIII</v>
      </c>
      <c r="L48" s="1" t="str">
        <f t="shared" si="1"/>
        <v>3.3.90.30.21.01.0101.000008-01 - 149</v>
      </c>
    </row>
    <row r="49" spans="1:12" ht="42" x14ac:dyDescent="0.25">
      <c r="A49" s="7" t="s">
        <v>189</v>
      </c>
      <c r="B49" s="3" t="s">
        <v>191</v>
      </c>
      <c r="C49" s="3" t="s">
        <v>192</v>
      </c>
      <c r="D49" s="3" t="s">
        <v>193</v>
      </c>
      <c r="E49" s="3" t="str">
        <f t="shared" si="2"/>
        <v>3.3.90.30.21.01.0101.000008-01 - 146</v>
      </c>
      <c r="F49" s="4">
        <v>146</v>
      </c>
      <c r="G49" s="2" t="s">
        <v>137</v>
      </c>
      <c r="H49" s="28">
        <v>0</v>
      </c>
      <c r="I49" s="29">
        <v>189</v>
      </c>
      <c r="J49" s="8" t="s">
        <v>198</v>
      </c>
      <c r="K49" s="1" t="str">
        <f t="shared" si="0"/>
        <v>3.3.90.30.21.01.0101.000008-01 - 146 - LAGO SUL RA XVI</v>
      </c>
      <c r="L49" s="1" t="str">
        <f t="shared" si="1"/>
        <v>3.3.90.30.21.01.0101.000008-01 - 146</v>
      </c>
    </row>
    <row r="50" spans="1:12" ht="42" x14ac:dyDescent="0.25">
      <c r="A50" s="7" t="s">
        <v>189</v>
      </c>
      <c r="B50" s="3" t="s">
        <v>191</v>
      </c>
      <c r="C50" s="3" t="s">
        <v>192</v>
      </c>
      <c r="D50" s="3" t="s">
        <v>193</v>
      </c>
      <c r="E50" s="3" t="str">
        <f t="shared" si="2"/>
        <v>3.3.90.30.21.01.0101.000008-01 - 148</v>
      </c>
      <c r="F50" s="4">
        <v>148</v>
      </c>
      <c r="G50" s="2" t="s">
        <v>163</v>
      </c>
      <c r="H50" s="28">
        <v>0</v>
      </c>
      <c r="I50" s="29">
        <v>100</v>
      </c>
      <c r="J50" s="8" t="s">
        <v>198</v>
      </c>
      <c r="K50" s="1" t="str">
        <f t="shared" si="0"/>
        <v>3.3.90.30.21.01.0101.000008-01 - 148 - RIACHO F 1 RA XVII</v>
      </c>
      <c r="L50" s="1" t="str">
        <f t="shared" si="1"/>
        <v>3.3.90.30.21.01.0101.000008-01 - 148</v>
      </c>
    </row>
    <row r="51" spans="1:12" ht="42" x14ac:dyDescent="0.25">
      <c r="A51" s="7" t="s">
        <v>189</v>
      </c>
      <c r="B51" s="3" t="s">
        <v>191</v>
      </c>
      <c r="C51" s="3" t="s">
        <v>192</v>
      </c>
      <c r="D51" s="3" t="s">
        <v>193</v>
      </c>
      <c r="E51" s="3" t="str">
        <f t="shared" si="2"/>
        <v>3.3.90.30.21.01.0101.000008-01 - 303</v>
      </c>
      <c r="F51" s="4">
        <v>303</v>
      </c>
      <c r="G51" s="2" t="s">
        <v>166</v>
      </c>
      <c r="H51" s="28">
        <v>0</v>
      </c>
      <c r="I51" s="29">
        <v>120</v>
      </c>
      <c r="J51" s="8" t="s">
        <v>198</v>
      </c>
      <c r="K51" s="1" t="str">
        <f t="shared" si="0"/>
        <v>3.3.90.30.21.01.0101.000008-01 - 303 - VARJAO RA XXIII</v>
      </c>
      <c r="L51" s="1" t="str">
        <f t="shared" si="1"/>
        <v>3.3.90.30.21.01.0101.000008-01 - 303</v>
      </c>
    </row>
    <row r="52" spans="1:12" ht="42" x14ac:dyDescent="0.25">
      <c r="A52" s="7" t="s">
        <v>189</v>
      </c>
      <c r="B52" s="3" t="s">
        <v>191</v>
      </c>
      <c r="C52" s="3" t="s">
        <v>192</v>
      </c>
      <c r="D52" s="3" t="s">
        <v>193</v>
      </c>
      <c r="E52" s="3" t="str">
        <f t="shared" si="2"/>
        <v>3.3.90.30.21.01.0101.000008-01 - 366</v>
      </c>
      <c r="F52" s="4">
        <v>366</v>
      </c>
      <c r="G52" s="2" t="s">
        <v>167</v>
      </c>
      <c r="H52" s="28">
        <v>0</v>
      </c>
      <c r="I52" s="29">
        <v>108</v>
      </c>
      <c r="J52" s="8" t="s">
        <v>198</v>
      </c>
      <c r="K52" s="1" t="str">
        <f t="shared" si="0"/>
        <v>3.3.90.30.21.01.0101.000008-01 - 366 - VICENTE PIRES RA XXX</v>
      </c>
      <c r="L52" s="1" t="str">
        <f t="shared" si="1"/>
        <v>3.3.90.30.21.01.0101.000008-01 - 366</v>
      </c>
    </row>
    <row r="53" spans="1:12" ht="42" x14ac:dyDescent="0.25">
      <c r="A53" s="7" t="s">
        <v>189</v>
      </c>
      <c r="B53" s="3" t="s">
        <v>191</v>
      </c>
      <c r="C53" s="3" t="s">
        <v>192</v>
      </c>
      <c r="D53" s="3" t="s">
        <v>193</v>
      </c>
      <c r="E53" s="3" t="str">
        <f t="shared" si="2"/>
        <v>3.3.90.30.21.01.0101.000008-01 - 300</v>
      </c>
      <c r="F53" s="4">
        <v>300</v>
      </c>
      <c r="G53" s="2" t="s">
        <v>143</v>
      </c>
      <c r="H53" s="28">
        <v>0</v>
      </c>
      <c r="I53" s="29">
        <v>371</v>
      </c>
      <c r="J53" s="8" t="s">
        <v>198</v>
      </c>
      <c r="K53" s="1" t="str">
        <f t="shared" si="0"/>
        <v>3.3.90.30.21.01.0101.000008-01 - 300 - AGUAS CLARAS RA XX</v>
      </c>
      <c r="L53" s="1" t="str">
        <f t="shared" si="1"/>
        <v>3.3.90.30.21.01.0101.000008-01 - 300</v>
      </c>
    </row>
    <row r="54" spans="1:12" ht="42" x14ac:dyDescent="0.25">
      <c r="A54" s="7" t="s">
        <v>189</v>
      </c>
      <c r="B54" s="3" t="s">
        <v>191</v>
      </c>
      <c r="C54" s="3" t="s">
        <v>192</v>
      </c>
      <c r="D54" s="3" t="s">
        <v>193</v>
      </c>
      <c r="E54" s="3" t="str">
        <f t="shared" si="2"/>
        <v>3.3.90.30.21.01.0101.000008-01 - 301</v>
      </c>
      <c r="F54" s="4">
        <v>301</v>
      </c>
      <c r="G54" s="2" t="s">
        <v>158</v>
      </c>
      <c r="H54" s="28">
        <v>79</v>
      </c>
      <c r="I54" s="29">
        <v>186</v>
      </c>
      <c r="J54" s="8" t="s">
        <v>198</v>
      </c>
      <c r="K54" s="1" t="str">
        <f t="shared" si="0"/>
        <v>3.3.90.30.21.01.0101.000008-01 - 301 - RIACHO F 2 RA XXI</v>
      </c>
      <c r="L54" s="1" t="str">
        <f t="shared" si="1"/>
        <v>3.3.90.30.21.01.0101.000008-01 - 301</v>
      </c>
    </row>
    <row r="55" spans="1:12" ht="42" x14ac:dyDescent="0.25">
      <c r="A55" s="7" t="s">
        <v>189</v>
      </c>
      <c r="B55" s="3" t="s">
        <v>191</v>
      </c>
      <c r="C55" s="3" t="s">
        <v>192</v>
      </c>
      <c r="D55" s="3" t="s">
        <v>193</v>
      </c>
      <c r="E55" s="3" t="str">
        <f t="shared" si="2"/>
        <v>3.3.90.30.21.01.0101.000008-01 - 305</v>
      </c>
      <c r="F55" s="4">
        <v>305</v>
      </c>
      <c r="G55" s="2" t="s">
        <v>164</v>
      </c>
      <c r="H55" s="28">
        <v>1</v>
      </c>
      <c r="I55" s="29">
        <v>7</v>
      </c>
      <c r="J55" s="8" t="s">
        <v>198</v>
      </c>
      <c r="K55" s="1" t="str">
        <f t="shared" si="0"/>
        <v>3.3.90.30.21.01.0101.000008-01 - 305 - PARK WAY RA XXIV</v>
      </c>
      <c r="L55" s="1" t="str">
        <f t="shared" si="1"/>
        <v>3.3.90.30.21.01.0101.000008-01 - 305</v>
      </c>
    </row>
    <row r="56" spans="1:12" ht="42" x14ac:dyDescent="0.25">
      <c r="A56" s="7" t="s">
        <v>189</v>
      </c>
      <c r="B56" s="3" t="s">
        <v>191</v>
      </c>
      <c r="C56" s="3" t="s">
        <v>192</v>
      </c>
      <c r="D56" s="3" t="s">
        <v>193</v>
      </c>
      <c r="E56" s="3" t="str">
        <f t="shared" si="2"/>
        <v>3.3.90.30.21.01.0101.000008-01 - 306</v>
      </c>
      <c r="F56" s="4">
        <v>306</v>
      </c>
      <c r="G56" s="2" t="s">
        <v>147</v>
      </c>
      <c r="H56" s="28">
        <v>715</v>
      </c>
      <c r="I56" s="29">
        <v>440</v>
      </c>
      <c r="J56" s="8" t="s">
        <v>198</v>
      </c>
      <c r="K56" s="1" t="str">
        <f t="shared" si="0"/>
        <v>3.3.90.30.21.01.0101.000008-01 - 306 - SCIA RA XXV</v>
      </c>
      <c r="L56" s="1" t="str">
        <f t="shared" si="1"/>
        <v>3.3.90.30.21.01.0101.000008-01 - 306</v>
      </c>
    </row>
    <row r="57" spans="1:12" ht="42" x14ac:dyDescent="0.25">
      <c r="A57" s="7" t="s">
        <v>189</v>
      </c>
      <c r="B57" s="3" t="s">
        <v>191</v>
      </c>
      <c r="C57" s="3" t="s">
        <v>192</v>
      </c>
      <c r="D57" s="3" t="s">
        <v>193</v>
      </c>
      <c r="E57" s="3" t="str">
        <f t="shared" si="2"/>
        <v>3.3.90.30.21.01.0101.000008-01 - 304</v>
      </c>
      <c r="F57" s="4">
        <v>304</v>
      </c>
      <c r="G57" s="2" t="s">
        <v>144</v>
      </c>
      <c r="H57" s="28">
        <v>0</v>
      </c>
      <c r="I57" s="29">
        <v>500</v>
      </c>
      <c r="J57" s="8" t="s">
        <v>198</v>
      </c>
      <c r="K57" s="1" t="str">
        <f t="shared" si="0"/>
        <v>3.3.90.30.21.01.0101.000008-01 - 304 - SOBRADINHO 2 RA XXVI</v>
      </c>
      <c r="L57" s="1" t="str">
        <f t="shared" si="1"/>
        <v>3.3.90.30.21.01.0101.000008-01 - 304</v>
      </c>
    </row>
    <row r="58" spans="1:12" ht="42" x14ac:dyDescent="0.25">
      <c r="A58" s="7" t="s">
        <v>189</v>
      </c>
      <c r="B58" s="3" t="s">
        <v>191</v>
      </c>
      <c r="C58" s="3" t="s">
        <v>192</v>
      </c>
      <c r="D58" s="3" t="s">
        <v>193</v>
      </c>
      <c r="E58" s="3" t="str">
        <f t="shared" si="2"/>
        <v>3.3.90.30.21.01.0101.000008-01 - 307</v>
      </c>
      <c r="F58" s="4">
        <v>307</v>
      </c>
      <c r="G58" s="2" t="s">
        <v>159</v>
      </c>
      <c r="H58" s="28">
        <v>0</v>
      </c>
      <c r="I58" s="29">
        <v>92</v>
      </c>
      <c r="J58" s="8" t="s">
        <v>198</v>
      </c>
      <c r="K58" s="1" t="str">
        <f t="shared" si="0"/>
        <v>3.3.90.30.21.01.0101.000008-01 - 307 - JB RA XXVII</v>
      </c>
      <c r="L58" s="1" t="str">
        <f t="shared" si="1"/>
        <v>3.3.90.30.21.01.0101.000008-01 - 307</v>
      </c>
    </row>
    <row r="59" spans="1:12" ht="42" x14ac:dyDescent="0.25">
      <c r="A59" s="7" t="s">
        <v>189</v>
      </c>
      <c r="B59" s="3" t="s">
        <v>191</v>
      </c>
      <c r="C59" s="3" t="s">
        <v>192</v>
      </c>
      <c r="D59" s="3" t="s">
        <v>193</v>
      </c>
      <c r="E59" s="3" t="str">
        <f t="shared" si="2"/>
        <v>3.3.90.30.21.01.0101.000008-01 - 308</v>
      </c>
      <c r="F59" s="4">
        <v>308</v>
      </c>
      <c r="G59" s="2" t="s">
        <v>149</v>
      </c>
      <c r="H59" s="28">
        <v>0</v>
      </c>
      <c r="I59" s="29">
        <v>255</v>
      </c>
      <c r="J59" s="8" t="s">
        <v>198</v>
      </c>
      <c r="K59" s="1" t="str">
        <f t="shared" si="0"/>
        <v>3.3.90.30.21.01.0101.000008-01 - 308 - ITAPOA RA XXVIII</v>
      </c>
      <c r="L59" s="1" t="str">
        <f t="shared" si="1"/>
        <v>3.3.90.30.21.01.0101.000008-01 - 308</v>
      </c>
    </row>
    <row r="60" spans="1:12" ht="42" x14ac:dyDescent="0.25">
      <c r="A60" s="7" t="s">
        <v>189</v>
      </c>
      <c r="B60" s="3" t="s">
        <v>191</v>
      </c>
      <c r="C60" s="3" t="s">
        <v>192</v>
      </c>
      <c r="D60" s="3" t="s">
        <v>193</v>
      </c>
      <c r="E60" s="3" t="str">
        <f t="shared" si="2"/>
        <v>3.3.90.30.21.01.0101.000008-01 - 309</v>
      </c>
      <c r="F60" s="4">
        <v>309</v>
      </c>
      <c r="G60" s="2" t="s">
        <v>146</v>
      </c>
      <c r="H60" s="28">
        <v>0</v>
      </c>
      <c r="I60" s="29">
        <v>200</v>
      </c>
      <c r="J60" s="8" t="s">
        <v>198</v>
      </c>
      <c r="K60" s="1" t="str">
        <f t="shared" si="0"/>
        <v>3.3.90.30.21.01.0101.000008-01 - 309 - SIA RA XXIX</v>
      </c>
      <c r="L60" s="1" t="str">
        <f t="shared" si="1"/>
        <v>3.3.90.30.21.01.0101.000008-01 - 309</v>
      </c>
    </row>
    <row r="61" spans="1:12" ht="42" x14ac:dyDescent="0.25">
      <c r="A61" s="7" t="s">
        <v>189</v>
      </c>
      <c r="B61" s="3" t="s">
        <v>191</v>
      </c>
      <c r="C61" s="3" t="s">
        <v>192</v>
      </c>
      <c r="D61" s="3" t="s">
        <v>193</v>
      </c>
      <c r="E61" s="3" t="str">
        <f t="shared" si="2"/>
        <v>3.3.90.30.21.01.0101.000008-01 - 196</v>
      </c>
      <c r="F61" s="4">
        <v>196</v>
      </c>
      <c r="G61" s="2" t="s">
        <v>140</v>
      </c>
      <c r="H61" s="28">
        <v>9</v>
      </c>
      <c r="I61" s="29">
        <v>171</v>
      </c>
      <c r="J61" s="8" t="s">
        <v>198</v>
      </c>
      <c r="K61" s="1" t="str">
        <f t="shared" si="0"/>
        <v>3.3.90.30.21.01.0101.000008-01 - 196 - FJZB</v>
      </c>
      <c r="L61" s="1" t="str">
        <f t="shared" si="1"/>
        <v>3.3.90.30.21.01.0101.000008-01 - 196</v>
      </c>
    </row>
    <row r="62" spans="1:12" ht="42" x14ac:dyDescent="0.25">
      <c r="A62" s="7" t="s">
        <v>189</v>
      </c>
      <c r="B62" s="3" t="s">
        <v>191</v>
      </c>
      <c r="C62" s="3" t="s">
        <v>192</v>
      </c>
      <c r="D62" s="3" t="s">
        <v>193</v>
      </c>
      <c r="E62" s="3" t="str">
        <f t="shared" si="2"/>
        <v>3.3.90.30.21.01.0101.000008-01 - 20</v>
      </c>
      <c r="F62" s="4">
        <v>20</v>
      </c>
      <c r="G62" s="2" t="s">
        <v>111</v>
      </c>
      <c r="H62" s="28">
        <v>362</v>
      </c>
      <c r="I62" s="29">
        <v>347</v>
      </c>
      <c r="J62" s="8" t="s">
        <v>198</v>
      </c>
      <c r="K62" s="1" t="str">
        <f t="shared" si="0"/>
        <v>3.3.90.30.21.01.0101.000008-01 - 20 - PGDF</v>
      </c>
      <c r="L62" s="1" t="str">
        <f t="shared" si="1"/>
        <v>3.3.90.30.21.01.0101.000008-01 - 20</v>
      </c>
    </row>
    <row r="63" spans="1:12" ht="42" x14ac:dyDescent="0.25">
      <c r="A63" s="7" t="s">
        <v>189</v>
      </c>
      <c r="B63" s="3" t="s">
        <v>191</v>
      </c>
      <c r="C63" s="3" t="s">
        <v>192</v>
      </c>
      <c r="D63" s="3" t="s">
        <v>193</v>
      </c>
      <c r="E63" s="3" t="str">
        <f t="shared" si="2"/>
        <v>3.3.90.30.21.01.0101.000008-01 - 40</v>
      </c>
      <c r="F63" s="4">
        <v>40</v>
      </c>
      <c r="G63" s="2" t="s">
        <v>109</v>
      </c>
      <c r="H63" s="28">
        <v>2710</v>
      </c>
      <c r="I63" s="29">
        <v>505</v>
      </c>
      <c r="J63" s="8" t="s">
        <v>198</v>
      </c>
      <c r="K63" s="1" t="str">
        <f t="shared" si="0"/>
        <v>3.3.90.30.21.01.0101.000008-01 - 40 - SEF</v>
      </c>
      <c r="L63" s="1" t="str">
        <f t="shared" si="1"/>
        <v>3.3.90.30.21.01.0101.000008-01 - 40</v>
      </c>
    </row>
    <row r="64" spans="1:12" ht="42" x14ac:dyDescent="0.25">
      <c r="A64" s="7" t="s">
        <v>189</v>
      </c>
      <c r="B64" s="3" t="s">
        <v>191</v>
      </c>
      <c r="C64" s="3" t="s">
        <v>192</v>
      </c>
      <c r="D64" s="3" t="s">
        <v>193</v>
      </c>
      <c r="E64" s="3" t="str">
        <f t="shared" si="2"/>
        <v>3.3.90.30.21.01.0101.000008-01 - 90</v>
      </c>
      <c r="F64" s="4">
        <v>90</v>
      </c>
      <c r="G64" s="2" t="s">
        <v>120</v>
      </c>
      <c r="H64" s="28">
        <v>138</v>
      </c>
      <c r="I64" s="29">
        <v>231</v>
      </c>
      <c r="J64" s="8" t="s">
        <v>198</v>
      </c>
      <c r="K64" s="1" t="str">
        <f t="shared" si="0"/>
        <v>3.3.90.30.21.01.0101.000008-01 - 90 - SEMOB</v>
      </c>
      <c r="L64" s="1" t="str">
        <f t="shared" si="1"/>
        <v>3.3.90.30.21.01.0101.000008-01 - 90</v>
      </c>
    </row>
    <row r="65" spans="1:12" ht="42" x14ac:dyDescent="0.25">
      <c r="A65" s="7" t="s">
        <v>189</v>
      </c>
      <c r="B65" s="3" t="s">
        <v>191</v>
      </c>
      <c r="C65" s="3" t="s">
        <v>192</v>
      </c>
      <c r="D65" s="3" t="s">
        <v>193</v>
      </c>
      <c r="E65" s="3" t="str">
        <f t="shared" si="2"/>
        <v>3.3.90.30.21.01.0101.000008-01 - 370</v>
      </c>
      <c r="F65" s="4">
        <v>370</v>
      </c>
      <c r="G65" s="2" t="s">
        <v>194</v>
      </c>
      <c r="H65" s="28">
        <v>798</v>
      </c>
      <c r="I65" s="29">
        <v>1</v>
      </c>
      <c r="J65" s="8" t="s">
        <v>198</v>
      </c>
      <c r="K65" s="1" t="str">
        <f t="shared" si="0"/>
        <v>3.3.90.30.21.01.0101.000008-01 - 370 - SEDS</v>
      </c>
      <c r="L65" s="1" t="str">
        <f t="shared" si="1"/>
        <v>3.3.90.30.21.01.0101.000008-01 - 370</v>
      </c>
    </row>
    <row r="66" spans="1:12" ht="42" x14ac:dyDescent="0.25">
      <c r="A66" s="7" t="s">
        <v>189</v>
      </c>
      <c r="B66" s="3" t="s">
        <v>191</v>
      </c>
      <c r="C66" s="3" t="s">
        <v>192</v>
      </c>
      <c r="D66" s="3" t="s">
        <v>193</v>
      </c>
      <c r="E66" s="3" t="str">
        <f t="shared" si="2"/>
        <v>3.3.90.30.21.01.0101.000008-01 - 431</v>
      </c>
      <c r="F66" s="4">
        <v>431</v>
      </c>
      <c r="G66" s="2" t="s">
        <v>207</v>
      </c>
      <c r="H66" s="28">
        <v>6948</v>
      </c>
      <c r="I66" s="29">
        <v>4376</v>
      </c>
      <c r="J66" s="8" t="s">
        <v>198</v>
      </c>
      <c r="K66" s="1" t="str">
        <f t="shared" ref="K66:K129" si="3">A66&amp;" - "&amp;F66&amp;" - "&amp;G66</f>
        <v>3.3.90.30.21.01.0101.000008-01 - 431 - SEDESTMIDH</v>
      </c>
      <c r="L66" s="1" t="str">
        <f t="shared" ref="L66:L129" si="4">A66&amp;" - "&amp;F66</f>
        <v>3.3.90.30.21.01.0101.000008-01 - 431</v>
      </c>
    </row>
    <row r="67" spans="1:12" ht="42" x14ac:dyDescent="0.25">
      <c r="A67" s="7" t="s">
        <v>189</v>
      </c>
      <c r="B67" s="3" t="s">
        <v>191</v>
      </c>
      <c r="C67" s="3" t="s">
        <v>192</v>
      </c>
      <c r="D67" s="3" t="s">
        <v>193</v>
      </c>
      <c r="E67" s="3" t="str">
        <f t="shared" ref="E67:E130" si="5">A67&amp;" - "&amp;F67</f>
        <v>3.3.90.30.21.01.0101.000008-01 - 50</v>
      </c>
      <c r="F67" s="4">
        <v>50</v>
      </c>
      <c r="G67" s="2" t="s">
        <v>114</v>
      </c>
      <c r="H67" s="28">
        <v>10789</v>
      </c>
      <c r="I67" s="29">
        <v>3152</v>
      </c>
      <c r="J67" s="8" t="s">
        <v>198</v>
      </c>
      <c r="K67" s="1" t="str">
        <f t="shared" si="3"/>
        <v>3.3.90.30.21.01.0101.000008-01 - 50 - SSP</v>
      </c>
      <c r="L67" s="1" t="str">
        <f t="shared" si="4"/>
        <v>3.3.90.30.21.01.0101.000008-01 - 50</v>
      </c>
    </row>
    <row r="68" spans="1:12" ht="42" x14ac:dyDescent="0.25">
      <c r="A68" s="7" t="s">
        <v>189</v>
      </c>
      <c r="B68" s="3" t="s">
        <v>191</v>
      </c>
      <c r="C68" s="3" t="s">
        <v>192</v>
      </c>
      <c r="D68" s="3" t="s">
        <v>193</v>
      </c>
      <c r="E68" s="3" t="str">
        <f t="shared" si="5"/>
        <v>3.3.90.30.21.01.0101.000008-01 - 410</v>
      </c>
      <c r="F68" s="4">
        <v>410</v>
      </c>
      <c r="G68" s="2" t="s">
        <v>115</v>
      </c>
      <c r="H68" s="28">
        <v>2957</v>
      </c>
      <c r="I68" s="29">
        <v>2962</v>
      </c>
      <c r="J68" s="8" t="s">
        <v>198</v>
      </c>
      <c r="K68" s="1" t="str">
        <f t="shared" si="3"/>
        <v>3.3.90.30.21.01.0101.000008-01 - 410 - SEPLAG</v>
      </c>
      <c r="L68" s="1" t="str">
        <f t="shared" si="4"/>
        <v>3.3.90.30.21.01.0101.000008-01 - 410</v>
      </c>
    </row>
    <row r="69" spans="1:12" ht="42" x14ac:dyDescent="0.25">
      <c r="A69" s="7" t="s">
        <v>189</v>
      </c>
      <c r="B69" s="3" t="s">
        <v>191</v>
      </c>
      <c r="C69" s="3" t="s">
        <v>192</v>
      </c>
      <c r="D69" s="3" t="s">
        <v>193</v>
      </c>
      <c r="E69" s="3" t="str">
        <f t="shared" si="5"/>
        <v>3.3.90.30.21.01.0101.000008-01 - 63</v>
      </c>
      <c r="F69" s="4">
        <v>63</v>
      </c>
      <c r="G69" s="2" t="s">
        <v>128</v>
      </c>
      <c r="H69" s="28">
        <v>707</v>
      </c>
      <c r="I69" s="29">
        <v>684</v>
      </c>
      <c r="J69" s="8" t="s">
        <v>198</v>
      </c>
      <c r="K69" s="1" t="str">
        <f t="shared" si="3"/>
        <v>3.3.90.30.21.01.0101.000008-01 - 63 - FHB</v>
      </c>
      <c r="L69" s="1" t="str">
        <f t="shared" si="4"/>
        <v>3.3.90.30.21.01.0101.000008-01 - 63</v>
      </c>
    </row>
    <row r="70" spans="1:12" ht="42" x14ac:dyDescent="0.25">
      <c r="A70" s="7" t="s">
        <v>189</v>
      </c>
      <c r="B70" s="3" t="s">
        <v>191</v>
      </c>
      <c r="C70" s="3" t="s">
        <v>192</v>
      </c>
      <c r="D70" s="3" t="s">
        <v>193</v>
      </c>
      <c r="E70" s="3" t="str">
        <f t="shared" si="5"/>
        <v>3.3.90.30.21.01.0101.000008-01 - 400</v>
      </c>
      <c r="F70" s="4">
        <v>400</v>
      </c>
      <c r="G70" s="2" t="s">
        <v>118</v>
      </c>
      <c r="H70" s="28">
        <v>3244</v>
      </c>
      <c r="I70" s="29">
        <v>928</v>
      </c>
      <c r="J70" s="8" t="s">
        <v>198</v>
      </c>
      <c r="K70" s="1" t="str">
        <f t="shared" si="3"/>
        <v>3.3.90.30.21.01.0101.000008-01 - 400 - SEJUS</v>
      </c>
      <c r="L70" s="1" t="str">
        <f t="shared" si="4"/>
        <v>3.3.90.30.21.01.0101.000008-01 - 400</v>
      </c>
    </row>
    <row r="71" spans="1:12" ht="42" x14ac:dyDescent="0.25">
      <c r="A71" s="7" t="s">
        <v>189</v>
      </c>
      <c r="B71" s="3" t="s">
        <v>191</v>
      </c>
      <c r="C71" s="3" t="s">
        <v>192</v>
      </c>
      <c r="D71" s="3" t="s">
        <v>193</v>
      </c>
      <c r="E71" s="3" t="str">
        <f t="shared" si="5"/>
        <v>3.3.90.30.21.01.0101.000008-01 - 417</v>
      </c>
      <c r="F71" s="4">
        <v>417</v>
      </c>
      <c r="G71" s="2" t="s">
        <v>112</v>
      </c>
      <c r="H71" s="28">
        <v>4604</v>
      </c>
      <c r="I71" s="29">
        <v>2980</v>
      </c>
      <c r="J71" s="8" t="s">
        <v>198</v>
      </c>
      <c r="K71" s="1" t="str">
        <f t="shared" si="3"/>
        <v>3.3.90.30.21.01.0101.000008-01 - 417 - SECRIANCA</v>
      </c>
      <c r="L71" s="1" t="str">
        <f t="shared" si="4"/>
        <v>3.3.90.30.21.01.0101.000008-01 - 417</v>
      </c>
    </row>
    <row r="72" spans="1:12" ht="42" x14ac:dyDescent="0.25">
      <c r="A72" s="7" t="s">
        <v>189</v>
      </c>
      <c r="B72" s="3" t="s">
        <v>191</v>
      </c>
      <c r="C72" s="3" t="s">
        <v>192</v>
      </c>
      <c r="D72" s="3" t="s">
        <v>193</v>
      </c>
      <c r="E72" s="3" t="str">
        <f t="shared" si="5"/>
        <v>3.3.90.30.21.01.0101.000008-01 - 197</v>
      </c>
      <c r="F72" s="4">
        <v>197</v>
      </c>
      <c r="G72" s="2" t="s">
        <v>122</v>
      </c>
      <c r="H72" s="28">
        <v>347</v>
      </c>
      <c r="I72" s="29">
        <v>77</v>
      </c>
      <c r="J72" s="8" t="s">
        <v>198</v>
      </c>
      <c r="K72" s="1" t="str">
        <f t="shared" si="3"/>
        <v>3.3.90.30.21.01.0101.000008-01 - 197 - ADASA</v>
      </c>
      <c r="L72" s="1" t="str">
        <f t="shared" si="4"/>
        <v>3.3.90.30.21.01.0101.000008-01 - 197</v>
      </c>
    </row>
    <row r="73" spans="1:12" ht="42" x14ac:dyDescent="0.25">
      <c r="A73" s="7" t="s">
        <v>189</v>
      </c>
      <c r="B73" s="3" t="s">
        <v>191</v>
      </c>
      <c r="C73" s="3" t="s">
        <v>192</v>
      </c>
      <c r="D73" s="3" t="s">
        <v>193</v>
      </c>
      <c r="E73" s="3" t="str">
        <f t="shared" si="5"/>
        <v>3.3.90.30.21.01.0101.000008-01 - 391</v>
      </c>
      <c r="F73" s="4">
        <v>391</v>
      </c>
      <c r="G73" s="2" t="s">
        <v>121</v>
      </c>
      <c r="H73" s="28">
        <v>392</v>
      </c>
      <c r="I73" s="29">
        <v>91</v>
      </c>
      <c r="J73" s="8" t="s">
        <v>198</v>
      </c>
      <c r="K73" s="1" t="str">
        <f t="shared" si="3"/>
        <v>3.3.90.30.21.01.0101.000008-01 - 391 - IBRAM</v>
      </c>
      <c r="L73" s="1" t="str">
        <f t="shared" si="4"/>
        <v>3.3.90.30.21.01.0101.000008-01 - 391</v>
      </c>
    </row>
    <row r="74" spans="1:12" ht="42" x14ac:dyDescent="0.25">
      <c r="A74" s="7" t="s">
        <v>189</v>
      </c>
      <c r="B74" s="3" t="s">
        <v>191</v>
      </c>
      <c r="C74" s="3" t="s">
        <v>192</v>
      </c>
      <c r="D74" s="3" t="s">
        <v>193</v>
      </c>
      <c r="E74" s="3" t="str">
        <f t="shared" si="5"/>
        <v>3.3.90.30.21.01.0101.000008-01 - 72</v>
      </c>
      <c r="F74" s="4">
        <v>72</v>
      </c>
      <c r="G74" s="2" t="s">
        <v>129</v>
      </c>
      <c r="H74" s="28">
        <v>780</v>
      </c>
      <c r="I74" s="29">
        <v>110</v>
      </c>
      <c r="J74" s="8" t="s">
        <v>198</v>
      </c>
      <c r="K74" s="1" t="str">
        <f t="shared" si="3"/>
        <v>3.3.90.30.21.01.0101.000008-01 - 72 - EMATER</v>
      </c>
      <c r="L74" s="1" t="str">
        <f t="shared" si="4"/>
        <v>3.3.90.30.21.01.0101.000008-01 - 72</v>
      </c>
    </row>
    <row r="75" spans="1:12" ht="42" x14ac:dyDescent="0.25">
      <c r="A75" s="7" t="s">
        <v>189</v>
      </c>
      <c r="B75" s="3" t="s">
        <v>191</v>
      </c>
      <c r="C75" s="3" t="s">
        <v>192</v>
      </c>
      <c r="D75" s="3" t="s">
        <v>193</v>
      </c>
      <c r="E75" s="3" t="str">
        <f t="shared" si="5"/>
        <v>3.3.90.30.21.01.0101.000008-01 - 112</v>
      </c>
      <c r="F75" s="4">
        <v>112</v>
      </c>
      <c r="G75" s="2" t="s">
        <v>117</v>
      </c>
      <c r="H75" s="28">
        <v>2692</v>
      </c>
      <c r="I75" s="29">
        <v>1654</v>
      </c>
      <c r="J75" s="8" t="s">
        <v>198</v>
      </c>
      <c r="K75" s="1" t="str">
        <f t="shared" si="3"/>
        <v>3.3.90.30.21.01.0101.000008-01 - 112 - NOVACAP</v>
      </c>
      <c r="L75" s="1" t="str">
        <f t="shared" si="4"/>
        <v>3.3.90.30.21.01.0101.000008-01 - 112</v>
      </c>
    </row>
    <row r="76" spans="1:12" ht="42" x14ac:dyDescent="0.25">
      <c r="A76" s="7" t="s">
        <v>189</v>
      </c>
      <c r="B76" s="3" t="s">
        <v>191</v>
      </c>
      <c r="C76" s="3" t="s">
        <v>192</v>
      </c>
      <c r="D76" s="3" t="s">
        <v>193</v>
      </c>
      <c r="E76" s="3" t="str">
        <f t="shared" si="5"/>
        <v>3.3.90.30.21.01.0101.000008-01 - 401</v>
      </c>
      <c r="F76" s="4">
        <v>401</v>
      </c>
      <c r="G76" s="2" t="s">
        <v>127</v>
      </c>
      <c r="H76" s="28">
        <v>2421</v>
      </c>
      <c r="I76" s="29">
        <v>1040</v>
      </c>
      <c r="J76" s="8" t="s">
        <v>198</v>
      </c>
      <c r="K76" s="1" t="str">
        <f t="shared" si="3"/>
        <v>3.3.90.30.21.01.0101.000008-01 - 401 - DPDF</v>
      </c>
      <c r="L76" s="1" t="str">
        <f t="shared" si="4"/>
        <v>3.3.90.30.21.01.0101.000008-01 - 401</v>
      </c>
    </row>
    <row r="77" spans="1:12" ht="42" x14ac:dyDescent="0.25">
      <c r="A77" s="7" t="s">
        <v>189</v>
      </c>
      <c r="B77" s="3" t="s">
        <v>191</v>
      </c>
      <c r="C77" s="3" t="s">
        <v>192</v>
      </c>
      <c r="D77" s="3" t="s">
        <v>193</v>
      </c>
      <c r="E77" s="3" t="str">
        <f t="shared" si="5"/>
        <v>3.3.90.30.21.01.0101.000008-01 - 131</v>
      </c>
      <c r="F77" s="4">
        <v>131</v>
      </c>
      <c r="G77" s="2" t="s">
        <v>157</v>
      </c>
      <c r="H77" s="28">
        <v>288</v>
      </c>
      <c r="I77" s="29">
        <v>126</v>
      </c>
      <c r="J77" s="8" t="s">
        <v>198</v>
      </c>
      <c r="K77" s="1" t="str">
        <f t="shared" si="3"/>
        <v>3.3.90.30.21.01.0101.000008-01 - 131 - GAMA RA II</v>
      </c>
      <c r="L77" s="1" t="str">
        <f t="shared" si="4"/>
        <v>3.3.90.30.21.01.0101.000008-01 - 131</v>
      </c>
    </row>
    <row r="78" spans="1:12" ht="42" x14ac:dyDescent="0.25">
      <c r="A78" s="7" t="s">
        <v>189</v>
      </c>
      <c r="B78" s="3" t="s">
        <v>191</v>
      </c>
      <c r="C78" s="3" t="s">
        <v>192</v>
      </c>
      <c r="D78" s="3" t="s">
        <v>193</v>
      </c>
      <c r="E78" s="3" t="str">
        <f t="shared" si="5"/>
        <v>3.3.90.30.21.01.0101.000008-01 - 133</v>
      </c>
      <c r="F78" s="4">
        <v>133</v>
      </c>
      <c r="G78" s="2" t="s">
        <v>152</v>
      </c>
      <c r="H78" s="28">
        <v>805</v>
      </c>
      <c r="I78" s="29">
        <v>98</v>
      </c>
      <c r="J78" s="8" t="s">
        <v>198</v>
      </c>
      <c r="K78" s="1" t="str">
        <f t="shared" si="3"/>
        <v>3.3.90.30.21.01.0101.000008-01 - 133 - BRAZLAND RA IV</v>
      </c>
      <c r="L78" s="1" t="str">
        <f t="shared" si="4"/>
        <v>3.3.90.30.21.01.0101.000008-01 - 133</v>
      </c>
    </row>
    <row r="79" spans="1:12" ht="42" x14ac:dyDescent="0.25">
      <c r="A79" s="7" t="s">
        <v>189</v>
      </c>
      <c r="B79" s="3" t="s">
        <v>191</v>
      </c>
      <c r="C79" s="3" t="s">
        <v>192</v>
      </c>
      <c r="D79" s="3" t="s">
        <v>193</v>
      </c>
      <c r="E79" s="3" t="str">
        <f t="shared" si="5"/>
        <v>3.3.90.30.21.01.0101.000008-01 - 135</v>
      </c>
      <c r="F79" s="4">
        <v>135</v>
      </c>
      <c r="G79" s="2" t="s">
        <v>138</v>
      </c>
      <c r="H79" s="28">
        <v>990</v>
      </c>
      <c r="I79" s="29">
        <v>230</v>
      </c>
      <c r="J79" s="8" t="s">
        <v>198</v>
      </c>
      <c r="K79" s="1" t="str">
        <f t="shared" si="3"/>
        <v>3.3.90.30.21.01.0101.000008-01 - 135 - PLANALT RA VI</v>
      </c>
      <c r="L79" s="1" t="str">
        <f t="shared" si="4"/>
        <v>3.3.90.30.21.01.0101.000008-01 - 135</v>
      </c>
    </row>
    <row r="80" spans="1:12" ht="42" x14ac:dyDescent="0.25">
      <c r="A80" s="7" t="s">
        <v>189</v>
      </c>
      <c r="B80" s="3" t="s">
        <v>191</v>
      </c>
      <c r="C80" s="3" t="s">
        <v>192</v>
      </c>
      <c r="D80" s="3" t="s">
        <v>193</v>
      </c>
      <c r="E80" s="3" t="str">
        <f t="shared" si="5"/>
        <v>3.3.90.30.21.01.0101.000008-01 - 140</v>
      </c>
      <c r="F80" s="4">
        <v>140</v>
      </c>
      <c r="G80" s="2" t="s">
        <v>160</v>
      </c>
      <c r="H80" s="28">
        <v>1264</v>
      </c>
      <c r="I80" s="29">
        <v>13</v>
      </c>
      <c r="J80" s="8" t="s">
        <v>198</v>
      </c>
      <c r="K80" s="1" t="str">
        <f t="shared" si="3"/>
        <v>3.3.90.30.21.01.0101.000008-01 - 140 - PARANOA RA VII</v>
      </c>
      <c r="L80" s="1" t="str">
        <f t="shared" si="4"/>
        <v>3.3.90.30.21.01.0101.000008-01 - 140</v>
      </c>
    </row>
    <row r="81" spans="1:12" ht="42" x14ac:dyDescent="0.25">
      <c r="A81" s="7" t="s">
        <v>189</v>
      </c>
      <c r="B81" s="3" t="s">
        <v>191</v>
      </c>
      <c r="C81" s="3" t="s">
        <v>192</v>
      </c>
      <c r="D81" s="3" t="s">
        <v>193</v>
      </c>
      <c r="E81" s="3" t="str">
        <f t="shared" si="5"/>
        <v>3.3.90.30.21.01.0101.000008-01 - 136</v>
      </c>
      <c r="F81" s="4">
        <v>136</v>
      </c>
      <c r="G81" s="2" t="s">
        <v>170</v>
      </c>
      <c r="H81" s="28">
        <v>836</v>
      </c>
      <c r="I81" s="29">
        <v>207</v>
      </c>
      <c r="J81" s="8" t="s">
        <v>198</v>
      </c>
      <c r="K81" s="1" t="str">
        <f t="shared" si="3"/>
        <v>3.3.90.30.21.01.0101.000008-01 - 136 - BANDEIR RA VIII</v>
      </c>
      <c r="L81" s="1" t="str">
        <f t="shared" si="4"/>
        <v>3.3.90.30.21.01.0101.000008-01 - 136</v>
      </c>
    </row>
    <row r="82" spans="1:12" ht="42" x14ac:dyDescent="0.25">
      <c r="A82" s="7" t="s">
        <v>189</v>
      </c>
      <c r="B82" s="3" t="s">
        <v>191</v>
      </c>
      <c r="C82" s="3" t="s">
        <v>192</v>
      </c>
      <c r="D82" s="3" t="s">
        <v>193</v>
      </c>
      <c r="E82" s="3" t="str">
        <f t="shared" si="5"/>
        <v>3.3.90.30.21.01.0101.000008-01 - 138</v>
      </c>
      <c r="F82" s="4">
        <v>138</v>
      </c>
      <c r="G82" s="2" t="s">
        <v>145</v>
      </c>
      <c r="H82" s="28">
        <v>683</v>
      </c>
      <c r="I82" s="29">
        <v>160</v>
      </c>
      <c r="J82" s="8" t="s">
        <v>198</v>
      </c>
      <c r="K82" s="1" t="str">
        <f t="shared" si="3"/>
        <v>3.3.90.30.21.01.0101.000008-01 - 138 - CEILANDIA RA IX</v>
      </c>
      <c r="L82" s="1" t="str">
        <f t="shared" si="4"/>
        <v>3.3.90.30.21.01.0101.000008-01 - 138</v>
      </c>
    </row>
    <row r="83" spans="1:12" ht="42" x14ac:dyDescent="0.25">
      <c r="A83" s="7" t="s">
        <v>189</v>
      </c>
      <c r="B83" s="3" t="s">
        <v>191</v>
      </c>
      <c r="C83" s="3" t="s">
        <v>192</v>
      </c>
      <c r="D83" s="3" t="s">
        <v>193</v>
      </c>
      <c r="E83" s="3" t="str">
        <f t="shared" si="5"/>
        <v>3.3.90.30.21.01.0101.000008-01 - 143</v>
      </c>
      <c r="F83" s="4">
        <v>143</v>
      </c>
      <c r="G83" s="2" t="s">
        <v>153</v>
      </c>
      <c r="H83" s="28">
        <v>104</v>
      </c>
      <c r="I83" s="29">
        <v>148</v>
      </c>
      <c r="J83" s="8" t="s">
        <v>198</v>
      </c>
      <c r="K83" s="1" t="str">
        <f t="shared" si="3"/>
        <v>3.3.90.30.21.01.0101.000008-01 - 143 - STA MA RA XIII</v>
      </c>
      <c r="L83" s="1" t="str">
        <f t="shared" si="4"/>
        <v>3.3.90.30.21.01.0101.000008-01 - 143</v>
      </c>
    </row>
    <row r="84" spans="1:12" ht="42" x14ac:dyDescent="0.25">
      <c r="A84" s="7" t="s">
        <v>189</v>
      </c>
      <c r="B84" s="3" t="s">
        <v>191</v>
      </c>
      <c r="C84" s="3" t="s">
        <v>192</v>
      </c>
      <c r="D84" s="3" t="s">
        <v>193</v>
      </c>
      <c r="E84" s="3" t="str">
        <f t="shared" si="5"/>
        <v>3.3.90.30.21.01.0101.000008-01 - 146</v>
      </c>
      <c r="F84" s="4">
        <v>146</v>
      </c>
      <c r="G84" s="2" t="s">
        <v>137</v>
      </c>
      <c r="H84" s="28">
        <v>184</v>
      </c>
      <c r="I84" s="29">
        <v>208</v>
      </c>
      <c r="J84" s="8" t="s">
        <v>198</v>
      </c>
      <c r="K84" s="1" t="str">
        <f t="shared" si="3"/>
        <v>3.3.90.30.21.01.0101.000008-01 - 146 - LAGO SUL RA XVI</v>
      </c>
      <c r="L84" s="1" t="str">
        <f t="shared" si="4"/>
        <v>3.3.90.30.21.01.0101.000008-01 - 146</v>
      </c>
    </row>
    <row r="85" spans="1:12" ht="42" x14ac:dyDescent="0.25">
      <c r="A85" s="7" t="s">
        <v>189</v>
      </c>
      <c r="B85" s="3" t="s">
        <v>191</v>
      </c>
      <c r="C85" s="3" t="s">
        <v>192</v>
      </c>
      <c r="D85" s="3" t="s">
        <v>193</v>
      </c>
      <c r="E85" s="3" t="str">
        <f t="shared" si="5"/>
        <v>3.3.90.30.21.01.0101.000008-01 - 148</v>
      </c>
      <c r="F85" s="4">
        <v>148</v>
      </c>
      <c r="G85" s="2" t="s">
        <v>163</v>
      </c>
      <c r="H85" s="28">
        <v>198</v>
      </c>
      <c r="I85" s="29">
        <v>866</v>
      </c>
      <c r="J85" s="8" t="s">
        <v>198</v>
      </c>
      <c r="K85" s="1" t="str">
        <f t="shared" si="3"/>
        <v>3.3.90.30.21.01.0101.000008-01 - 148 - RIACHO F 1 RA XVII</v>
      </c>
      <c r="L85" s="1" t="str">
        <f t="shared" si="4"/>
        <v>3.3.90.30.21.01.0101.000008-01 - 148</v>
      </c>
    </row>
    <row r="86" spans="1:12" ht="42" x14ac:dyDescent="0.25">
      <c r="A86" s="7" t="s">
        <v>189</v>
      </c>
      <c r="B86" s="3" t="s">
        <v>191</v>
      </c>
      <c r="C86" s="3" t="s">
        <v>192</v>
      </c>
      <c r="D86" s="3" t="s">
        <v>193</v>
      </c>
      <c r="E86" s="3" t="str">
        <f t="shared" si="5"/>
        <v>3.3.90.30.21.01.0101.000008-01 - 303</v>
      </c>
      <c r="F86" s="4">
        <v>303</v>
      </c>
      <c r="G86" s="2" t="s">
        <v>166</v>
      </c>
      <c r="H86" s="28">
        <v>131</v>
      </c>
      <c r="I86" s="29">
        <v>10</v>
      </c>
      <c r="J86" s="8" t="s">
        <v>198</v>
      </c>
      <c r="K86" s="1" t="str">
        <f t="shared" si="3"/>
        <v>3.3.90.30.21.01.0101.000008-01 - 303 - VARJAO RA XXIII</v>
      </c>
      <c r="L86" s="1" t="str">
        <f t="shared" si="4"/>
        <v>3.3.90.30.21.01.0101.000008-01 - 303</v>
      </c>
    </row>
    <row r="87" spans="1:12" ht="42" x14ac:dyDescent="0.25">
      <c r="A87" s="7" t="s">
        <v>189</v>
      </c>
      <c r="B87" s="3" t="s">
        <v>191</v>
      </c>
      <c r="C87" s="3" t="s">
        <v>192</v>
      </c>
      <c r="D87" s="3" t="s">
        <v>193</v>
      </c>
      <c r="E87" s="3" t="str">
        <f t="shared" si="5"/>
        <v>3.3.90.30.21.01.0101.000008-01 - 366</v>
      </c>
      <c r="F87" s="4">
        <v>366</v>
      </c>
      <c r="G87" s="2" t="s">
        <v>167</v>
      </c>
      <c r="H87" s="28">
        <v>1010</v>
      </c>
      <c r="I87" s="29">
        <v>192</v>
      </c>
      <c r="J87" s="8" t="s">
        <v>198</v>
      </c>
      <c r="K87" s="1" t="str">
        <f t="shared" si="3"/>
        <v>3.3.90.30.21.01.0101.000008-01 - 366 - VICENTE PIRES RA XXX</v>
      </c>
      <c r="L87" s="1" t="str">
        <f t="shared" si="4"/>
        <v>3.3.90.30.21.01.0101.000008-01 - 366</v>
      </c>
    </row>
    <row r="88" spans="1:12" ht="42" x14ac:dyDescent="0.25">
      <c r="A88" s="7" t="s">
        <v>189</v>
      </c>
      <c r="B88" s="3" t="s">
        <v>191</v>
      </c>
      <c r="C88" s="3" t="s">
        <v>192</v>
      </c>
      <c r="D88" s="3" t="s">
        <v>193</v>
      </c>
      <c r="E88" s="3" t="str">
        <f t="shared" si="5"/>
        <v>3.3.90.30.21.01.0101.000008-01 - 302</v>
      </c>
      <c r="F88" s="4">
        <v>302</v>
      </c>
      <c r="G88" s="2" t="s">
        <v>165</v>
      </c>
      <c r="H88" s="28">
        <v>224</v>
      </c>
      <c r="I88" s="29">
        <v>42</v>
      </c>
      <c r="J88" s="8" t="s">
        <v>198</v>
      </c>
      <c r="K88" s="1" t="str">
        <f t="shared" si="3"/>
        <v>3.3.90.30.21.01.0101.000008-01 - 302 - SUDOEST/OCT RA XXII</v>
      </c>
      <c r="L88" s="1" t="str">
        <f t="shared" si="4"/>
        <v>3.3.90.30.21.01.0101.000008-01 - 302</v>
      </c>
    </row>
    <row r="89" spans="1:12" ht="42" x14ac:dyDescent="0.25">
      <c r="A89" s="7" t="s">
        <v>189</v>
      </c>
      <c r="B89" s="3" t="s">
        <v>191</v>
      </c>
      <c r="C89" s="3" t="s">
        <v>192</v>
      </c>
      <c r="D89" s="3" t="s">
        <v>193</v>
      </c>
      <c r="E89" s="3" t="str">
        <f t="shared" si="5"/>
        <v>3.3.90.30.21.01.0101.000008-01 - 306</v>
      </c>
      <c r="F89" s="4">
        <v>306</v>
      </c>
      <c r="G89" s="2" t="s">
        <v>147</v>
      </c>
      <c r="H89" s="28">
        <v>2038</v>
      </c>
      <c r="I89" s="29">
        <v>81</v>
      </c>
      <c r="J89" s="8" t="s">
        <v>198</v>
      </c>
      <c r="K89" s="1" t="str">
        <f t="shared" si="3"/>
        <v>3.3.90.30.21.01.0101.000008-01 - 306 - SCIA RA XXV</v>
      </c>
      <c r="L89" s="1" t="str">
        <f t="shared" si="4"/>
        <v>3.3.90.30.21.01.0101.000008-01 - 306</v>
      </c>
    </row>
    <row r="90" spans="1:12" ht="42" x14ac:dyDescent="0.25">
      <c r="A90" s="7" t="s">
        <v>189</v>
      </c>
      <c r="B90" s="3" t="s">
        <v>191</v>
      </c>
      <c r="C90" s="3" t="s">
        <v>192</v>
      </c>
      <c r="D90" s="3" t="s">
        <v>193</v>
      </c>
      <c r="E90" s="3" t="str">
        <f t="shared" si="5"/>
        <v>3.3.90.30.21.01.0101.000008-01 - 304</v>
      </c>
      <c r="F90" s="4">
        <v>304</v>
      </c>
      <c r="G90" s="2" t="s">
        <v>144</v>
      </c>
      <c r="H90" s="28">
        <v>911</v>
      </c>
      <c r="I90" s="29">
        <v>45</v>
      </c>
      <c r="J90" s="8" t="s">
        <v>198</v>
      </c>
      <c r="K90" s="1" t="str">
        <f t="shared" si="3"/>
        <v>3.3.90.30.21.01.0101.000008-01 - 304 - SOBRADINHO 2 RA XXVI</v>
      </c>
      <c r="L90" s="1" t="str">
        <f t="shared" si="4"/>
        <v>3.3.90.30.21.01.0101.000008-01 - 304</v>
      </c>
    </row>
    <row r="91" spans="1:12" ht="42" x14ac:dyDescent="0.25">
      <c r="A91" s="7" t="s">
        <v>189</v>
      </c>
      <c r="B91" s="3" t="s">
        <v>191</v>
      </c>
      <c r="C91" s="3" t="s">
        <v>192</v>
      </c>
      <c r="D91" s="3" t="s">
        <v>193</v>
      </c>
      <c r="E91" s="3" t="str">
        <f t="shared" si="5"/>
        <v>3.3.90.30.21.01.0101.000008-01 - 307</v>
      </c>
      <c r="F91" s="4">
        <v>307</v>
      </c>
      <c r="G91" s="2" t="s">
        <v>159</v>
      </c>
      <c r="H91" s="28">
        <v>232</v>
      </c>
      <c r="I91" s="29">
        <v>34</v>
      </c>
      <c r="J91" s="8" t="s">
        <v>198</v>
      </c>
      <c r="K91" s="1" t="str">
        <f t="shared" si="3"/>
        <v>3.3.90.30.21.01.0101.000008-01 - 307 - JB RA XXVII</v>
      </c>
      <c r="L91" s="1" t="str">
        <f t="shared" si="4"/>
        <v>3.3.90.30.21.01.0101.000008-01 - 307</v>
      </c>
    </row>
    <row r="92" spans="1:12" ht="42" x14ac:dyDescent="0.25">
      <c r="A92" s="7" t="s">
        <v>189</v>
      </c>
      <c r="B92" s="3" t="s">
        <v>191</v>
      </c>
      <c r="C92" s="3" t="s">
        <v>192</v>
      </c>
      <c r="D92" s="3" t="s">
        <v>193</v>
      </c>
      <c r="E92" s="3" t="str">
        <f t="shared" si="5"/>
        <v>3.3.90.30.21.01.0101.000008-01 - 308</v>
      </c>
      <c r="F92" s="4">
        <v>308</v>
      </c>
      <c r="G92" s="2" t="s">
        <v>149</v>
      </c>
      <c r="H92" s="28">
        <v>140</v>
      </c>
      <c r="I92" s="29">
        <v>150</v>
      </c>
      <c r="J92" s="8" t="s">
        <v>198</v>
      </c>
      <c r="K92" s="1" t="str">
        <f t="shared" si="3"/>
        <v>3.3.90.30.21.01.0101.000008-01 - 308 - ITAPOA RA XXVIII</v>
      </c>
      <c r="L92" s="1" t="str">
        <f t="shared" si="4"/>
        <v>3.3.90.30.21.01.0101.000008-01 - 308</v>
      </c>
    </row>
    <row r="93" spans="1:12" ht="42" x14ac:dyDescent="0.25">
      <c r="A93" s="7" t="s">
        <v>189</v>
      </c>
      <c r="B93" s="3" t="s">
        <v>191</v>
      </c>
      <c r="C93" s="3" t="s">
        <v>192</v>
      </c>
      <c r="D93" s="3" t="s">
        <v>193</v>
      </c>
      <c r="E93" s="3" t="str">
        <f t="shared" si="5"/>
        <v>3.3.90.30.21.01.0101.000008-01 - 309</v>
      </c>
      <c r="F93" s="4">
        <v>309</v>
      </c>
      <c r="G93" s="2" t="s">
        <v>146</v>
      </c>
      <c r="H93" s="28">
        <v>120</v>
      </c>
      <c r="I93" s="29">
        <v>25</v>
      </c>
      <c r="J93" s="8" t="s">
        <v>198</v>
      </c>
      <c r="K93" s="1" t="str">
        <f t="shared" si="3"/>
        <v>3.3.90.30.21.01.0101.000008-01 - 309 - SIA RA XXIX</v>
      </c>
      <c r="L93" s="1" t="str">
        <f t="shared" si="4"/>
        <v>3.3.90.30.21.01.0101.000008-01 - 309</v>
      </c>
    </row>
    <row r="94" spans="1:12" ht="42" x14ac:dyDescent="0.25">
      <c r="A94" s="7" t="s">
        <v>189</v>
      </c>
      <c r="B94" s="3" t="s">
        <v>191</v>
      </c>
      <c r="C94" s="3" t="s">
        <v>192</v>
      </c>
      <c r="D94" s="3" t="s">
        <v>193</v>
      </c>
      <c r="E94" s="3" t="str">
        <f t="shared" si="5"/>
        <v>3.3.90.30.21.01.0101.000008-01 - 144</v>
      </c>
      <c r="F94" s="4">
        <v>144</v>
      </c>
      <c r="G94" s="2" t="s">
        <v>141</v>
      </c>
      <c r="H94" s="28">
        <v>0</v>
      </c>
      <c r="I94" s="29">
        <v>39</v>
      </c>
      <c r="J94" s="8" t="s">
        <v>198</v>
      </c>
      <c r="K94" s="1" t="str">
        <f t="shared" si="3"/>
        <v>3.3.90.30.21.01.0101.000008-01 - 144 - SAO SEBT RA XIV</v>
      </c>
      <c r="L94" s="1" t="str">
        <f t="shared" si="4"/>
        <v>3.3.90.30.21.01.0101.000008-01 - 144</v>
      </c>
    </row>
    <row r="95" spans="1:12" ht="42" x14ac:dyDescent="0.25">
      <c r="A95" s="7" t="s">
        <v>190</v>
      </c>
      <c r="B95" s="3" t="s">
        <v>196</v>
      </c>
      <c r="C95" s="3" t="s">
        <v>197</v>
      </c>
      <c r="D95" s="3" t="s">
        <v>193</v>
      </c>
      <c r="E95" s="3" t="str">
        <f t="shared" si="5"/>
        <v>3.3.90.30.21.01.0100.000006-01 - 196</v>
      </c>
      <c r="F95" s="4">
        <v>196</v>
      </c>
      <c r="G95" s="2" t="s">
        <v>140</v>
      </c>
      <c r="H95" s="28">
        <v>0</v>
      </c>
      <c r="I95" s="29">
        <v>107</v>
      </c>
      <c r="J95" s="8" t="s">
        <v>198</v>
      </c>
      <c r="K95" s="1" t="str">
        <f t="shared" si="3"/>
        <v>3.3.90.30.21.01.0100.000006-01 - 196 - FJZB</v>
      </c>
      <c r="L95" s="1" t="str">
        <f t="shared" si="4"/>
        <v>3.3.90.30.21.01.0100.000006-01 - 196</v>
      </c>
    </row>
    <row r="96" spans="1:12" ht="42" x14ac:dyDescent="0.25">
      <c r="A96" s="7" t="s">
        <v>190</v>
      </c>
      <c r="B96" s="3" t="s">
        <v>196</v>
      </c>
      <c r="C96" s="3" t="s">
        <v>197</v>
      </c>
      <c r="D96" s="3" t="s">
        <v>193</v>
      </c>
      <c r="E96" s="3" t="str">
        <f t="shared" si="5"/>
        <v>3.3.90.30.21.01.0100.000006-01 - 40</v>
      </c>
      <c r="F96" s="4">
        <v>40</v>
      </c>
      <c r="G96" s="2" t="s">
        <v>109</v>
      </c>
      <c r="H96" s="28">
        <v>832</v>
      </c>
      <c r="I96" s="29">
        <v>834</v>
      </c>
      <c r="J96" s="8" t="s">
        <v>198</v>
      </c>
      <c r="K96" s="1" t="str">
        <f t="shared" si="3"/>
        <v>3.3.90.30.21.01.0100.000006-01 - 40 - SEF</v>
      </c>
      <c r="L96" s="1" t="str">
        <f t="shared" si="4"/>
        <v>3.3.90.30.21.01.0100.000006-01 - 40</v>
      </c>
    </row>
    <row r="97" spans="1:12" ht="42" x14ac:dyDescent="0.25">
      <c r="A97" s="7" t="s">
        <v>190</v>
      </c>
      <c r="B97" s="3" t="s">
        <v>196</v>
      </c>
      <c r="C97" s="3" t="s">
        <v>197</v>
      </c>
      <c r="D97" s="3" t="s">
        <v>193</v>
      </c>
      <c r="E97" s="3" t="str">
        <f t="shared" si="5"/>
        <v>3.3.90.30.21.01.0100.000006-01 - 94</v>
      </c>
      <c r="F97" s="4">
        <v>94</v>
      </c>
      <c r="G97" s="2" t="s">
        <v>135</v>
      </c>
      <c r="H97" s="28">
        <v>0</v>
      </c>
      <c r="I97" s="29">
        <v>55</v>
      </c>
      <c r="J97" s="8" t="s">
        <v>198</v>
      </c>
      <c r="K97" s="1" t="str">
        <f t="shared" si="3"/>
        <v>3.3.90.30.21.01.0100.000006-01 - 94 - SLU</v>
      </c>
      <c r="L97" s="1" t="str">
        <f t="shared" si="4"/>
        <v>3.3.90.30.21.01.0100.000006-01 - 94</v>
      </c>
    </row>
    <row r="98" spans="1:12" ht="42" x14ac:dyDescent="0.25">
      <c r="A98" s="7" t="s">
        <v>190</v>
      </c>
      <c r="B98" s="3" t="s">
        <v>196</v>
      </c>
      <c r="C98" s="3" t="s">
        <v>197</v>
      </c>
      <c r="D98" s="3" t="s">
        <v>193</v>
      </c>
      <c r="E98" s="3" t="str">
        <f t="shared" si="5"/>
        <v>3.3.90.30.21.01.0100.000006-01 - 110</v>
      </c>
      <c r="F98" s="4">
        <v>110</v>
      </c>
      <c r="G98" s="2" t="s">
        <v>136</v>
      </c>
      <c r="H98" s="28">
        <v>182</v>
      </c>
      <c r="I98" s="29">
        <v>52</v>
      </c>
      <c r="J98" s="8" t="s">
        <v>198</v>
      </c>
      <c r="K98" s="1" t="str">
        <f t="shared" si="3"/>
        <v>3.3.90.30.21.01.0100.000006-01 - 110 - SINESP</v>
      </c>
      <c r="L98" s="1" t="str">
        <f t="shared" si="4"/>
        <v>3.3.90.30.21.01.0100.000006-01 - 110</v>
      </c>
    </row>
    <row r="99" spans="1:12" ht="42" x14ac:dyDescent="0.25">
      <c r="A99" s="7" t="s">
        <v>190</v>
      </c>
      <c r="B99" s="3" t="s">
        <v>196</v>
      </c>
      <c r="C99" s="3" t="s">
        <v>197</v>
      </c>
      <c r="D99" s="3" t="s">
        <v>193</v>
      </c>
      <c r="E99" s="3" t="str">
        <f t="shared" si="5"/>
        <v>3.3.90.30.21.01.0100.000006-01 - 90</v>
      </c>
      <c r="F99" s="4">
        <v>90</v>
      </c>
      <c r="G99" s="2" t="s">
        <v>120</v>
      </c>
      <c r="H99" s="28">
        <v>0</v>
      </c>
      <c r="I99" s="29">
        <v>201</v>
      </c>
      <c r="J99" s="8" t="s">
        <v>198</v>
      </c>
      <c r="K99" s="1" t="str">
        <f t="shared" si="3"/>
        <v>3.3.90.30.21.01.0100.000006-01 - 90 - SEMOB</v>
      </c>
      <c r="L99" s="1" t="str">
        <f t="shared" si="4"/>
        <v>3.3.90.30.21.01.0100.000006-01 - 90</v>
      </c>
    </row>
    <row r="100" spans="1:12" ht="42" x14ac:dyDescent="0.25">
      <c r="A100" s="7" t="s">
        <v>190</v>
      </c>
      <c r="B100" s="3" t="s">
        <v>196</v>
      </c>
      <c r="C100" s="3" t="s">
        <v>197</v>
      </c>
      <c r="D100" s="3" t="s">
        <v>193</v>
      </c>
      <c r="E100" s="3" t="str">
        <f t="shared" si="5"/>
        <v>3.3.90.30.21.01.0100.000006-01 - 70</v>
      </c>
      <c r="F100" s="4">
        <v>70</v>
      </c>
      <c r="G100" s="2" t="s">
        <v>130</v>
      </c>
      <c r="H100" s="28">
        <v>0</v>
      </c>
      <c r="I100" s="29">
        <v>897</v>
      </c>
      <c r="J100" s="8" t="s">
        <v>198</v>
      </c>
      <c r="K100" s="1" t="str">
        <f t="shared" si="3"/>
        <v>3.3.90.30.21.01.0100.000006-01 - 70 - SEAGRI</v>
      </c>
      <c r="L100" s="1" t="str">
        <f t="shared" si="4"/>
        <v>3.3.90.30.21.01.0100.000006-01 - 70</v>
      </c>
    </row>
    <row r="101" spans="1:12" ht="42" x14ac:dyDescent="0.25">
      <c r="A101" s="7" t="s">
        <v>190</v>
      </c>
      <c r="B101" s="3" t="s">
        <v>196</v>
      </c>
      <c r="C101" s="3" t="s">
        <v>197</v>
      </c>
      <c r="D101" s="3" t="s">
        <v>193</v>
      </c>
      <c r="E101" s="3" t="str">
        <f t="shared" si="5"/>
        <v>3.3.90.30.21.01.0100.000006-01 - 390</v>
      </c>
      <c r="F101" s="4">
        <v>390</v>
      </c>
      <c r="G101" s="2" t="s">
        <v>119</v>
      </c>
      <c r="H101" s="28">
        <v>0</v>
      </c>
      <c r="I101" s="29">
        <v>333</v>
      </c>
      <c r="J101" s="8" t="s">
        <v>198</v>
      </c>
      <c r="K101" s="1" t="str">
        <f t="shared" si="3"/>
        <v>3.3.90.30.21.01.0100.000006-01 - 390 - SEGETH</v>
      </c>
      <c r="L101" s="1" t="str">
        <f t="shared" si="4"/>
        <v>3.3.90.30.21.01.0100.000006-01 - 390</v>
      </c>
    </row>
    <row r="102" spans="1:12" ht="42" x14ac:dyDescent="0.25">
      <c r="A102" s="7" t="s">
        <v>190</v>
      </c>
      <c r="B102" s="3" t="s">
        <v>196</v>
      </c>
      <c r="C102" s="3" t="s">
        <v>197</v>
      </c>
      <c r="D102" s="3" t="s">
        <v>193</v>
      </c>
      <c r="E102" s="3" t="str">
        <f t="shared" si="5"/>
        <v>3.3.90.30.21.01.0100.000006-01 - 150</v>
      </c>
      <c r="F102" s="4">
        <v>150</v>
      </c>
      <c r="G102" s="2" t="s">
        <v>133</v>
      </c>
      <c r="H102" s="28">
        <v>1119</v>
      </c>
      <c r="I102" s="29">
        <v>854</v>
      </c>
      <c r="J102" s="8" t="s">
        <v>198</v>
      </c>
      <c r="K102" s="1" t="str">
        <f t="shared" si="3"/>
        <v>3.3.90.30.21.01.0100.000006-01 - 150 - SEC</v>
      </c>
      <c r="L102" s="1" t="str">
        <f t="shared" si="4"/>
        <v>3.3.90.30.21.01.0100.000006-01 - 150</v>
      </c>
    </row>
    <row r="103" spans="1:12" ht="42" x14ac:dyDescent="0.25">
      <c r="A103" s="7" t="s">
        <v>190</v>
      </c>
      <c r="B103" s="3" t="s">
        <v>196</v>
      </c>
      <c r="C103" s="3" t="s">
        <v>197</v>
      </c>
      <c r="D103" s="3" t="s">
        <v>193</v>
      </c>
      <c r="E103" s="3" t="str">
        <f t="shared" si="5"/>
        <v>3.3.90.30.21.01.0100.000006-01 - 14</v>
      </c>
      <c r="F103" s="4">
        <v>14</v>
      </c>
      <c r="G103" s="2" t="s">
        <v>139</v>
      </c>
      <c r="H103" s="28">
        <v>228</v>
      </c>
      <c r="I103" s="29">
        <v>66</v>
      </c>
      <c r="J103" s="8" t="s">
        <v>198</v>
      </c>
      <c r="K103" s="1" t="str">
        <f t="shared" si="3"/>
        <v>3.3.90.30.21.01.0100.000006-01 - 14 - GVG</v>
      </c>
      <c r="L103" s="1" t="str">
        <f t="shared" si="4"/>
        <v>3.3.90.30.21.01.0100.000006-01 - 14</v>
      </c>
    </row>
    <row r="104" spans="1:12" ht="42" x14ac:dyDescent="0.25">
      <c r="A104" s="7" t="s">
        <v>190</v>
      </c>
      <c r="B104" s="3" t="s">
        <v>196</v>
      </c>
      <c r="C104" s="3" t="s">
        <v>197</v>
      </c>
      <c r="D104" s="3" t="s">
        <v>193</v>
      </c>
      <c r="E104" s="3" t="str">
        <f t="shared" si="5"/>
        <v>3.3.90.30.21.01.0100.000006-01 - 121</v>
      </c>
      <c r="F104" s="4">
        <v>121</v>
      </c>
      <c r="G104" s="2" t="s">
        <v>148</v>
      </c>
      <c r="H104" s="28">
        <v>0</v>
      </c>
      <c r="I104" s="29">
        <v>600</v>
      </c>
      <c r="J104" s="8" t="s">
        <v>198</v>
      </c>
      <c r="K104" s="1" t="str">
        <f t="shared" si="3"/>
        <v>3.3.90.30.21.01.0100.000006-01 - 121 - CODEPLAN</v>
      </c>
      <c r="L104" s="1" t="str">
        <f t="shared" si="4"/>
        <v>3.3.90.30.21.01.0100.000006-01 - 121</v>
      </c>
    </row>
    <row r="105" spans="1:12" ht="42" x14ac:dyDescent="0.25">
      <c r="A105" s="7" t="s">
        <v>190</v>
      </c>
      <c r="B105" s="3" t="s">
        <v>196</v>
      </c>
      <c r="C105" s="3" t="s">
        <v>197</v>
      </c>
      <c r="D105" s="3" t="s">
        <v>193</v>
      </c>
      <c r="E105" s="3" t="str">
        <f t="shared" si="5"/>
        <v>3.3.90.30.21.01.0100.000006-01 - 80</v>
      </c>
      <c r="F105" s="4">
        <v>80</v>
      </c>
      <c r="G105" s="2" t="s">
        <v>195</v>
      </c>
      <c r="H105" s="28">
        <v>2104</v>
      </c>
      <c r="I105" s="29">
        <v>448</v>
      </c>
      <c r="J105" s="8" t="s">
        <v>198</v>
      </c>
      <c r="K105" s="1" t="str">
        <f t="shared" si="3"/>
        <v>3.3.90.30.21.01.0100.000006-01 - 80 - SE</v>
      </c>
      <c r="L105" s="1" t="str">
        <f t="shared" si="4"/>
        <v>3.3.90.30.21.01.0100.000006-01 - 80</v>
      </c>
    </row>
    <row r="106" spans="1:12" ht="42" x14ac:dyDescent="0.25">
      <c r="A106" s="7" t="s">
        <v>190</v>
      </c>
      <c r="B106" s="3" t="s">
        <v>196</v>
      </c>
      <c r="C106" s="3" t="s">
        <v>197</v>
      </c>
      <c r="D106" s="3" t="s">
        <v>193</v>
      </c>
      <c r="E106" s="3" t="str">
        <f t="shared" si="5"/>
        <v>3.3.90.30.21.01.0100.000006-01 - 431</v>
      </c>
      <c r="F106" s="4">
        <v>431</v>
      </c>
      <c r="G106" s="2" t="s">
        <v>207</v>
      </c>
      <c r="H106" s="28">
        <v>0</v>
      </c>
      <c r="I106" s="29">
        <v>1057</v>
      </c>
      <c r="J106" s="8" t="s">
        <v>198</v>
      </c>
      <c r="K106" s="1" t="str">
        <f t="shared" si="3"/>
        <v>3.3.90.30.21.01.0100.000006-01 - 431 - SEDESTMIDH</v>
      </c>
      <c r="L106" s="1" t="str">
        <f t="shared" si="4"/>
        <v>3.3.90.30.21.01.0100.000006-01 - 431</v>
      </c>
    </row>
    <row r="107" spans="1:12" ht="42" x14ac:dyDescent="0.25">
      <c r="A107" s="7" t="s">
        <v>190</v>
      </c>
      <c r="B107" s="3" t="s">
        <v>196</v>
      </c>
      <c r="C107" s="3" t="s">
        <v>197</v>
      </c>
      <c r="D107" s="3" t="s">
        <v>193</v>
      </c>
      <c r="E107" s="3" t="str">
        <f t="shared" si="5"/>
        <v>3.3.90.30.21.01.0100.000006-01 - 50</v>
      </c>
      <c r="F107" s="4">
        <v>50</v>
      </c>
      <c r="G107" s="2" t="s">
        <v>114</v>
      </c>
      <c r="H107" s="28">
        <v>104</v>
      </c>
      <c r="I107" s="29">
        <v>1187</v>
      </c>
      <c r="J107" s="8" t="s">
        <v>198</v>
      </c>
      <c r="K107" s="1" t="str">
        <f t="shared" si="3"/>
        <v>3.3.90.30.21.01.0100.000006-01 - 50 - SSP</v>
      </c>
      <c r="L107" s="1" t="str">
        <f t="shared" si="4"/>
        <v>3.3.90.30.21.01.0100.000006-01 - 50</v>
      </c>
    </row>
    <row r="108" spans="1:12" ht="27" customHeight="1" x14ac:dyDescent="0.25">
      <c r="A108" s="7" t="s">
        <v>190</v>
      </c>
      <c r="B108" s="3" t="s">
        <v>196</v>
      </c>
      <c r="C108" s="3" t="s">
        <v>197</v>
      </c>
      <c r="D108" s="3" t="s">
        <v>193</v>
      </c>
      <c r="E108" s="3" t="str">
        <f t="shared" si="5"/>
        <v>3.3.90.30.21.01.0100.000006-01 - 193</v>
      </c>
      <c r="F108" s="4">
        <v>193</v>
      </c>
      <c r="G108" s="2" t="s">
        <v>124</v>
      </c>
      <c r="H108" s="28">
        <v>95</v>
      </c>
      <c r="I108" s="29">
        <v>5</v>
      </c>
      <c r="J108" s="8" t="s">
        <v>198</v>
      </c>
      <c r="K108" s="1" t="str">
        <f t="shared" si="3"/>
        <v>3.3.90.30.21.01.0100.000006-01 - 193 - FAP</v>
      </c>
      <c r="L108" s="1" t="str">
        <f t="shared" si="4"/>
        <v>3.3.90.30.21.01.0100.000006-01 - 193</v>
      </c>
    </row>
    <row r="109" spans="1:12" ht="42" x14ac:dyDescent="0.25">
      <c r="A109" s="7" t="s">
        <v>190</v>
      </c>
      <c r="B109" s="3" t="s">
        <v>196</v>
      </c>
      <c r="C109" s="3" t="s">
        <v>197</v>
      </c>
      <c r="D109" s="3" t="s">
        <v>193</v>
      </c>
      <c r="E109" s="3" t="str">
        <f t="shared" si="5"/>
        <v>3.3.90.30.21.01.0100.000006-01 - 410</v>
      </c>
      <c r="F109" s="4">
        <v>410</v>
      </c>
      <c r="G109" s="2" t="s">
        <v>115</v>
      </c>
      <c r="H109" s="28">
        <v>140</v>
      </c>
      <c r="I109" s="29">
        <v>1230</v>
      </c>
      <c r="J109" s="8" t="s">
        <v>198</v>
      </c>
      <c r="K109" s="1" t="str">
        <f t="shared" si="3"/>
        <v>3.3.90.30.21.01.0100.000006-01 - 410 - SEPLAG</v>
      </c>
      <c r="L109" s="1" t="str">
        <f t="shared" si="4"/>
        <v>3.3.90.30.21.01.0100.000006-01 - 410</v>
      </c>
    </row>
    <row r="110" spans="1:12" ht="42" x14ac:dyDescent="0.25">
      <c r="A110" s="7" t="s">
        <v>190</v>
      </c>
      <c r="B110" s="3" t="s">
        <v>196</v>
      </c>
      <c r="C110" s="3" t="s">
        <v>197</v>
      </c>
      <c r="D110" s="3" t="s">
        <v>193</v>
      </c>
      <c r="E110" s="3" t="str">
        <f t="shared" si="5"/>
        <v>3.3.90.30.21.01.0100.000006-01 - 63</v>
      </c>
      <c r="F110" s="4">
        <v>63</v>
      </c>
      <c r="G110" s="2" t="s">
        <v>128</v>
      </c>
      <c r="H110" s="28">
        <v>0</v>
      </c>
      <c r="I110" s="29">
        <v>192</v>
      </c>
      <c r="J110" s="8" t="s">
        <v>198</v>
      </c>
      <c r="K110" s="1" t="str">
        <f t="shared" si="3"/>
        <v>3.3.90.30.21.01.0100.000006-01 - 63 - FHB</v>
      </c>
      <c r="L110" s="1" t="str">
        <f t="shared" si="4"/>
        <v>3.3.90.30.21.01.0100.000006-01 - 63</v>
      </c>
    </row>
    <row r="111" spans="1:12" ht="42" x14ac:dyDescent="0.25">
      <c r="A111" s="7" t="s">
        <v>190</v>
      </c>
      <c r="B111" s="3" t="s">
        <v>196</v>
      </c>
      <c r="C111" s="3" t="s">
        <v>197</v>
      </c>
      <c r="D111" s="3" t="s">
        <v>193</v>
      </c>
      <c r="E111" s="3" t="str">
        <f t="shared" si="5"/>
        <v>3.3.90.30.21.01.0100.000006-01 - 400</v>
      </c>
      <c r="F111" s="4">
        <v>400</v>
      </c>
      <c r="G111" s="2" t="s">
        <v>118</v>
      </c>
      <c r="H111" s="28">
        <v>1239</v>
      </c>
      <c r="I111" s="29">
        <v>1357</v>
      </c>
      <c r="J111" s="8" t="s">
        <v>198</v>
      </c>
      <c r="K111" s="1" t="str">
        <f t="shared" si="3"/>
        <v>3.3.90.30.21.01.0100.000006-01 - 400 - SEJUS</v>
      </c>
      <c r="L111" s="1" t="str">
        <f t="shared" si="4"/>
        <v>3.3.90.30.21.01.0100.000006-01 - 400</v>
      </c>
    </row>
    <row r="112" spans="1:12" ht="42" x14ac:dyDescent="0.25">
      <c r="A112" s="7" t="s">
        <v>190</v>
      </c>
      <c r="B112" s="3" t="s">
        <v>196</v>
      </c>
      <c r="C112" s="3" t="s">
        <v>197</v>
      </c>
      <c r="D112" s="3" t="s">
        <v>193</v>
      </c>
      <c r="E112" s="3" t="str">
        <f t="shared" si="5"/>
        <v>3.3.90.30.21.01.0100.000006-01 - 417</v>
      </c>
      <c r="F112" s="4">
        <v>417</v>
      </c>
      <c r="G112" s="2" t="s">
        <v>112</v>
      </c>
      <c r="H112" s="28">
        <v>0</v>
      </c>
      <c r="I112" s="29">
        <v>8598</v>
      </c>
      <c r="J112" s="8" t="s">
        <v>198</v>
      </c>
      <c r="K112" s="1" t="str">
        <f t="shared" si="3"/>
        <v>3.3.90.30.21.01.0100.000006-01 - 417 - SECRIANCA</v>
      </c>
      <c r="L112" s="1" t="str">
        <f t="shared" si="4"/>
        <v>3.3.90.30.21.01.0100.000006-01 - 417</v>
      </c>
    </row>
    <row r="113" spans="1:12" ht="42" x14ac:dyDescent="0.25">
      <c r="A113" s="7" t="s">
        <v>190</v>
      </c>
      <c r="B113" s="3" t="s">
        <v>196</v>
      </c>
      <c r="C113" s="3" t="s">
        <v>197</v>
      </c>
      <c r="D113" s="3" t="s">
        <v>193</v>
      </c>
      <c r="E113" s="3" t="str">
        <f t="shared" si="5"/>
        <v>3.3.90.30.21.01.0100.000006-01 - 391</v>
      </c>
      <c r="F113" s="4">
        <v>391</v>
      </c>
      <c r="G113" s="2" t="s">
        <v>121</v>
      </c>
      <c r="H113" s="28">
        <v>0</v>
      </c>
      <c r="I113" s="29">
        <v>120</v>
      </c>
      <c r="J113" s="8" t="s">
        <v>198</v>
      </c>
      <c r="K113" s="1" t="str">
        <f t="shared" si="3"/>
        <v>3.3.90.30.21.01.0100.000006-01 - 391 - IBRAM</v>
      </c>
      <c r="L113" s="1" t="str">
        <f t="shared" si="4"/>
        <v>3.3.90.30.21.01.0100.000006-01 - 391</v>
      </c>
    </row>
    <row r="114" spans="1:12" ht="42" x14ac:dyDescent="0.25">
      <c r="A114" s="7" t="s">
        <v>190</v>
      </c>
      <c r="B114" s="3" t="s">
        <v>196</v>
      </c>
      <c r="C114" s="3" t="s">
        <v>197</v>
      </c>
      <c r="D114" s="3" t="s">
        <v>193</v>
      </c>
      <c r="E114" s="3" t="str">
        <f t="shared" si="5"/>
        <v>3.3.90.30.21.01.0100.000006-01 - 480</v>
      </c>
      <c r="F114" s="4">
        <v>480</v>
      </c>
      <c r="G114" s="2" t="s">
        <v>134</v>
      </c>
      <c r="H114" s="28">
        <v>320</v>
      </c>
      <c r="I114" s="29">
        <v>80</v>
      </c>
      <c r="J114" s="8" t="s">
        <v>198</v>
      </c>
      <c r="K114" s="1" t="str">
        <f t="shared" si="3"/>
        <v>3.3.90.30.21.01.0100.000006-01 - 480 - CGDF</v>
      </c>
      <c r="L114" s="1" t="str">
        <f t="shared" si="4"/>
        <v>3.3.90.30.21.01.0100.000006-01 - 480</v>
      </c>
    </row>
    <row r="115" spans="1:12" ht="42" x14ac:dyDescent="0.25">
      <c r="A115" s="7" t="s">
        <v>190</v>
      </c>
      <c r="B115" s="3" t="s">
        <v>196</v>
      </c>
      <c r="C115" s="3" t="s">
        <v>197</v>
      </c>
      <c r="D115" s="3" t="s">
        <v>193</v>
      </c>
      <c r="E115" s="3" t="str">
        <f t="shared" si="5"/>
        <v>3.3.90.30.21.01.0100.000006-01 - 53</v>
      </c>
      <c r="F115" s="4">
        <v>53</v>
      </c>
      <c r="G115" s="2" t="s">
        <v>123</v>
      </c>
      <c r="H115" s="28">
        <v>1234</v>
      </c>
      <c r="I115" s="29">
        <v>283</v>
      </c>
      <c r="J115" s="8" t="s">
        <v>198</v>
      </c>
      <c r="K115" s="1" t="str">
        <f t="shared" si="3"/>
        <v>3.3.90.30.21.01.0100.000006-01 - 53 - CBMDF</v>
      </c>
      <c r="L115" s="1" t="str">
        <f t="shared" si="4"/>
        <v>3.3.90.30.21.01.0100.000006-01 - 53</v>
      </c>
    </row>
    <row r="116" spans="1:12" ht="42" x14ac:dyDescent="0.25">
      <c r="A116" s="7" t="s">
        <v>190</v>
      </c>
      <c r="B116" s="3" t="s">
        <v>196</v>
      </c>
      <c r="C116" s="3" t="s">
        <v>197</v>
      </c>
      <c r="D116" s="3" t="s">
        <v>193</v>
      </c>
      <c r="E116" s="3" t="str">
        <f t="shared" si="5"/>
        <v>3.3.90.30.21.01.0100.000006-01 - 361</v>
      </c>
      <c r="F116" s="4">
        <v>361</v>
      </c>
      <c r="G116" s="2" t="s">
        <v>154</v>
      </c>
      <c r="H116" s="28">
        <v>345</v>
      </c>
      <c r="I116" s="29">
        <v>228</v>
      </c>
      <c r="J116" s="8" t="s">
        <v>198</v>
      </c>
      <c r="K116" s="1" t="str">
        <f t="shared" si="3"/>
        <v>3.3.90.30.21.01.0100.000006-01 - 361 - AGEFIS</v>
      </c>
      <c r="L116" s="1" t="str">
        <f t="shared" si="4"/>
        <v>3.3.90.30.21.01.0100.000006-01 - 361</v>
      </c>
    </row>
    <row r="117" spans="1:12" ht="42" x14ac:dyDescent="0.25">
      <c r="A117" s="7" t="s">
        <v>190</v>
      </c>
      <c r="B117" s="3" t="s">
        <v>196</v>
      </c>
      <c r="C117" s="3" t="s">
        <v>197</v>
      </c>
      <c r="D117" s="3" t="s">
        <v>193</v>
      </c>
      <c r="E117" s="3" t="str">
        <f t="shared" si="5"/>
        <v>3.3.90.30.21.01.0100.000006-01 - 72</v>
      </c>
      <c r="F117" s="4">
        <v>72</v>
      </c>
      <c r="G117" s="2" t="s">
        <v>129</v>
      </c>
      <c r="H117" s="28">
        <v>0</v>
      </c>
      <c r="I117" s="29">
        <v>458</v>
      </c>
      <c r="J117" s="8" t="s">
        <v>198</v>
      </c>
      <c r="K117" s="1" t="str">
        <f t="shared" si="3"/>
        <v>3.3.90.30.21.01.0100.000006-01 - 72 - EMATER</v>
      </c>
      <c r="L117" s="1" t="str">
        <f t="shared" si="4"/>
        <v>3.3.90.30.21.01.0100.000006-01 - 72</v>
      </c>
    </row>
    <row r="118" spans="1:12" ht="42" x14ac:dyDescent="0.25">
      <c r="A118" s="7" t="s">
        <v>190</v>
      </c>
      <c r="B118" s="3" t="s">
        <v>196</v>
      </c>
      <c r="C118" s="3" t="s">
        <v>197</v>
      </c>
      <c r="D118" s="3" t="s">
        <v>193</v>
      </c>
      <c r="E118" s="3" t="str">
        <f t="shared" si="5"/>
        <v>3.3.90.30.21.01.0100.000006-01 - 413</v>
      </c>
      <c r="F118" s="4">
        <v>413</v>
      </c>
      <c r="G118" s="2" t="s">
        <v>161</v>
      </c>
      <c r="H118" s="28">
        <v>47</v>
      </c>
      <c r="I118" s="29">
        <v>24</v>
      </c>
      <c r="J118" s="8" t="s">
        <v>198</v>
      </c>
      <c r="K118" s="1" t="str">
        <f t="shared" si="3"/>
        <v>3.3.90.30.21.01.0100.000006-01 - 413 - IPREV-DF</v>
      </c>
      <c r="L118" s="1" t="str">
        <f t="shared" si="4"/>
        <v>3.3.90.30.21.01.0100.000006-01 - 413</v>
      </c>
    </row>
    <row r="119" spans="1:12" ht="42" x14ac:dyDescent="0.25">
      <c r="A119" s="7" t="s">
        <v>190</v>
      </c>
      <c r="B119" s="3" t="s">
        <v>196</v>
      </c>
      <c r="C119" s="3" t="s">
        <v>197</v>
      </c>
      <c r="D119" s="3" t="s">
        <v>193</v>
      </c>
      <c r="E119" s="3" t="str">
        <f t="shared" si="5"/>
        <v>3.3.90.30.21.01.0100.000006-01 - 112</v>
      </c>
      <c r="F119" s="4">
        <v>112</v>
      </c>
      <c r="G119" s="2" t="s">
        <v>117</v>
      </c>
      <c r="H119" s="28">
        <v>1111</v>
      </c>
      <c r="I119" s="29">
        <v>1945</v>
      </c>
      <c r="J119" s="8" t="s">
        <v>198</v>
      </c>
      <c r="K119" s="1" t="str">
        <f t="shared" si="3"/>
        <v>3.3.90.30.21.01.0100.000006-01 - 112 - NOVACAP</v>
      </c>
      <c r="L119" s="1" t="str">
        <f t="shared" si="4"/>
        <v>3.3.90.30.21.01.0100.000006-01 - 112</v>
      </c>
    </row>
    <row r="120" spans="1:12" ht="42" x14ac:dyDescent="0.25">
      <c r="A120" s="7" t="s">
        <v>190</v>
      </c>
      <c r="B120" s="3" t="s">
        <v>196</v>
      </c>
      <c r="C120" s="3" t="s">
        <v>197</v>
      </c>
      <c r="D120" s="3" t="s">
        <v>193</v>
      </c>
      <c r="E120" s="3" t="str">
        <f t="shared" si="5"/>
        <v>3.3.90.30.21.01.0100.000006-01 - 401</v>
      </c>
      <c r="F120" s="4">
        <v>401</v>
      </c>
      <c r="G120" s="2" t="s">
        <v>127</v>
      </c>
      <c r="H120" s="28">
        <v>0</v>
      </c>
      <c r="I120" s="29">
        <v>426</v>
      </c>
      <c r="J120" s="8" t="s">
        <v>198</v>
      </c>
      <c r="K120" s="1" t="str">
        <f t="shared" si="3"/>
        <v>3.3.90.30.21.01.0100.000006-01 - 401 - DPDF</v>
      </c>
      <c r="L120" s="1" t="str">
        <f t="shared" si="4"/>
        <v>3.3.90.30.21.01.0100.000006-01 - 401</v>
      </c>
    </row>
    <row r="121" spans="1:12" ht="42" x14ac:dyDescent="0.25">
      <c r="A121" s="7" t="s">
        <v>190</v>
      </c>
      <c r="B121" s="3" t="s">
        <v>196</v>
      </c>
      <c r="C121" s="3" t="s">
        <v>197</v>
      </c>
      <c r="D121" s="3" t="s">
        <v>193</v>
      </c>
      <c r="E121" s="3" t="str">
        <f t="shared" si="5"/>
        <v>3.3.90.30.21.01.0100.000006-01 - 131</v>
      </c>
      <c r="F121" s="4">
        <v>131</v>
      </c>
      <c r="G121" s="2" t="s">
        <v>157</v>
      </c>
      <c r="H121" s="28">
        <v>0</v>
      </c>
      <c r="I121" s="29">
        <v>150</v>
      </c>
      <c r="J121" s="8" t="s">
        <v>198</v>
      </c>
      <c r="K121" s="1" t="str">
        <f t="shared" si="3"/>
        <v>3.3.90.30.21.01.0100.000006-01 - 131 - GAMA RA II</v>
      </c>
      <c r="L121" s="1" t="str">
        <f t="shared" si="4"/>
        <v>3.3.90.30.21.01.0100.000006-01 - 131</v>
      </c>
    </row>
    <row r="122" spans="1:12" ht="42" x14ac:dyDescent="0.25">
      <c r="A122" s="7" t="s">
        <v>190</v>
      </c>
      <c r="B122" s="3" t="s">
        <v>196</v>
      </c>
      <c r="C122" s="3" t="s">
        <v>197</v>
      </c>
      <c r="D122" s="3" t="s">
        <v>193</v>
      </c>
      <c r="E122" s="3" t="str">
        <f t="shared" si="5"/>
        <v>3.3.90.30.21.01.0100.000006-01 - 132</v>
      </c>
      <c r="F122" s="4">
        <v>132</v>
      </c>
      <c r="G122" s="2" t="s">
        <v>132</v>
      </c>
      <c r="H122" s="28">
        <v>992</v>
      </c>
      <c r="I122" s="29">
        <v>4</v>
      </c>
      <c r="J122" s="8" t="s">
        <v>198</v>
      </c>
      <c r="K122" s="1" t="str">
        <f t="shared" si="3"/>
        <v>3.3.90.30.21.01.0100.000006-01 - 132 - TAGUA RA III</v>
      </c>
      <c r="L122" s="1" t="str">
        <f t="shared" si="4"/>
        <v>3.3.90.30.21.01.0100.000006-01 - 132</v>
      </c>
    </row>
    <row r="123" spans="1:12" ht="42" x14ac:dyDescent="0.25">
      <c r="A123" s="7" t="s">
        <v>190</v>
      </c>
      <c r="B123" s="3" t="s">
        <v>196</v>
      </c>
      <c r="C123" s="3" t="s">
        <v>197</v>
      </c>
      <c r="D123" s="3" t="s">
        <v>193</v>
      </c>
      <c r="E123" s="3" t="str">
        <f t="shared" si="5"/>
        <v>3.3.90.30.21.01.0100.000006-01 - 133</v>
      </c>
      <c r="F123" s="4">
        <v>133</v>
      </c>
      <c r="G123" s="2" t="s">
        <v>152</v>
      </c>
      <c r="H123" s="28">
        <v>408</v>
      </c>
      <c r="I123" s="29">
        <v>196</v>
      </c>
      <c r="J123" s="8" t="s">
        <v>198</v>
      </c>
      <c r="K123" s="1" t="str">
        <f t="shared" si="3"/>
        <v>3.3.90.30.21.01.0100.000006-01 - 133 - BRAZLAND RA IV</v>
      </c>
      <c r="L123" s="1" t="str">
        <f t="shared" si="4"/>
        <v>3.3.90.30.21.01.0100.000006-01 - 133</v>
      </c>
    </row>
    <row r="124" spans="1:12" ht="42" x14ac:dyDescent="0.25">
      <c r="A124" s="7" t="s">
        <v>190</v>
      </c>
      <c r="B124" s="3" t="s">
        <v>196</v>
      </c>
      <c r="C124" s="3" t="s">
        <v>197</v>
      </c>
      <c r="D124" s="3" t="s">
        <v>193</v>
      </c>
      <c r="E124" s="3" t="str">
        <f t="shared" si="5"/>
        <v>3.3.90.30.21.01.0100.000006-01 - 134</v>
      </c>
      <c r="F124" s="4">
        <v>134</v>
      </c>
      <c r="G124" s="2" t="s">
        <v>151</v>
      </c>
      <c r="H124" s="28">
        <v>449</v>
      </c>
      <c r="I124" s="29">
        <v>3</v>
      </c>
      <c r="J124" s="8" t="s">
        <v>198</v>
      </c>
      <c r="K124" s="1" t="str">
        <f t="shared" si="3"/>
        <v>3.3.90.30.21.01.0100.000006-01 - 134 - SOBRADINHO RA V</v>
      </c>
      <c r="L124" s="1" t="str">
        <f t="shared" si="4"/>
        <v>3.3.90.30.21.01.0100.000006-01 - 134</v>
      </c>
    </row>
    <row r="125" spans="1:12" ht="42" x14ac:dyDescent="0.25">
      <c r="A125" s="7" t="s">
        <v>190</v>
      </c>
      <c r="B125" s="3" t="s">
        <v>196</v>
      </c>
      <c r="C125" s="3" t="s">
        <v>197</v>
      </c>
      <c r="D125" s="3" t="s">
        <v>193</v>
      </c>
      <c r="E125" s="3" t="str">
        <f t="shared" si="5"/>
        <v>3.3.90.30.21.01.0100.000006-01 - 135</v>
      </c>
      <c r="F125" s="4">
        <v>135</v>
      </c>
      <c r="G125" s="2" t="s">
        <v>138</v>
      </c>
      <c r="H125" s="28">
        <v>150</v>
      </c>
      <c r="I125" s="29">
        <v>108</v>
      </c>
      <c r="J125" s="8" t="s">
        <v>198</v>
      </c>
      <c r="K125" s="1" t="str">
        <f t="shared" si="3"/>
        <v>3.3.90.30.21.01.0100.000006-01 - 135 - PLANALT RA VI</v>
      </c>
      <c r="L125" s="1" t="str">
        <f t="shared" si="4"/>
        <v>3.3.90.30.21.01.0100.000006-01 - 135</v>
      </c>
    </row>
    <row r="126" spans="1:12" ht="42" x14ac:dyDescent="0.25">
      <c r="A126" s="7" t="s">
        <v>190</v>
      </c>
      <c r="B126" s="3" t="s">
        <v>196</v>
      </c>
      <c r="C126" s="3" t="s">
        <v>197</v>
      </c>
      <c r="D126" s="3" t="s">
        <v>193</v>
      </c>
      <c r="E126" s="3" t="str">
        <f t="shared" si="5"/>
        <v>3.3.90.30.21.01.0100.000006-01 - 140</v>
      </c>
      <c r="F126" s="4">
        <v>140</v>
      </c>
      <c r="G126" s="2" t="s">
        <v>160</v>
      </c>
      <c r="H126" s="28">
        <v>192</v>
      </c>
      <c r="I126" s="29">
        <v>154</v>
      </c>
      <c r="J126" s="8" t="s">
        <v>198</v>
      </c>
      <c r="K126" s="1" t="str">
        <f t="shared" si="3"/>
        <v>3.3.90.30.21.01.0100.000006-01 - 140 - PARANOA RA VII</v>
      </c>
      <c r="L126" s="1" t="str">
        <f t="shared" si="4"/>
        <v>3.3.90.30.21.01.0100.000006-01 - 140</v>
      </c>
    </row>
    <row r="127" spans="1:12" ht="42" x14ac:dyDescent="0.25">
      <c r="A127" s="7" t="s">
        <v>190</v>
      </c>
      <c r="B127" s="3" t="s">
        <v>196</v>
      </c>
      <c r="C127" s="3" t="s">
        <v>197</v>
      </c>
      <c r="D127" s="3" t="s">
        <v>193</v>
      </c>
      <c r="E127" s="3" t="str">
        <f t="shared" si="5"/>
        <v>3.3.90.30.21.01.0100.000006-01 - 136</v>
      </c>
      <c r="F127" s="4">
        <v>136</v>
      </c>
      <c r="G127" s="2" t="s">
        <v>170</v>
      </c>
      <c r="H127" s="28">
        <v>0</v>
      </c>
      <c r="I127" s="29">
        <v>50</v>
      </c>
      <c r="J127" s="8" t="s">
        <v>198</v>
      </c>
      <c r="K127" s="1" t="str">
        <f t="shared" si="3"/>
        <v>3.3.90.30.21.01.0100.000006-01 - 136 - BANDEIR RA VIII</v>
      </c>
      <c r="L127" s="1" t="str">
        <f t="shared" si="4"/>
        <v>3.3.90.30.21.01.0100.000006-01 - 136</v>
      </c>
    </row>
    <row r="128" spans="1:12" ht="42" x14ac:dyDescent="0.25">
      <c r="A128" s="7" t="s">
        <v>190</v>
      </c>
      <c r="B128" s="3" t="s">
        <v>196</v>
      </c>
      <c r="C128" s="3" t="s">
        <v>197</v>
      </c>
      <c r="D128" s="3" t="s">
        <v>193</v>
      </c>
      <c r="E128" s="3" t="str">
        <f t="shared" si="5"/>
        <v>3.3.90.30.21.01.0100.000006-01 - 138</v>
      </c>
      <c r="F128" s="4">
        <v>138</v>
      </c>
      <c r="G128" s="2" t="s">
        <v>145</v>
      </c>
      <c r="H128" s="28">
        <v>135</v>
      </c>
      <c r="I128" s="29">
        <v>254</v>
      </c>
      <c r="J128" s="8" t="s">
        <v>198</v>
      </c>
      <c r="K128" s="1" t="str">
        <f t="shared" si="3"/>
        <v>3.3.90.30.21.01.0100.000006-01 - 138 - CEILANDIA RA IX</v>
      </c>
      <c r="L128" s="1" t="str">
        <f t="shared" si="4"/>
        <v>3.3.90.30.21.01.0100.000006-01 - 138</v>
      </c>
    </row>
    <row r="129" spans="1:12" ht="42" x14ac:dyDescent="0.25">
      <c r="A129" s="7" t="s">
        <v>190</v>
      </c>
      <c r="B129" s="3" t="s">
        <v>196</v>
      </c>
      <c r="C129" s="3" t="s">
        <v>197</v>
      </c>
      <c r="D129" s="3" t="s">
        <v>193</v>
      </c>
      <c r="E129" s="3" t="str">
        <f t="shared" si="5"/>
        <v>3.3.90.30.21.01.0100.000006-01 - 137</v>
      </c>
      <c r="F129" s="4">
        <v>137</v>
      </c>
      <c r="G129" s="2" t="s">
        <v>142</v>
      </c>
      <c r="H129" s="28">
        <v>184</v>
      </c>
      <c r="I129" s="29">
        <v>59</v>
      </c>
      <c r="J129" s="8" t="s">
        <v>198</v>
      </c>
      <c r="K129" s="1" t="str">
        <f t="shared" si="3"/>
        <v>3.3.90.30.21.01.0100.000006-01 - 137 - GUARA RA X</v>
      </c>
      <c r="L129" s="1" t="str">
        <f t="shared" si="4"/>
        <v>3.3.90.30.21.01.0100.000006-01 - 137</v>
      </c>
    </row>
    <row r="130" spans="1:12" ht="42" x14ac:dyDescent="0.25">
      <c r="A130" s="7" t="s">
        <v>190</v>
      </c>
      <c r="B130" s="3" t="s">
        <v>196</v>
      </c>
      <c r="C130" s="3" t="s">
        <v>197</v>
      </c>
      <c r="D130" s="3" t="s">
        <v>193</v>
      </c>
      <c r="E130" s="3" t="str">
        <f t="shared" si="5"/>
        <v>3.3.90.30.21.01.0100.000006-01 - 139</v>
      </c>
      <c r="F130" s="4">
        <v>139</v>
      </c>
      <c r="G130" s="2" t="s">
        <v>162</v>
      </c>
      <c r="H130" s="28">
        <v>0</v>
      </c>
      <c r="I130" s="29">
        <v>50</v>
      </c>
      <c r="J130" s="8" t="s">
        <v>198</v>
      </c>
      <c r="K130" s="1" t="str">
        <f t="shared" ref="K130:K193" si="6">A130&amp;" - "&amp;F130&amp;" - "&amp;G130</f>
        <v>3.3.90.30.21.01.0100.000006-01 - 139 - CRUZEIRO RA XI</v>
      </c>
      <c r="L130" s="1" t="str">
        <f t="shared" ref="L130:L193" si="7">A130&amp;" - "&amp;F130</f>
        <v>3.3.90.30.21.01.0100.000006-01 - 139</v>
      </c>
    </row>
    <row r="131" spans="1:12" ht="42" x14ac:dyDescent="0.25">
      <c r="A131" s="7" t="s">
        <v>190</v>
      </c>
      <c r="B131" s="3" t="s">
        <v>196</v>
      </c>
      <c r="C131" s="3" t="s">
        <v>197</v>
      </c>
      <c r="D131" s="3" t="s">
        <v>193</v>
      </c>
      <c r="E131" s="3" t="str">
        <f t="shared" ref="E131:E194" si="8">A131&amp;" - "&amp;F131</f>
        <v>3.3.90.30.21.01.0100.000006-01 - 142</v>
      </c>
      <c r="F131" s="4">
        <v>142</v>
      </c>
      <c r="G131" s="2" t="s">
        <v>150</v>
      </c>
      <c r="H131" s="28">
        <v>430</v>
      </c>
      <c r="I131" s="29">
        <v>163</v>
      </c>
      <c r="J131" s="8" t="s">
        <v>198</v>
      </c>
      <c r="K131" s="1" t="str">
        <f t="shared" si="6"/>
        <v>3.3.90.30.21.01.0100.000006-01 - 142 - SAMAMB RA XII</v>
      </c>
      <c r="L131" s="1" t="str">
        <f t="shared" si="7"/>
        <v>3.3.90.30.21.01.0100.000006-01 - 142</v>
      </c>
    </row>
    <row r="132" spans="1:12" ht="42" x14ac:dyDescent="0.25">
      <c r="A132" s="7" t="s">
        <v>190</v>
      </c>
      <c r="B132" s="3" t="s">
        <v>196</v>
      </c>
      <c r="C132" s="3" t="s">
        <v>197</v>
      </c>
      <c r="D132" s="3" t="s">
        <v>193</v>
      </c>
      <c r="E132" s="3" t="str">
        <f t="shared" si="8"/>
        <v>3.3.90.30.21.01.0100.000006-01 - 143</v>
      </c>
      <c r="F132" s="4">
        <v>143</v>
      </c>
      <c r="G132" s="2" t="s">
        <v>153</v>
      </c>
      <c r="H132" s="28">
        <v>0</v>
      </c>
      <c r="I132" s="29">
        <v>50</v>
      </c>
      <c r="J132" s="8" t="s">
        <v>198</v>
      </c>
      <c r="K132" s="1" t="str">
        <f t="shared" si="6"/>
        <v>3.3.90.30.21.01.0100.000006-01 - 143 - STA MA RA XIII</v>
      </c>
      <c r="L132" s="1" t="str">
        <f t="shared" si="7"/>
        <v>3.3.90.30.21.01.0100.000006-01 - 143</v>
      </c>
    </row>
    <row r="133" spans="1:12" ht="42" x14ac:dyDescent="0.25">
      <c r="A133" s="7" t="s">
        <v>190</v>
      </c>
      <c r="B133" s="3" t="s">
        <v>196</v>
      </c>
      <c r="C133" s="3" t="s">
        <v>197</v>
      </c>
      <c r="D133" s="3" t="s">
        <v>193</v>
      </c>
      <c r="E133" s="3" t="str">
        <f t="shared" si="8"/>
        <v>3.3.90.30.21.01.0100.000006-01 - 147</v>
      </c>
      <c r="F133" s="4">
        <v>147</v>
      </c>
      <c r="G133" s="2" t="s">
        <v>171</v>
      </c>
      <c r="H133" s="28">
        <v>521</v>
      </c>
      <c r="I133" s="29">
        <v>62</v>
      </c>
      <c r="J133" s="8" t="s">
        <v>198</v>
      </c>
      <c r="K133" s="1" t="str">
        <f t="shared" si="6"/>
        <v>3.3.90.30.21.01.0100.000006-01 - 147 - CANDANGO RA XIX</v>
      </c>
      <c r="L133" s="1" t="str">
        <f t="shared" si="7"/>
        <v>3.3.90.30.21.01.0100.000006-01 - 147</v>
      </c>
    </row>
    <row r="134" spans="1:12" ht="42" x14ac:dyDescent="0.25">
      <c r="A134" s="7" t="s">
        <v>190</v>
      </c>
      <c r="B134" s="3" t="s">
        <v>196</v>
      </c>
      <c r="C134" s="3" t="s">
        <v>197</v>
      </c>
      <c r="D134" s="3" t="s">
        <v>193</v>
      </c>
      <c r="E134" s="3" t="str">
        <f t="shared" si="8"/>
        <v>3.3.90.30.21.01.0100.000006-01 - 145</v>
      </c>
      <c r="F134" s="4">
        <v>145</v>
      </c>
      <c r="G134" s="2" t="s">
        <v>156</v>
      </c>
      <c r="H134" s="28">
        <v>102</v>
      </c>
      <c r="I134" s="29">
        <v>115</v>
      </c>
      <c r="J134" s="8" t="s">
        <v>198</v>
      </c>
      <c r="K134" s="1" t="str">
        <f t="shared" si="6"/>
        <v>3.3.90.30.21.01.0100.000006-01 - 145 - REC EMAS RA XV</v>
      </c>
      <c r="L134" s="1" t="str">
        <f t="shared" si="7"/>
        <v>3.3.90.30.21.01.0100.000006-01 - 145</v>
      </c>
    </row>
    <row r="135" spans="1:12" ht="42" x14ac:dyDescent="0.25">
      <c r="A135" s="7" t="s">
        <v>190</v>
      </c>
      <c r="B135" s="3" t="s">
        <v>196</v>
      </c>
      <c r="C135" s="3" t="s">
        <v>197</v>
      </c>
      <c r="D135" s="3" t="s">
        <v>193</v>
      </c>
      <c r="E135" s="3" t="str">
        <f t="shared" si="8"/>
        <v>3.3.90.30.21.01.0100.000006-01 - 144</v>
      </c>
      <c r="F135" s="4">
        <v>144</v>
      </c>
      <c r="G135" s="2" t="s">
        <v>141</v>
      </c>
      <c r="H135" s="28">
        <v>120</v>
      </c>
      <c r="I135" s="29">
        <v>165</v>
      </c>
      <c r="J135" s="8" t="s">
        <v>198</v>
      </c>
      <c r="K135" s="1" t="str">
        <f t="shared" si="6"/>
        <v>3.3.90.30.21.01.0100.000006-01 - 144 - SAO SEBT RA XIV</v>
      </c>
      <c r="L135" s="1" t="str">
        <f t="shared" si="7"/>
        <v>3.3.90.30.21.01.0100.000006-01 - 144</v>
      </c>
    </row>
    <row r="136" spans="1:12" ht="42" x14ac:dyDescent="0.25">
      <c r="A136" s="7" t="s">
        <v>190</v>
      </c>
      <c r="B136" s="3" t="s">
        <v>196</v>
      </c>
      <c r="C136" s="3" t="s">
        <v>197</v>
      </c>
      <c r="D136" s="3" t="s">
        <v>193</v>
      </c>
      <c r="E136" s="3" t="str">
        <f t="shared" si="8"/>
        <v>3.3.90.30.21.01.0100.000006-01 - 149</v>
      </c>
      <c r="F136" s="4">
        <v>149</v>
      </c>
      <c r="G136" s="2" t="s">
        <v>155</v>
      </c>
      <c r="H136" s="28">
        <v>267</v>
      </c>
      <c r="I136" s="29">
        <v>17</v>
      </c>
      <c r="J136" s="8" t="s">
        <v>198</v>
      </c>
      <c r="K136" s="1" t="str">
        <f t="shared" si="6"/>
        <v>3.3.90.30.21.01.0100.000006-01 - 149 - LAGO N RA XVIII</v>
      </c>
      <c r="L136" s="1" t="str">
        <f t="shared" si="7"/>
        <v>3.3.90.30.21.01.0100.000006-01 - 149</v>
      </c>
    </row>
    <row r="137" spans="1:12" ht="42" x14ac:dyDescent="0.25">
      <c r="A137" s="7" t="s">
        <v>190</v>
      </c>
      <c r="B137" s="3" t="s">
        <v>196</v>
      </c>
      <c r="C137" s="3" t="s">
        <v>197</v>
      </c>
      <c r="D137" s="3" t="s">
        <v>193</v>
      </c>
      <c r="E137" s="3" t="str">
        <f t="shared" si="8"/>
        <v>3.3.90.30.21.01.0100.000006-01 - 146</v>
      </c>
      <c r="F137" s="4">
        <v>146</v>
      </c>
      <c r="G137" s="2" t="s">
        <v>137</v>
      </c>
      <c r="H137" s="28">
        <v>0</v>
      </c>
      <c r="I137" s="29">
        <v>75</v>
      </c>
      <c r="J137" s="8" t="s">
        <v>198</v>
      </c>
      <c r="K137" s="1" t="str">
        <f t="shared" si="6"/>
        <v>3.3.90.30.21.01.0100.000006-01 - 146 - LAGO SUL RA XVI</v>
      </c>
      <c r="L137" s="1" t="str">
        <f t="shared" si="7"/>
        <v>3.3.90.30.21.01.0100.000006-01 - 146</v>
      </c>
    </row>
    <row r="138" spans="1:12" ht="42" x14ac:dyDescent="0.25">
      <c r="A138" s="7" t="s">
        <v>190</v>
      </c>
      <c r="B138" s="3" t="s">
        <v>196</v>
      </c>
      <c r="C138" s="3" t="s">
        <v>197</v>
      </c>
      <c r="D138" s="3" t="s">
        <v>193</v>
      </c>
      <c r="E138" s="3" t="str">
        <f t="shared" si="8"/>
        <v>3.3.90.30.21.01.0100.000006-01 - 148</v>
      </c>
      <c r="F138" s="4">
        <v>148</v>
      </c>
      <c r="G138" s="2" t="s">
        <v>163</v>
      </c>
      <c r="H138" s="28">
        <v>0</v>
      </c>
      <c r="I138" s="29">
        <v>500</v>
      </c>
      <c r="J138" s="8" t="s">
        <v>198</v>
      </c>
      <c r="K138" s="1" t="str">
        <f t="shared" si="6"/>
        <v>3.3.90.30.21.01.0100.000006-01 - 148 - RIACHO F 1 RA XVII</v>
      </c>
      <c r="L138" s="1" t="str">
        <f t="shared" si="7"/>
        <v>3.3.90.30.21.01.0100.000006-01 - 148</v>
      </c>
    </row>
    <row r="139" spans="1:12" ht="42" x14ac:dyDescent="0.25">
      <c r="A139" s="7" t="s">
        <v>190</v>
      </c>
      <c r="B139" s="3" t="s">
        <v>196</v>
      </c>
      <c r="C139" s="3" t="s">
        <v>197</v>
      </c>
      <c r="D139" s="3" t="s">
        <v>193</v>
      </c>
      <c r="E139" s="3" t="str">
        <f t="shared" si="8"/>
        <v>3.3.90.30.21.01.0100.000006-01 - 366</v>
      </c>
      <c r="F139" s="4">
        <v>366</v>
      </c>
      <c r="G139" s="2" t="s">
        <v>167</v>
      </c>
      <c r="H139" s="28">
        <v>0</v>
      </c>
      <c r="I139" s="29">
        <v>72</v>
      </c>
      <c r="J139" s="8" t="s">
        <v>198</v>
      </c>
      <c r="K139" s="1" t="str">
        <f t="shared" si="6"/>
        <v>3.3.90.30.21.01.0100.000006-01 - 366 - VICENTE PIRES RA XXX</v>
      </c>
      <c r="L139" s="1" t="str">
        <f t="shared" si="7"/>
        <v>3.3.90.30.21.01.0100.000006-01 - 366</v>
      </c>
    </row>
    <row r="140" spans="1:12" ht="42" x14ac:dyDescent="0.25">
      <c r="A140" s="7" t="s">
        <v>190</v>
      </c>
      <c r="B140" s="3" t="s">
        <v>196</v>
      </c>
      <c r="C140" s="3" t="s">
        <v>197</v>
      </c>
      <c r="D140" s="3" t="s">
        <v>193</v>
      </c>
      <c r="E140" s="3" t="str">
        <f t="shared" si="8"/>
        <v>3.3.90.30.21.01.0100.000006-01 - 300</v>
      </c>
      <c r="F140" s="4">
        <v>300</v>
      </c>
      <c r="G140" s="2" t="s">
        <v>143</v>
      </c>
      <c r="H140" s="28">
        <v>0</v>
      </c>
      <c r="I140" s="29">
        <v>36</v>
      </c>
      <c r="J140" s="8" t="s">
        <v>198</v>
      </c>
      <c r="K140" s="1" t="str">
        <f t="shared" si="6"/>
        <v>3.3.90.30.21.01.0100.000006-01 - 300 - AGUAS CLARAS RA XX</v>
      </c>
      <c r="L140" s="1" t="str">
        <f t="shared" si="7"/>
        <v>3.3.90.30.21.01.0100.000006-01 - 300</v>
      </c>
    </row>
    <row r="141" spans="1:12" ht="42" x14ac:dyDescent="0.25">
      <c r="A141" s="7" t="s">
        <v>190</v>
      </c>
      <c r="B141" s="3" t="s">
        <v>196</v>
      </c>
      <c r="C141" s="3" t="s">
        <v>197</v>
      </c>
      <c r="D141" s="3" t="s">
        <v>193</v>
      </c>
      <c r="E141" s="3" t="str">
        <f t="shared" si="8"/>
        <v>3.3.90.30.21.01.0100.000006-01 - 301</v>
      </c>
      <c r="F141" s="4">
        <v>301</v>
      </c>
      <c r="G141" s="2" t="s">
        <v>158</v>
      </c>
      <c r="H141" s="28">
        <v>0</v>
      </c>
      <c r="I141" s="29">
        <v>120</v>
      </c>
      <c r="J141" s="8" t="s">
        <v>198</v>
      </c>
      <c r="K141" s="1" t="str">
        <f t="shared" si="6"/>
        <v>3.3.90.30.21.01.0100.000006-01 - 301 - RIACHO F 2 RA XXI</v>
      </c>
      <c r="L141" s="1" t="str">
        <f t="shared" si="7"/>
        <v>3.3.90.30.21.01.0100.000006-01 - 301</v>
      </c>
    </row>
    <row r="142" spans="1:12" ht="42" x14ac:dyDescent="0.25">
      <c r="A142" s="7" t="s">
        <v>190</v>
      </c>
      <c r="B142" s="3" t="s">
        <v>196</v>
      </c>
      <c r="C142" s="3" t="s">
        <v>197</v>
      </c>
      <c r="D142" s="3" t="s">
        <v>193</v>
      </c>
      <c r="E142" s="3" t="str">
        <f t="shared" si="8"/>
        <v>3.3.90.30.21.01.0100.000006-01 - 308</v>
      </c>
      <c r="F142" s="4">
        <v>308</v>
      </c>
      <c r="G142" s="2" t="s">
        <v>149</v>
      </c>
      <c r="H142" s="28">
        <v>150</v>
      </c>
      <c r="I142" s="29">
        <v>315</v>
      </c>
      <c r="J142" s="8" t="s">
        <v>198</v>
      </c>
      <c r="K142" s="1" t="str">
        <f t="shared" si="6"/>
        <v>3.3.90.30.21.01.0100.000006-01 - 308 - ITAPOA RA XXVIII</v>
      </c>
      <c r="L142" s="1" t="str">
        <f t="shared" si="7"/>
        <v>3.3.90.30.21.01.0100.000006-01 - 308</v>
      </c>
    </row>
    <row r="143" spans="1:12" ht="42" x14ac:dyDescent="0.25">
      <c r="A143" s="7" t="s">
        <v>190</v>
      </c>
      <c r="B143" s="3" t="s">
        <v>196</v>
      </c>
      <c r="C143" s="3" t="s">
        <v>197</v>
      </c>
      <c r="D143" s="3" t="s">
        <v>193</v>
      </c>
      <c r="E143" s="3" t="str">
        <f t="shared" si="8"/>
        <v>3.3.90.30.21.01.0100.000006-01 - 309</v>
      </c>
      <c r="F143" s="4">
        <v>309</v>
      </c>
      <c r="G143" s="2" t="s">
        <v>146</v>
      </c>
      <c r="H143" s="28">
        <v>0</v>
      </c>
      <c r="I143" s="29">
        <v>86</v>
      </c>
      <c r="J143" s="8" t="s">
        <v>198</v>
      </c>
      <c r="K143" s="1" t="str">
        <f t="shared" si="6"/>
        <v>3.3.90.30.21.01.0100.000006-01 - 309 - SIA RA XXIX</v>
      </c>
      <c r="L143" s="1" t="str">
        <f t="shared" si="7"/>
        <v>3.3.90.30.21.01.0100.000006-01 - 309</v>
      </c>
    </row>
    <row r="144" spans="1:12" ht="42" x14ac:dyDescent="0.25">
      <c r="A144" s="7" t="s">
        <v>190</v>
      </c>
      <c r="B144" s="3" t="s">
        <v>196</v>
      </c>
      <c r="C144" s="3" t="s">
        <v>197</v>
      </c>
      <c r="D144" s="3" t="s">
        <v>193</v>
      </c>
      <c r="E144" s="3" t="str">
        <f t="shared" si="8"/>
        <v>3.3.90.30.21.01.0100.000006-01 - 196</v>
      </c>
      <c r="F144" s="4">
        <v>196</v>
      </c>
      <c r="G144" s="2" t="s">
        <v>140</v>
      </c>
      <c r="H144" s="28">
        <v>183</v>
      </c>
      <c r="I144" s="29">
        <v>109</v>
      </c>
      <c r="J144" s="8" t="s">
        <v>198</v>
      </c>
      <c r="K144" s="1" t="str">
        <f t="shared" si="6"/>
        <v>3.3.90.30.21.01.0100.000006-01 - 196 - FJZB</v>
      </c>
      <c r="L144" s="1" t="str">
        <f t="shared" si="7"/>
        <v>3.3.90.30.21.01.0100.000006-01 - 196</v>
      </c>
    </row>
    <row r="145" spans="1:12" ht="42" x14ac:dyDescent="0.25">
      <c r="A145" s="7" t="s">
        <v>190</v>
      </c>
      <c r="B145" s="3" t="s">
        <v>196</v>
      </c>
      <c r="C145" s="3" t="s">
        <v>197</v>
      </c>
      <c r="D145" s="3" t="s">
        <v>193</v>
      </c>
      <c r="E145" s="3" t="str">
        <f t="shared" si="8"/>
        <v>3.3.90.30.21.01.0100.000006-01 - 20</v>
      </c>
      <c r="F145" s="4">
        <v>20</v>
      </c>
      <c r="G145" s="2" t="s">
        <v>111</v>
      </c>
      <c r="H145" s="28">
        <v>671</v>
      </c>
      <c r="I145" s="29">
        <v>25</v>
      </c>
      <c r="J145" s="8" t="s">
        <v>198</v>
      </c>
      <c r="K145" s="1" t="str">
        <f t="shared" si="6"/>
        <v>3.3.90.30.21.01.0100.000006-01 - 20 - PGDF</v>
      </c>
      <c r="L145" s="1" t="str">
        <f t="shared" si="7"/>
        <v>3.3.90.30.21.01.0100.000006-01 - 20</v>
      </c>
    </row>
    <row r="146" spans="1:12" ht="42" x14ac:dyDescent="0.25">
      <c r="A146" s="7" t="s">
        <v>190</v>
      </c>
      <c r="B146" s="3" t="s">
        <v>196</v>
      </c>
      <c r="C146" s="3" t="s">
        <v>197</v>
      </c>
      <c r="D146" s="3" t="s">
        <v>193</v>
      </c>
      <c r="E146" s="3" t="str">
        <f t="shared" si="8"/>
        <v>3.3.90.30.21.01.0100.000006-01 - 2</v>
      </c>
      <c r="F146" s="4">
        <v>2</v>
      </c>
      <c r="G146" s="2" t="s">
        <v>113</v>
      </c>
      <c r="H146" s="28">
        <v>1446</v>
      </c>
      <c r="I146" s="29">
        <v>27</v>
      </c>
      <c r="J146" s="8" t="s">
        <v>198</v>
      </c>
      <c r="K146" s="1" t="str">
        <f t="shared" si="6"/>
        <v>3.3.90.30.21.01.0100.000006-01 - 2 - CASA CIVIL</v>
      </c>
      <c r="L146" s="1" t="str">
        <f t="shared" si="7"/>
        <v>3.3.90.30.21.01.0100.000006-01 - 2</v>
      </c>
    </row>
    <row r="147" spans="1:12" ht="42" x14ac:dyDescent="0.25">
      <c r="A147" s="7" t="s">
        <v>190</v>
      </c>
      <c r="B147" s="3" t="s">
        <v>196</v>
      </c>
      <c r="C147" s="3" t="s">
        <v>197</v>
      </c>
      <c r="D147" s="3" t="s">
        <v>193</v>
      </c>
      <c r="E147" s="3" t="str">
        <f t="shared" si="8"/>
        <v>3.3.90.30.21.01.0100.000006-01 - 90</v>
      </c>
      <c r="F147" s="4">
        <v>90</v>
      </c>
      <c r="G147" s="2" t="s">
        <v>120</v>
      </c>
      <c r="H147" s="28">
        <v>327</v>
      </c>
      <c r="I147" s="29">
        <v>12</v>
      </c>
      <c r="J147" s="8" t="s">
        <v>198</v>
      </c>
      <c r="K147" s="1" t="str">
        <f t="shared" si="6"/>
        <v>3.3.90.30.21.01.0100.000006-01 - 90 - SEMOB</v>
      </c>
      <c r="L147" s="1" t="str">
        <f t="shared" si="7"/>
        <v>3.3.90.30.21.01.0100.000006-01 - 90</v>
      </c>
    </row>
    <row r="148" spans="1:12" ht="42" x14ac:dyDescent="0.25">
      <c r="A148" s="7" t="s">
        <v>190</v>
      </c>
      <c r="B148" s="3" t="s">
        <v>196</v>
      </c>
      <c r="C148" s="3" t="s">
        <v>197</v>
      </c>
      <c r="D148" s="3" t="s">
        <v>193</v>
      </c>
      <c r="E148" s="3" t="str">
        <f t="shared" si="8"/>
        <v>3.3.90.30.21.01.0100.000006-01 - 70</v>
      </c>
      <c r="F148" s="4">
        <v>70</v>
      </c>
      <c r="G148" s="2" t="s">
        <v>130</v>
      </c>
      <c r="H148" s="28">
        <v>376</v>
      </c>
      <c r="I148" s="29">
        <v>112</v>
      </c>
      <c r="J148" s="8" t="s">
        <v>198</v>
      </c>
      <c r="K148" s="1" t="str">
        <f t="shared" si="6"/>
        <v>3.3.90.30.21.01.0100.000006-01 - 70 - SEAGRI</v>
      </c>
      <c r="L148" s="1" t="str">
        <f t="shared" si="7"/>
        <v>3.3.90.30.21.01.0100.000006-01 - 70</v>
      </c>
    </row>
    <row r="149" spans="1:12" ht="42" x14ac:dyDescent="0.25">
      <c r="A149" s="7" t="s">
        <v>190</v>
      </c>
      <c r="B149" s="3" t="s">
        <v>196</v>
      </c>
      <c r="C149" s="3" t="s">
        <v>197</v>
      </c>
      <c r="D149" s="3" t="s">
        <v>193</v>
      </c>
      <c r="E149" s="3" t="str">
        <f t="shared" si="8"/>
        <v>3.3.90.30.21.01.0100.000006-01 - 370</v>
      </c>
      <c r="F149" s="4">
        <v>370</v>
      </c>
      <c r="G149" s="2" t="s">
        <v>194</v>
      </c>
      <c r="H149" s="28">
        <v>146</v>
      </c>
      <c r="I149" s="29">
        <v>2</v>
      </c>
      <c r="J149" s="8" t="s">
        <v>198</v>
      </c>
      <c r="K149" s="1" t="str">
        <f t="shared" si="6"/>
        <v>3.3.90.30.21.01.0100.000006-01 - 370 - SEDS</v>
      </c>
      <c r="L149" s="1" t="str">
        <f t="shared" si="7"/>
        <v>3.3.90.30.21.01.0100.000006-01 - 370</v>
      </c>
    </row>
    <row r="150" spans="1:12" ht="42" x14ac:dyDescent="0.25">
      <c r="A150" s="7" t="s">
        <v>190</v>
      </c>
      <c r="B150" s="3" t="s">
        <v>196</v>
      </c>
      <c r="C150" s="3" t="s">
        <v>197</v>
      </c>
      <c r="D150" s="3" t="s">
        <v>193</v>
      </c>
      <c r="E150" s="3" t="str">
        <f t="shared" si="8"/>
        <v>3.3.90.30.21.01.0100.000006-01 - 431</v>
      </c>
      <c r="F150" s="4">
        <v>431</v>
      </c>
      <c r="G150" s="2" t="s">
        <v>207</v>
      </c>
      <c r="H150" s="28">
        <v>579</v>
      </c>
      <c r="I150" s="29">
        <v>1442</v>
      </c>
      <c r="J150" s="8" t="s">
        <v>198</v>
      </c>
      <c r="K150" s="1" t="str">
        <f t="shared" si="6"/>
        <v>3.3.90.30.21.01.0100.000006-01 - 431 - SEDESTMIDH</v>
      </c>
      <c r="L150" s="1" t="str">
        <f t="shared" si="7"/>
        <v>3.3.90.30.21.01.0100.000006-01 - 431</v>
      </c>
    </row>
    <row r="151" spans="1:12" ht="42" x14ac:dyDescent="0.25">
      <c r="A151" s="7" t="s">
        <v>190</v>
      </c>
      <c r="B151" s="3" t="s">
        <v>196</v>
      </c>
      <c r="C151" s="3" t="s">
        <v>197</v>
      </c>
      <c r="D151" s="3" t="s">
        <v>193</v>
      </c>
      <c r="E151" s="3" t="str">
        <f t="shared" si="8"/>
        <v>3.3.90.30.21.01.0100.000006-01 - 50</v>
      </c>
      <c r="F151" s="4">
        <v>50</v>
      </c>
      <c r="G151" s="2" t="s">
        <v>114</v>
      </c>
      <c r="H151" s="28">
        <v>3540</v>
      </c>
      <c r="I151" s="29">
        <v>30</v>
      </c>
      <c r="J151" s="8" t="s">
        <v>198</v>
      </c>
      <c r="K151" s="1" t="str">
        <f t="shared" si="6"/>
        <v>3.3.90.30.21.01.0100.000006-01 - 50 - SSP</v>
      </c>
      <c r="L151" s="1" t="str">
        <f t="shared" si="7"/>
        <v>3.3.90.30.21.01.0100.000006-01 - 50</v>
      </c>
    </row>
    <row r="152" spans="1:12" ht="42" x14ac:dyDescent="0.25">
      <c r="A152" s="7" t="s">
        <v>190</v>
      </c>
      <c r="B152" s="3" t="s">
        <v>196</v>
      </c>
      <c r="C152" s="3" t="s">
        <v>197</v>
      </c>
      <c r="D152" s="3" t="s">
        <v>193</v>
      </c>
      <c r="E152" s="3" t="str">
        <f t="shared" si="8"/>
        <v>3.3.90.30.21.01.0100.000006-01 - 410</v>
      </c>
      <c r="F152" s="4">
        <v>410</v>
      </c>
      <c r="G152" s="2" t="s">
        <v>115</v>
      </c>
      <c r="H152" s="28">
        <v>1242</v>
      </c>
      <c r="I152" s="29">
        <v>254</v>
      </c>
      <c r="J152" s="8" t="s">
        <v>198</v>
      </c>
      <c r="K152" s="1" t="str">
        <f t="shared" si="6"/>
        <v>3.3.90.30.21.01.0100.000006-01 - 410 - SEPLAG</v>
      </c>
      <c r="L152" s="1" t="str">
        <f t="shared" si="7"/>
        <v>3.3.90.30.21.01.0100.000006-01 - 410</v>
      </c>
    </row>
    <row r="153" spans="1:12" ht="42" x14ac:dyDescent="0.25">
      <c r="A153" s="7" t="s">
        <v>190</v>
      </c>
      <c r="B153" s="3" t="s">
        <v>196</v>
      </c>
      <c r="C153" s="3" t="s">
        <v>197</v>
      </c>
      <c r="D153" s="3" t="s">
        <v>193</v>
      </c>
      <c r="E153" s="3" t="str">
        <f t="shared" si="8"/>
        <v>3.3.90.30.21.01.0100.000006-01 - 63</v>
      </c>
      <c r="F153" s="4">
        <v>63</v>
      </c>
      <c r="G153" s="2" t="s">
        <v>128</v>
      </c>
      <c r="H153" s="28">
        <v>112</v>
      </c>
      <c r="I153" s="29">
        <v>84</v>
      </c>
      <c r="J153" s="8" t="s">
        <v>198</v>
      </c>
      <c r="K153" s="1" t="str">
        <f t="shared" si="6"/>
        <v>3.3.90.30.21.01.0100.000006-01 - 63 - FHB</v>
      </c>
      <c r="L153" s="1" t="str">
        <f t="shared" si="7"/>
        <v>3.3.90.30.21.01.0100.000006-01 - 63</v>
      </c>
    </row>
    <row r="154" spans="1:12" ht="42" x14ac:dyDescent="0.25">
      <c r="A154" s="7" t="s">
        <v>190</v>
      </c>
      <c r="B154" s="3" t="s">
        <v>196</v>
      </c>
      <c r="C154" s="3" t="s">
        <v>197</v>
      </c>
      <c r="D154" s="3" t="s">
        <v>193</v>
      </c>
      <c r="E154" s="3" t="str">
        <f t="shared" si="8"/>
        <v>3.3.90.30.21.01.0100.000006-01 - 417</v>
      </c>
      <c r="F154" s="4">
        <v>417</v>
      </c>
      <c r="G154" s="2" t="s">
        <v>112</v>
      </c>
      <c r="H154" s="28">
        <v>831</v>
      </c>
      <c r="I154" s="29">
        <v>905</v>
      </c>
      <c r="J154" s="8" t="s">
        <v>198</v>
      </c>
      <c r="K154" s="1" t="str">
        <f t="shared" si="6"/>
        <v>3.3.90.30.21.01.0100.000006-01 - 417 - SECRIANCA</v>
      </c>
      <c r="L154" s="1" t="str">
        <f t="shared" si="7"/>
        <v>3.3.90.30.21.01.0100.000006-01 - 417</v>
      </c>
    </row>
    <row r="155" spans="1:12" ht="42" x14ac:dyDescent="0.25">
      <c r="A155" s="7" t="s">
        <v>190</v>
      </c>
      <c r="B155" s="3" t="s">
        <v>196</v>
      </c>
      <c r="C155" s="3" t="s">
        <v>197</v>
      </c>
      <c r="D155" s="3" t="s">
        <v>193</v>
      </c>
      <c r="E155" s="3" t="str">
        <f t="shared" si="8"/>
        <v>3.3.90.30.21.01.0100.000006-01 - 197</v>
      </c>
      <c r="F155" s="4">
        <v>197</v>
      </c>
      <c r="G155" s="2" t="s">
        <v>122</v>
      </c>
      <c r="H155" s="28">
        <v>399</v>
      </c>
      <c r="I155" s="29">
        <v>51</v>
      </c>
      <c r="J155" s="8" t="s">
        <v>198</v>
      </c>
      <c r="K155" s="1" t="str">
        <f t="shared" si="6"/>
        <v>3.3.90.30.21.01.0100.000006-01 - 197 - ADASA</v>
      </c>
      <c r="L155" s="1" t="str">
        <f t="shared" si="7"/>
        <v>3.3.90.30.21.01.0100.000006-01 - 197</v>
      </c>
    </row>
    <row r="156" spans="1:12" ht="42" x14ac:dyDescent="0.25">
      <c r="A156" s="7" t="s">
        <v>190</v>
      </c>
      <c r="B156" s="3" t="s">
        <v>196</v>
      </c>
      <c r="C156" s="3" t="s">
        <v>197</v>
      </c>
      <c r="D156" s="3" t="s">
        <v>193</v>
      </c>
      <c r="E156" s="3" t="str">
        <f t="shared" si="8"/>
        <v>3.3.90.30.21.01.0100.000006-01 - 56</v>
      </c>
      <c r="F156" s="4">
        <v>56</v>
      </c>
      <c r="G156" s="2" t="s">
        <v>131</v>
      </c>
      <c r="H156" s="28">
        <v>31</v>
      </c>
      <c r="I156" s="29">
        <v>43</v>
      </c>
      <c r="J156" s="8" t="s">
        <v>198</v>
      </c>
      <c r="K156" s="1" t="str">
        <f t="shared" si="6"/>
        <v>3.3.90.30.21.01.0100.000006-01 - 56 - FUNAP</v>
      </c>
      <c r="L156" s="1" t="str">
        <f t="shared" si="7"/>
        <v>3.3.90.30.21.01.0100.000006-01 - 56</v>
      </c>
    </row>
    <row r="157" spans="1:12" ht="42" x14ac:dyDescent="0.25">
      <c r="A157" s="7" t="s">
        <v>190</v>
      </c>
      <c r="B157" s="3" t="s">
        <v>196</v>
      </c>
      <c r="C157" s="3" t="s">
        <v>197</v>
      </c>
      <c r="D157" s="3" t="s">
        <v>193</v>
      </c>
      <c r="E157" s="3" t="str">
        <f t="shared" si="8"/>
        <v>3.3.90.30.21.01.0100.000006-01 - 72</v>
      </c>
      <c r="F157" s="4">
        <v>72</v>
      </c>
      <c r="G157" s="2" t="s">
        <v>129</v>
      </c>
      <c r="H157" s="28">
        <v>445</v>
      </c>
      <c r="I157" s="29">
        <v>28</v>
      </c>
      <c r="J157" s="8" t="s">
        <v>198</v>
      </c>
      <c r="K157" s="1" t="str">
        <f t="shared" si="6"/>
        <v>3.3.90.30.21.01.0100.000006-01 - 72 - EMATER</v>
      </c>
      <c r="L157" s="1" t="str">
        <f t="shared" si="7"/>
        <v>3.3.90.30.21.01.0100.000006-01 - 72</v>
      </c>
    </row>
    <row r="158" spans="1:12" ht="42" x14ac:dyDescent="0.25">
      <c r="A158" s="7" t="s">
        <v>190</v>
      </c>
      <c r="B158" s="3" t="s">
        <v>196</v>
      </c>
      <c r="C158" s="3" t="s">
        <v>197</v>
      </c>
      <c r="D158" s="3" t="s">
        <v>193</v>
      </c>
      <c r="E158" s="3" t="str">
        <f t="shared" si="8"/>
        <v>3.3.90.30.21.01.0100.000006-01 - 112</v>
      </c>
      <c r="F158" s="4">
        <v>112</v>
      </c>
      <c r="G158" s="2" t="s">
        <v>117</v>
      </c>
      <c r="H158" s="28">
        <v>4407</v>
      </c>
      <c r="I158" s="29">
        <v>297</v>
      </c>
      <c r="J158" s="8" t="s">
        <v>198</v>
      </c>
      <c r="K158" s="1" t="str">
        <f t="shared" si="6"/>
        <v>3.3.90.30.21.01.0100.000006-01 - 112 - NOVACAP</v>
      </c>
      <c r="L158" s="1" t="str">
        <f t="shared" si="7"/>
        <v>3.3.90.30.21.01.0100.000006-01 - 112</v>
      </c>
    </row>
    <row r="159" spans="1:12" ht="42" x14ac:dyDescent="0.25">
      <c r="A159" s="7" t="s">
        <v>190</v>
      </c>
      <c r="B159" s="3" t="s">
        <v>196</v>
      </c>
      <c r="C159" s="3" t="s">
        <v>197</v>
      </c>
      <c r="D159" s="3" t="s">
        <v>193</v>
      </c>
      <c r="E159" s="3" t="str">
        <f t="shared" si="8"/>
        <v>3.3.90.30.21.01.0100.000006-01 - 54</v>
      </c>
      <c r="F159" s="4">
        <v>54</v>
      </c>
      <c r="G159" s="2" t="s">
        <v>110</v>
      </c>
      <c r="H159" s="28">
        <v>24340</v>
      </c>
      <c r="I159" s="29">
        <v>330</v>
      </c>
      <c r="J159" s="8" t="s">
        <v>198</v>
      </c>
      <c r="K159" s="1" t="str">
        <f t="shared" si="6"/>
        <v>3.3.90.30.21.01.0100.000006-01 - 54 - PMDF</v>
      </c>
      <c r="L159" s="1" t="str">
        <f t="shared" si="7"/>
        <v>3.3.90.30.21.01.0100.000006-01 - 54</v>
      </c>
    </row>
    <row r="160" spans="1:12" ht="42" x14ac:dyDescent="0.25">
      <c r="A160" s="7" t="s">
        <v>190</v>
      </c>
      <c r="B160" s="3" t="s">
        <v>196</v>
      </c>
      <c r="C160" s="3" t="s">
        <v>197</v>
      </c>
      <c r="D160" s="3" t="s">
        <v>193</v>
      </c>
      <c r="E160" s="3" t="str">
        <f t="shared" si="8"/>
        <v>3.3.90.30.21.01.0100.000006-01 - 401</v>
      </c>
      <c r="F160" s="4">
        <v>401</v>
      </c>
      <c r="G160" s="2" t="s">
        <v>127</v>
      </c>
      <c r="H160" s="28">
        <v>22</v>
      </c>
      <c r="I160" s="29">
        <v>489</v>
      </c>
      <c r="J160" s="8" t="s">
        <v>198</v>
      </c>
      <c r="K160" s="1" t="str">
        <f t="shared" si="6"/>
        <v>3.3.90.30.21.01.0100.000006-01 - 401 - DPDF</v>
      </c>
      <c r="L160" s="1" t="str">
        <f t="shared" si="7"/>
        <v>3.3.90.30.21.01.0100.000006-01 - 401</v>
      </c>
    </row>
    <row r="161" spans="1:12" ht="42" x14ac:dyDescent="0.25">
      <c r="A161" s="7" t="s">
        <v>190</v>
      </c>
      <c r="B161" s="3" t="s">
        <v>196</v>
      </c>
      <c r="C161" s="3" t="s">
        <v>197</v>
      </c>
      <c r="D161" s="3" t="s">
        <v>193</v>
      </c>
      <c r="E161" s="3" t="str">
        <f t="shared" si="8"/>
        <v>3.3.90.30.21.01.0100.000006-01 - 131</v>
      </c>
      <c r="F161" s="4">
        <v>131</v>
      </c>
      <c r="G161" s="2" t="s">
        <v>157</v>
      </c>
      <c r="H161" s="28">
        <v>303</v>
      </c>
      <c r="I161" s="29">
        <v>81</v>
      </c>
      <c r="J161" s="8" t="s">
        <v>198</v>
      </c>
      <c r="K161" s="1" t="str">
        <f t="shared" si="6"/>
        <v>3.3.90.30.21.01.0100.000006-01 - 131 - GAMA RA II</v>
      </c>
      <c r="L161" s="1" t="str">
        <f t="shared" si="7"/>
        <v>3.3.90.30.21.01.0100.000006-01 - 131</v>
      </c>
    </row>
    <row r="162" spans="1:12" ht="42" x14ac:dyDescent="0.25">
      <c r="A162" s="7" t="s">
        <v>190</v>
      </c>
      <c r="B162" s="3" t="s">
        <v>196</v>
      </c>
      <c r="C162" s="3" t="s">
        <v>197</v>
      </c>
      <c r="D162" s="3" t="s">
        <v>193</v>
      </c>
      <c r="E162" s="3" t="str">
        <f t="shared" si="8"/>
        <v>3.3.90.30.21.01.0100.000006-01 - 133</v>
      </c>
      <c r="F162" s="4">
        <v>133</v>
      </c>
      <c r="G162" s="2" t="s">
        <v>152</v>
      </c>
      <c r="H162" s="28">
        <v>565</v>
      </c>
      <c r="I162" s="29">
        <v>68</v>
      </c>
      <c r="J162" s="8" t="s">
        <v>198</v>
      </c>
      <c r="K162" s="1" t="str">
        <f t="shared" si="6"/>
        <v>3.3.90.30.21.01.0100.000006-01 - 133 - BRAZLAND RA IV</v>
      </c>
      <c r="L162" s="1" t="str">
        <f t="shared" si="7"/>
        <v>3.3.90.30.21.01.0100.000006-01 - 133</v>
      </c>
    </row>
    <row r="163" spans="1:12" ht="42" x14ac:dyDescent="0.25">
      <c r="A163" s="7" t="s">
        <v>190</v>
      </c>
      <c r="B163" s="3" t="s">
        <v>196</v>
      </c>
      <c r="C163" s="3" t="s">
        <v>197</v>
      </c>
      <c r="D163" s="3" t="s">
        <v>193</v>
      </c>
      <c r="E163" s="3" t="str">
        <f t="shared" si="8"/>
        <v>3.3.90.30.21.01.0100.000006-01 - 136</v>
      </c>
      <c r="F163" s="4">
        <v>136</v>
      </c>
      <c r="G163" s="2" t="s">
        <v>170</v>
      </c>
      <c r="H163" s="28">
        <v>800</v>
      </c>
      <c r="I163" s="29">
        <v>100</v>
      </c>
      <c r="J163" s="8" t="s">
        <v>198</v>
      </c>
      <c r="K163" s="1" t="str">
        <f t="shared" si="6"/>
        <v>3.3.90.30.21.01.0100.000006-01 - 136 - BANDEIR RA VIII</v>
      </c>
      <c r="L163" s="1" t="str">
        <f t="shared" si="7"/>
        <v>3.3.90.30.21.01.0100.000006-01 - 136</v>
      </c>
    </row>
    <row r="164" spans="1:12" ht="42" x14ac:dyDescent="0.25">
      <c r="A164" s="7" t="s">
        <v>190</v>
      </c>
      <c r="B164" s="3" t="s">
        <v>196</v>
      </c>
      <c r="C164" s="3" t="s">
        <v>197</v>
      </c>
      <c r="D164" s="3" t="s">
        <v>193</v>
      </c>
      <c r="E164" s="3" t="str">
        <f t="shared" si="8"/>
        <v>3.3.90.30.21.01.0100.000006-01 - 138</v>
      </c>
      <c r="F164" s="4">
        <v>138</v>
      </c>
      <c r="G164" s="2" t="s">
        <v>145</v>
      </c>
      <c r="H164" s="28">
        <v>509</v>
      </c>
      <c r="I164" s="29">
        <v>7</v>
      </c>
      <c r="J164" s="8" t="s">
        <v>198</v>
      </c>
      <c r="K164" s="1" t="str">
        <f t="shared" si="6"/>
        <v>3.3.90.30.21.01.0100.000006-01 - 138 - CEILANDIA RA IX</v>
      </c>
      <c r="L164" s="1" t="str">
        <f t="shared" si="7"/>
        <v>3.3.90.30.21.01.0100.000006-01 - 138</v>
      </c>
    </row>
    <row r="165" spans="1:12" ht="42" x14ac:dyDescent="0.25">
      <c r="A165" s="7" t="s">
        <v>190</v>
      </c>
      <c r="B165" s="3" t="s">
        <v>196</v>
      </c>
      <c r="C165" s="3" t="s">
        <v>197</v>
      </c>
      <c r="D165" s="3" t="s">
        <v>193</v>
      </c>
      <c r="E165" s="3" t="str">
        <f t="shared" si="8"/>
        <v>3.3.90.30.21.01.0100.000006-01 - 143</v>
      </c>
      <c r="F165" s="4">
        <v>143</v>
      </c>
      <c r="G165" s="2" t="s">
        <v>153</v>
      </c>
      <c r="H165" s="28">
        <v>99</v>
      </c>
      <c r="I165" s="29">
        <v>101</v>
      </c>
      <c r="J165" s="8" t="s">
        <v>198</v>
      </c>
      <c r="K165" s="1" t="str">
        <f t="shared" si="6"/>
        <v>3.3.90.30.21.01.0100.000006-01 - 143 - STA MA RA XIII</v>
      </c>
      <c r="L165" s="1" t="str">
        <f t="shared" si="7"/>
        <v>3.3.90.30.21.01.0100.000006-01 - 143</v>
      </c>
    </row>
    <row r="166" spans="1:12" ht="42" x14ac:dyDescent="0.25">
      <c r="A166" s="7" t="s">
        <v>190</v>
      </c>
      <c r="B166" s="3" t="s">
        <v>196</v>
      </c>
      <c r="C166" s="3" t="s">
        <v>197</v>
      </c>
      <c r="D166" s="3" t="s">
        <v>193</v>
      </c>
      <c r="E166" s="3" t="str">
        <f t="shared" si="8"/>
        <v>3.3.90.30.21.01.0100.000006-01 - 146</v>
      </c>
      <c r="F166" s="4">
        <v>146</v>
      </c>
      <c r="G166" s="2" t="s">
        <v>137</v>
      </c>
      <c r="H166" s="28">
        <v>99</v>
      </c>
      <c r="I166" s="29">
        <v>101</v>
      </c>
      <c r="J166" s="8" t="s">
        <v>198</v>
      </c>
      <c r="K166" s="1" t="str">
        <f t="shared" si="6"/>
        <v>3.3.90.30.21.01.0100.000006-01 - 146 - LAGO SUL RA XVI</v>
      </c>
      <c r="L166" s="1" t="str">
        <f t="shared" si="7"/>
        <v>3.3.90.30.21.01.0100.000006-01 - 146</v>
      </c>
    </row>
    <row r="167" spans="1:12" ht="42" x14ac:dyDescent="0.25">
      <c r="A167" s="7" t="s">
        <v>190</v>
      </c>
      <c r="B167" s="3" t="s">
        <v>196</v>
      </c>
      <c r="C167" s="3" t="s">
        <v>197</v>
      </c>
      <c r="D167" s="3" t="s">
        <v>193</v>
      </c>
      <c r="E167" s="3" t="str">
        <f t="shared" si="8"/>
        <v>3.3.90.30.21.01.0100.000006-01 - 148</v>
      </c>
      <c r="F167" s="4">
        <v>148</v>
      </c>
      <c r="G167" s="2" t="s">
        <v>163</v>
      </c>
      <c r="H167" s="28">
        <v>382</v>
      </c>
      <c r="I167" s="29">
        <v>109</v>
      </c>
      <c r="J167" s="8" t="s">
        <v>198</v>
      </c>
      <c r="K167" s="1" t="str">
        <f t="shared" si="6"/>
        <v>3.3.90.30.21.01.0100.000006-01 - 148 - RIACHO F 1 RA XVII</v>
      </c>
      <c r="L167" s="1" t="str">
        <f t="shared" si="7"/>
        <v>3.3.90.30.21.01.0100.000006-01 - 148</v>
      </c>
    </row>
    <row r="168" spans="1:12" ht="42" x14ac:dyDescent="0.25">
      <c r="A168" s="7" t="s">
        <v>190</v>
      </c>
      <c r="B168" s="3" t="s">
        <v>196</v>
      </c>
      <c r="C168" s="3" t="s">
        <v>197</v>
      </c>
      <c r="D168" s="3" t="s">
        <v>193</v>
      </c>
      <c r="E168" s="3" t="str">
        <f t="shared" si="8"/>
        <v>3.3.90.30.21.01.0100.000006-01 - 303</v>
      </c>
      <c r="F168" s="4">
        <v>303</v>
      </c>
      <c r="G168" s="2" t="s">
        <v>166</v>
      </c>
      <c r="H168" s="28">
        <v>75</v>
      </c>
      <c r="I168" s="29">
        <v>13</v>
      </c>
      <c r="J168" s="8" t="s">
        <v>198</v>
      </c>
      <c r="K168" s="1" t="str">
        <f t="shared" si="6"/>
        <v>3.3.90.30.21.01.0100.000006-01 - 303 - VARJAO RA XXIII</v>
      </c>
      <c r="L168" s="1" t="str">
        <f t="shared" si="7"/>
        <v>3.3.90.30.21.01.0100.000006-01 - 303</v>
      </c>
    </row>
    <row r="169" spans="1:12" ht="42" x14ac:dyDescent="0.25">
      <c r="A169" s="7" t="s">
        <v>190</v>
      </c>
      <c r="B169" s="3" t="s">
        <v>196</v>
      </c>
      <c r="C169" s="3" t="s">
        <v>197</v>
      </c>
      <c r="D169" s="3" t="s">
        <v>193</v>
      </c>
      <c r="E169" s="3" t="str">
        <f t="shared" si="8"/>
        <v>3.3.90.30.21.01.0100.000006-01 - 302</v>
      </c>
      <c r="F169" s="4">
        <v>302</v>
      </c>
      <c r="G169" s="2" t="s">
        <v>165</v>
      </c>
      <c r="H169" s="28">
        <v>39</v>
      </c>
      <c r="I169" s="29">
        <v>16</v>
      </c>
      <c r="J169" s="8" t="s">
        <v>198</v>
      </c>
      <c r="K169" s="1" t="str">
        <f t="shared" si="6"/>
        <v>3.3.90.30.21.01.0100.000006-01 - 302 - SUDOEST/OCT RA XXII</v>
      </c>
      <c r="L169" s="1" t="str">
        <f t="shared" si="7"/>
        <v>3.3.90.30.21.01.0100.000006-01 - 302</v>
      </c>
    </row>
    <row r="170" spans="1:12" ht="42" x14ac:dyDescent="0.25">
      <c r="A170" s="7" t="s">
        <v>190</v>
      </c>
      <c r="B170" s="3" t="s">
        <v>196</v>
      </c>
      <c r="C170" s="3" t="s">
        <v>197</v>
      </c>
      <c r="D170" s="3" t="s">
        <v>193</v>
      </c>
      <c r="E170" s="3" t="str">
        <f t="shared" si="8"/>
        <v>3.3.90.30.21.01.0100.000006-01 - 306</v>
      </c>
      <c r="F170" s="4">
        <v>306</v>
      </c>
      <c r="G170" s="2" t="s">
        <v>147</v>
      </c>
      <c r="H170" s="28">
        <v>575</v>
      </c>
      <c r="I170" s="29">
        <v>13</v>
      </c>
      <c r="J170" s="8" t="s">
        <v>198</v>
      </c>
      <c r="K170" s="1" t="str">
        <f t="shared" si="6"/>
        <v>3.3.90.30.21.01.0100.000006-01 - 306 - SCIA RA XXV</v>
      </c>
      <c r="L170" s="1" t="str">
        <f t="shared" si="7"/>
        <v>3.3.90.30.21.01.0100.000006-01 - 306</v>
      </c>
    </row>
    <row r="171" spans="1:12" ht="42" x14ac:dyDescent="0.25">
      <c r="A171" s="7" t="s">
        <v>190</v>
      </c>
      <c r="B171" s="3" t="s">
        <v>196</v>
      </c>
      <c r="C171" s="3" t="s">
        <v>197</v>
      </c>
      <c r="D171" s="3" t="s">
        <v>193</v>
      </c>
      <c r="E171" s="3" t="str">
        <f t="shared" si="8"/>
        <v>3.3.90.30.21.01.0100.000006-01 - 309</v>
      </c>
      <c r="F171" s="4">
        <v>309</v>
      </c>
      <c r="G171" s="2" t="s">
        <v>146</v>
      </c>
      <c r="H171" s="28">
        <v>36</v>
      </c>
      <c r="I171" s="29">
        <v>34</v>
      </c>
      <c r="J171" s="8" t="s">
        <v>198</v>
      </c>
      <c r="K171" s="1" t="str">
        <f t="shared" si="6"/>
        <v>3.3.90.30.21.01.0100.000006-01 - 309 - SIA RA XXIX</v>
      </c>
      <c r="L171" s="1" t="str">
        <f t="shared" si="7"/>
        <v>3.3.90.30.21.01.0100.000006-01 - 309</v>
      </c>
    </row>
    <row r="172" spans="1:12" ht="42" x14ac:dyDescent="0.25">
      <c r="A172" s="7" t="s">
        <v>190</v>
      </c>
      <c r="B172" s="3" t="s">
        <v>196</v>
      </c>
      <c r="C172" s="3" t="s">
        <v>197</v>
      </c>
      <c r="D172" s="3" t="s">
        <v>193</v>
      </c>
      <c r="E172" s="3" t="str">
        <f t="shared" si="8"/>
        <v>3.3.90.30.21.01.0100.000006-01 - 431</v>
      </c>
      <c r="F172" s="4">
        <v>431</v>
      </c>
      <c r="G172" s="2" t="s">
        <v>207</v>
      </c>
      <c r="H172" s="28">
        <v>0</v>
      </c>
      <c r="I172" s="29">
        <v>240</v>
      </c>
      <c r="J172" s="8" t="s">
        <v>198</v>
      </c>
      <c r="K172" s="1" t="str">
        <f t="shared" si="6"/>
        <v>3.3.90.30.21.01.0100.000006-01 - 431 - SEDESTMIDH</v>
      </c>
      <c r="L172" s="1" t="str">
        <f t="shared" si="7"/>
        <v>3.3.90.30.21.01.0100.000006-01 - 431</v>
      </c>
    </row>
    <row r="173" spans="1:12" ht="42" x14ac:dyDescent="0.25">
      <c r="A173" s="7" t="s">
        <v>190</v>
      </c>
      <c r="B173" s="3" t="s">
        <v>196</v>
      </c>
      <c r="C173" s="3" t="s">
        <v>197</v>
      </c>
      <c r="D173" s="3" t="s">
        <v>193</v>
      </c>
      <c r="E173" s="3" t="str">
        <f t="shared" si="8"/>
        <v>3.3.90.30.21.01.0100.000006-01 - 370</v>
      </c>
      <c r="F173" s="4">
        <v>370</v>
      </c>
      <c r="G173" s="2" t="s">
        <v>194</v>
      </c>
      <c r="H173" s="28">
        <v>1</v>
      </c>
      <c r="I173" s="29">
        <v>1</v>
      </c>
      <c r="J173" s="8" t="s">
        <v>198</v>
      </c>
      <c r="K173" s="1" t="str">
        <f t="shared" si="6"/>
        <v>3.3.90.30.21.01.0100.000006-01 - 370 - SEDS</v>
      </c>
      <c r="L173" s="1" t="str">
        <f t="shared" si="7"/>
        <v>3.3.90.30.21.01.0100.000006-01 - 370</v>
      </c>
    </row>
    <row r="174" spans="1:12" ht="42" x14ac:dyDescent="0.25">
      <c r="A174" s="7" t="s">
        <v>190</v>
      </c>
      <c r="B174" s="3" t="s">
        <v>196</v>
      </c>
      <c r="C174" s="3" t="s">
        <v>197</v>
      </c>
      <c r="D174" s="3" t="s">
        <v>193</v>
      </c>
      <c r="E174" s="3" t="str">
        <f t="shared" si="8"/>
        <v>3.3.90.30.21.01.0100.000006-01 - 112</v>
      </c>
      <c r="F174" s="4">
        <v>112</v>
      </c>
      <c r="G174" s="2" t="s">
        <v>117</v>
      </c>
      <c r="H174" s="28">
        <v>0</v>
      </c>
      <c r="I174" s="29">
        <v>737</v>
      </c>
      <c r="J174" s="8" t="s">
        <v>198</v>
      </c>
      <c r="K174" s="1" t="str">
        <f t="shared" si="6"/>
        <v>3.3.90.30.21.01.0100.000006-01 - 112 - NOVACAP</v>
      </c>
      <c r="L174" s="1" t="str">
        <f t="shared" si="7"/>
        <v>3.3.90.30.21.01.0100.000006-01 - 112</v>
      </c>
    </row>
    <row r="175" spans="1:12" ht="42" x14ac:dyDescent="0.25">
      <c r="A175" s="7" t="s">
        <v>190</v>
      </c>
      <c r="B175" s="3" t="s">
        <v>196</v>
      </c>
      <c r="C175" s="3" t="s">
        <v>197</v>
      </c>
      <c r="D175" s="3" t="s">
        <v>193</v>
      </c>
      <c r="E175" s="3" t="str">
        <f t="shared" si="8"/>
        <v>3.3.90.30.21.01.0100.000006-01 - 144</v>
      </c>
      <c r="F175" s="4">
        <v>144</v>
      </c>
      <c r="G175" s="2" t="s">
        <v>141</v>
      </c>
      <c r="H175" s="28">
        <v>0</v>
      </c>
      <c r="I175" s="29">
        <v>8</v>
      </c>
      <c r="J175" s="8" t="s">
        <v>198</v>
      </c>
      <c r="K175" s="1" t="str">
        <f t="shared" si="6"/>
        <v>3.3.90.30.21.01.0100.000006-01 - 144 - SAO SEBT RA XIV</v>
      </c>
      <c r="L175" s="1" t="str">
        <f t="shared" si="7"/>
        <v>3.3.90.30.21.01.0100.000006-01 - 144</v>
      </c>
    </row>
    <row r="176" spans="1:12" ht="42" x14ac:dyDescent="0.25">
      <c r="A176" s="7" t="s">
        <v>189</v>
      </c>
      <c r="B176" s="3" t="s">
        <v>191</v>
      </c>
      <c r="C176" s="3" t="s">
        <v>192</v>
      </c>
      <c r="D176" s="3" t="s">
        <v>193</v>
      </c>
      <c r="E176" s="3" t="str">
        <f t="shared" si="8"/>
        <v>3.3.90.30.21.01.0101.000008-01 - 2</v>
      </c>
      <c r="F176" s="4">
        <v>2</v>
      </c>
      <c r="G176" s="2" t="s">
        <v>113</v>
      </c>
      <c r="H176" s="28">
        <v>0</v>
      </c>
      <c r="I176" s="29">
        <v>2204</v>
      </c>
      <c r="J176" s="8" t="s">
        <v>198</v>
      </c>
      <c r="K176" s="1" t="str">
        <f t="shared" si="6"/>
        <v>3.3.90.30.21.01.0101.000008-01 - 2 - CASA CIVIL</v>
      </c>
      <c r="L176" s="1" t="str">
        <f t="shared" si="7"/>
        <v>3.3.90.30.21.01.0101.000008-01 - 2</v>
      </c>
    </row>
    <row r="177" spans="1:12" ht="42" x14ac:dyDescent="0.25">
      <c r="A177" s="7" t="s">
        <v>189</v>
      </c>
      <c r="B177" s="3" t="s">
        <v>191</v>
      </c>
      <c r="C177" s="3" t="s">
        <v>192</v>
      </c>
      <c r="D177" s="3" t="s">
        <v>193</v>
      </c>
      <c r="E177" s="3" t="str">
        <f t="shared" si="8"/>
        <v>3.3.90.30.21.01.0101.000008-01 - 110</v>
      </c>
      <c r="F177" s="4">
        <v>110</v>
      </c>
      <c r="G177" s="2" t="s">
        <v>136</v>
      </c>
      <c r="H177" s="28">
        <v>0</v>
      </c>
      <c r="I177" s="29">
        <v>123</v>
      </c>
      <c r="J177" s="8" t="s">
        <v>198</v>
      </c>
      <c r="K177" s="1" t="str">
        <f t="shared" si="6"/>
        <v>3.3.90.30.21.01.0101.000008-01 - 110 - SINESP</v>
      </c>
      <c r="L177" s="1" t="str">
        <f t="shared" si="7"/>
        <v>3.3.90.30.21.01.0101.000008-01 - 110</v>
      </c>
    </row>
    <row r="178" spans="1:12" ht="42" x14ac:dyDescent="0.25">
      <c r="A178" s="7" t="s">
        <v>189</v>
      </c>
      <c r="B178" s="3" t="s">
        <v>191</v>
      </c>
      <c r="C178" s="3" t="s">
        <v>192</v>
      </c>
      <c r="D178" s="3" t="s">
        <v>193</v>
      </c>
      <c r="E178" s="3" t="str">
        <f t="shared" si="8"/>
        <v>3.3.90.30.21.01.0101.000008-01 - 90</v>
      </c>
      <c r="F178" s="4">
        <v>90</v>
      </c>
      <c r="G178" s="2" t="s">
        <v>120</v>
      </c>
      <c r="H178" s="28">
        <v>0</v>
      </c>
      <c r="I178" s="29">
        <v>180</v>
      </c>
      <c r="J178" s="8" t="s">
        <v>198</v>
      </c>
      <c r="K178" s="1" t="str">
        <f t="shared" si="6"/>
        <v>3.3.90.30.21.01.0101.000008-01 - 90 - SEMOB</v>
      </c>
      <c r="L178" s="1" t="str">
        <f t="shared" si="7"/>
        <v>3.3.90.30.21.01.0101.000008-01 - 90</v>
      </c>
    </row>
    <row r="179" spans="1:12" ht="42" x14ac:dyDescent="0.25">
      <c r="A179" s="7" t="s">
        <v>189</v>
      </c>
      <c r="B179" s="3" t="s">
        <v>191</v>
      </c>
      <c r="C179" s="3" t="s">
        <v>192</v>
      </c>
      <c r="D179" s="3" t="s">
        <v>193</v>
      </c>
      <c r="E179" s="3" t="str">
        <f t="shared" si="8"/>
        <v>3.3.90.30.21.01.0101.000008-01 - 70</v>
      </c>
      <c r="F179" s="4">
        <v>70</v>
      </c>
      <c r="G179" s="2" t="s">
        <v>130</v>
      </c>
      <c r="H179" s="28">
        <v>0</v>
      </c>
      <c r="I179" s="29">
        <v>35</v>
      </c>
      <c r="J179" s="8" t="s">
        <v>198</v>
      </c>
      <c r="K179" s="1" t="str">
        <f t="shared" si="6"/>
        <v>3.3.90.30.21.01.0101.000008-01 - 70 - SEAGRI</v>
      </c>
      <c r="L179" s="1" t="str">
        <f t="shared" si="7"/>
        <v>3.3.90.30.21.01.0101.000008-01 - 70</v>
      </c>
    </row>
    <row r="180" spans="1:12" ht="42" x14ac:dyDescent="0.25">
      <c r="A180" s="7" t="s">
        <v>189</v>
      </c>
      <c r="B180" s="3" t="s">
        <v>191</v>
      </c>
      <c r="C180" s="3" t="s">
        <v>192</v>
      </c>
      <c r="D180" s="3" t="s">
        <v>193</v>
      </c>
      <c r="E180" s="3" t="str">
        <f t="shared" si="8"/>
        <v>3.3.90.30.21.01.0101.000008-01 - 370</v>
      </c>
      <c r="F180" s="4">
        <v>370</v>
      </c>
      <c r="G180" s="2" t="s">
        <v>194</v>
      </c>
      <c r="H180" s="28">
        <v>171</v>
      </c>
      <c r="I180" s="29">
        <v>126</v>
      </c>
      <c r="J180" s="8" t="s">
        <v>198</v>
      </c>
      <c r="K180" s="1" t="str">
        <f t="shared" si="6"/>
        <v>3.3.90.30.21.01.0101.000008-01 - 370 - SEDS</v>
      </c>
      <c r="L180" s="1" t="str">
        <f t="shared" si="7"/>
        <v>3.3.90.30.21.01.0101.000008-01 - 370</v>
      </c>
    </row>
    <row r="181" spans="1:12" ht="42" x14ac:dyDescent="0.25">
      <c r="A181" s="7" t="s">
        <v>189</v>
      </c>
      <c r="B181" s="3" t="s">
        <v>191</v>
      </c>
      <c r="C181" s="3" t="s">
        <v>192</v>
      </c>
      <c r="D181" s="3" t="s">
        <v>193</v>
      </c>
      <c r="E181" s="3" t="str">
        <f t="shared" si="8"/>
        <v>3.3.90.30.21.01.0101.000008-01 - 14</v>
      </c>
      <c r="F181" s="4">
        <v>14</v>
      </c>
      <c r="G181" s="2" t="s">
        <v>139</v>
      </c>
      <c r="H181" s="28">
        <v>0</v>
      </c>
      <c r="I181" s="29">
        <v>2</v>
      </c>
      <c r="J181" s="8" t="s">
        <v>198</v>
      </c>
      <c r="K181" s="1" t="str">
        <f t="shared" si="6"/>
        <v>3.3.90.30.21.01.0101.000008-01 - 14 - GVG</v>
      </c>
      <c r="L181" s="1" t="str">
        <f t="shared" si="7"/>
        <v>3.3.90.30.21.01.0101.000008-01 - 14</v>
      </c>
    </row>
    <row r="182" spans="1:12" ht="42" x14ac:dyDescent="0.25">
      <c r="A182" s="7" t="s">
        <v>189</v>
      </c>
      <c r="B182" s="3" t="s">
        <v>191</v>
      </c>
      <c r="C182" s="3" t="s">
        <v>192</v>
      </c>
      <c r="D182" s="3" t="s">
        <v>193</v>
      </c>
      <c r="E182" s="3" t="str">
        <f t="shared" si="8"/>
        <v>3.3.90.30.21.01.0101.000008-01 - 121</v>
      </c>
      <c r="F182" s="4">
        <v>121</v>
      </c>
      <c r="G182" s="2" t="s">
        <v>148</v>
      </c>
      <c r="H182" s="28">
        <v>0</v>
      </c>
      <c r="I182" s="29">
        <v>438</v>
      </c>
      <c r="J182" s="8" t="s">
        <v>198</v>
      </c>
      <c r="K182" s="1" t="str">
        <f t="shared" si="6"/>
        <v>3.3.90.30.21.01.0101.000008-01 - 121 - CODEPLAN</v>
      </c>
      <c r="L182" s="1" t="str">
        <f t="shared" si="7"/>
        <v>3.3.90.30.21.01.0101.000008-01 - 121</v>
      </c>
    </row>
    <row r="183" spans="1:12" ht="42" x14ac:dyDescent="0.25">
      <c r="A183" s="7" t="s">
        <v>189</v>
      </c>
      <c r="B183" s="3" t="s">
        <v>191</v>
      </c>
      <c r="C183" s="3" t="s">
        <v>192</v>
      </c>
      <c r="D183" s="3" t="s">
        <v>193</v>
      </c>
      <c r="E183" s="3" t="str">
        <f t="shared" si="8"/>
        <v>3.3.90.30.21.01.0101.000008-01 - 431</v>
      </c>
      <c r="F183" s="4">
        <v>431</v>
      </c>
      <c r="G183" s="2" t="s">
        <v>207</v>
      </c>
      <c r="H183" s="28">
        <v>0</v>
      </c>
      <c r="I183" s="29">
        <v>1121</v>
      </c>
      <c r="J183" s="8" t="s">
        <v>198</v>
      </c>
      <c r="K183" s="1" t="str">
        <f t="shared" si="6"/>
        <v>3.3.90.30.21.01.0101.000008-01 - 431 - SEDESTMIDH</v>
      </c>
      <c r="L183" s="1" t="str">
        <f t="shared" si="7"/>
        <v>3.3.90.30.21.01.0101.000008-01 - 431</v>
      </c>
    </row>
    <row r="184" spans="1:12" ht="42" x14ac:dyDescent="0.25">
      <c r="A184" s="7" t="s">
        <v>189</v>
      </c>
      <c r="B184" s="3" t="s">
        <v>191</v>
      </c>
      <c r="C184" s="3" t="s">
        <v>192</v>
      </c>
      <c r="D184" s="3" t="s">
        <v>193</v>
      </c>
      <c r="E184" s="3" t="str">
        <f t="shared" si="8"/>
        <v>3.3.90.30.21.01.0101.000008-01 - 195</v>
      </c>
      <c r="F184" s="4">
        <v>195</v>
      </c>
      <c r="G184" s="2" t="s">
        <v>169</v>
      </c>
      <c r="H184" s="28">
        <v>0</v>
      </c>
      <c r="I184" s="29">
        <v>52</v>
      </c>
      <c r="J184" s="8" t="s">
        <v>198</v>
      </c>
      <c r="K184" s="1" t="str">
        <f t="shared" si="6"/>
        <v>3.3.90.30.21.01.0101.000008-01 - 195 - JBB</v>
      </c>
      <c r="L184" s="1" t="str">
        <f t="shared" si="7"/>
        <v>3.3.90.30.21.01.0101.000008-01 - 195</v>
      </c>
    </row>
    <row r="185" spans="1:12" ht="42" x14ac:dyDescent="0.25">
      <c r="A185" s="7" t="s">
        <v>189</v>
      </c>
      <c r="B185" s="3" t="s">
        <v>191</v>
      </c>
      <c r="C185" s="3" t="s">
        <v>192</v>
      </c>
      <c r="D185" s="3" t="s">
        <v>193</v>
      </c>
      <c r="E185" s="3" t="str">
        <f t="shared" si="8"/>
        <v>3.3.90.30.21.01.0101.000008-01 - 193</v>
      </c>
      <c r="F185" s="4">
        <v>193</v>
      </c>
      <c r="G185" s="2" t="s">
        <v>124</v>
      </c>
      <c r="H185" s="28">
        <v>75</v>
      </c>
      <c r="I185" s="29">
        <v>230</v>
      </c>
      <c r="J185" s="8" t="s">
        <v>198</v>
      </c>
      <c r="K185" s="1" t="str">
        <f t="shared" si="6"/>
        <v>3.3.90.30.21.01.0101.000008-01 - 193 - FAP</v>
      </c>
      <c r="L185" s="1" t="str">
        <f t="shared" si="7"/>
        <v>3.3.90.30.21.01.0101.000008-01 - 193</v>
      </c>
    </row>
    <row r="186" spans="1:12" ht="42" x14ac:dyDescent="0.25">
      <c r="A186" s="7" t="s">
        <v>189</v>
      </c>
      <c r="B186" s="3" t="s">
        <v>191</v>
      </c>
      <c r="C186" s="3" t="s">
        <v>192</v>
      </c>
      <c r="D186" s="3" t="s">
        <v>193</v>
      </c>
      <c r="E186" s="3" t="str">
        <f t="shared" si="8"/>
        <v>3.3.90.30.21.01.0101.000008-01 - 151</v>
      </c>
      <c r="F186" s="4">
        <v>151</v>
      </c>
      <c r="G186" s="2" t="s">
        <v>168</v>
      </c>
      <c r="H186" s="28">
        <v>43</v>
      </c>
      <c r="I186" s="29">
        <v>51</v>
      </c>
      <c r="J186" s="8" t="s">
        <v>198</v>
      </c>
      <c r="K186" s="1" t="str">
        <f t="shared" si="6"/>
        <v>3.3.90.30.21.01.0101.000008-01 - 151 - ARQUIVO PUBLICO</v>
      </c>
      <c r="L186" s="1" t="str">
        <f t="shared" si="7"/>
        <v>3.3.90.30.21.01.0101.000008-01 - 151</v>
      </c>
    </row>
    <row r="187" spans="1:12" ht="42" x14ac:dyDescent="0.25">
      <c r="A187" s="7" t="s">
        <v>189</v>
      </c>
      <c r="B187" s="3" t="s">
        <v>191</v>
      </c>
      <c r="C187" s="3" t="s">
        <v>192</v>
      </c>
      <c r="D187" s="3" t="s">
        <v>193</v>
      </c>
      <c r="E187" s="3" t="str">
        <f t="shared" si="8"/>
        <v>3.3.90.30.21.01.0101.000008-01 - 63</v>
      </c>
      <c r="F187" s="4">
        <v>63</v>
      </c>
      <c r="G187" s="2" t="s">
        <v>128</v>
      </c>
      <c r="H187" s="28">
        <v>0</v>
      </c>
      <c r="I187" s="29">
        <v>101</v>
      </c>
      <c r="J187" s="8" t="s">
        <v>198</v>
      </c>
      <c r="K187" s="1" t="str">
        <f t="shared" si="6"/>
        <v>3.3.90.30.21.01.0101.000008-01 - 63 - FHB</v>
      </c>
      <c r="L187" s="1" t="str">
        <f t="shared" si="7"/>
        <v>3.3.90.30.21.01.0101.000008-01 - 63</v>
      </c>
    </row>
    <row r="188" spans="1:12" ht="42" x14ac:dyDescent="0.25">
      <c r="A188" s="7" t="s">
        <v>189</v>
      </c>
      <c r="B188" s="3" t="s">
        <v>191</v>
      </c>
      <c r="C188" s="3" t="s">
        <v>192</v>
      </c>
      <c r="D188" s="3" t="s">
        <v>193</v>
      </c>
      <c r="E188" s="3" t="str">
        <f t="shared" si="8"/>
        <v>3.3.90.30.21.01.0101.000008-01 - 197</v>
      </c>
      <c r="F188" s="4">
        <v>197</v>
      </c>
      <c r="G188" s="2" t="s">
        <v>122</v>
      </c>
      <c r="H188" s="28">
        <v>0</v>
      </c>
      <c r="I188" s="29">
        <v>22</v>
      </c>
      <c r="J188" s="8" t="s">
        <v>198</v>
      </c>
      <c r="K188" s="1" t="str">
        <f t="shared" si="6"/>
        <v>3.3.90.30.21.01.0101.000008-01 - 197 - ADASA</v>
      </c>
      <c r="L188" s="1" t="str">
        <f t="shared" si="7"/>
        <v>3.3.90.30.21.01.0101.000008-01 - 197</v>
      </c>
    </row>
    <row r="189" spans="1:12" ht="42" x14ac:dyDescent="0.25">
      <c r="A189" s="7" t="s">
        <v>189</v>
      </c>
      <c r="B189" s="3" t="s">
        <v>191</v>
      </c>
      <c r="C189" s="3" t="s">
        <v>192</v>
      </c>
      <c r="D189" s="3" t="s">
        <v>193</v>
      </c>
      <c r="E189" s="3" t="str">
        <f t="shared" si="8"/>
        <v>3.3.90.30.21.01.0101.000008-01 - 480</v>
      </c>
      <c r="F189" s="4">
        <v>480</v>
      </c>
      <c r="G189" s="2" t="s">
        <v>134</v>
      </c>
      <c r="H189" s="28">
        <v>0</v>
      </c>
      <c r="I189" s="29">
        <v>152</v>
      </c>
      <c r="J189" s="8" t="s">
        <v>198</v>
      </c>
      <c r="K189" s="1" t="str">
        <f t="shared" si="6"/>
        <v>3.3.90.30.21.01.0101.000008-01 - 480 - CGDF</v>
      </c>
      <c r="L189" s="1" t="str">
        <f t="shared" si="7"/>
        <v>3.3.90.30.21.01.0101.000008-01 - 480</v>
      </c>
    </row>
    <row r="190" spans="1:12" ht="42" x14ac:dyDescent="0.25">
      <c r="A190" s="7" t="s">
        <v>189</v>
      </c>
      <c r="B190" s="3" t="s">
        <v>191</v>
      </c>
      <c r="C190" s="3" t="s">
        <v>192</v>
      </c>
      <c r="D190" s="3" t="s">
        <v>193</v>
      </c>
      <c r="E190" s="3" t="str">
        <f t="shared" si="8"/>
        <v>3.3.90.30.21.01.0101.000008-01 - 112</v>
      </c>
      <c r="F190" s="4">
        <v>112</v>
      </c>
      <c r="G190" s="2" t="s">
        <v>117</v>
      </c>
      <c r="H190" s="28">
        <v>0</v>
      </c>
      <c r="I190" s="29">
        <v>93</v>
      </c>
      <c r="J190" s="8" t="s">
        <v>198</v>
      </c>
      <c r="K190" s="1" t="str">
        <f t="shared" si="6"/>
        <v>3.3.90.30.21.01.0101.000008-01 - 112 - NOVACAP</v>
      </c>
      <c r="L190" s="1" t="str">
        <f t="shared" si="7"/>
        <v>3.3.90.30.21.01.0101.000008-01 - 112</v>
      </c>
    </row>
    <row r="191" spans="1:12" ht="42" x14ac:dyDescent="0.25">
      <c r="A191" s="7" t="s">
        <v>189</v>
      </c>
      <c r="B191" s="3" t="s">
        <v>191</v>
      </c>
      <c r="C191" s="3" t="s">
        <v>192</v>
      </c>
      <c r="D191" s="3" t="s">
        <v>193</v>
      </c>
      <c r="E191" s="3" t="str">
        <f t="shared" si="8"/>
        <v>3.3.90.30.21.01.0101.000008-01 - 54</v>
      </c>
      <c r="F191" s="4">
        <v>54</v>
      </c>
      <c r="G191" s="2" t="s">
        <v>110</v>
      </c>
      <c r="H191" s="28">
        <v>0</v>
      </c>
      <c r="I191" s="29">
        <v>390</v>
      </c>
      <c r="J191" s="8" t="s">
        <v>198</v>
      </c>
      <c r="K191" s="1" t="str">
        <f t="shared" si="6"/>
        <v>3.3.90.30.21.01.0101.000008-01 - 54 - PMDF</v>
      </c>
      <c r="L191" s="1" t="str">
        <f t="shared" si="7"/>
        <v>3.3.90.30.21.01.0101.000008-01 - 54</v>
      </c>
    </row>
    <row r="192" spans="1:12" ht="42" x14ac:dyDescent="0.25">
      <c r="A192" s="7" t="s">
        <v>189</v>
      </c>
      <c r="B192" s="3" t="s">
        <v>191</v>
      </c>
      <c r="C192" s="3" t="s">
        <v>192</v>
      </c>
      <c r="D192" s="3" t="s">
        <v>193</v>
      </c>
      <c r="E192" s="3" t="str">
        <f t="shared" si="8"/>
        <v>3.3.90.30.21.01.0101.000008-01 - 141</v>
      </c>
      <c r="F192" s="4">
        <v>141</v>
      </c>
      <c r="G192" s="2" t="s">
        <v>125</v>
      </c>
      <c r="H192" s="28">
        <v>0</v>
      </c>
      <c r="I192" s="29">
        <v>228</v>
      </c>
      <c r="J192" s="8" t="s">
        <v>198</v>
      </c>
      <c r="K192" s="1" t="str">
        <f t="shared" si="6"/>
        <v>3.3.90.30.21.01.0101.000008-01 - 141 - PLANO PILOTO RA I</v>
      </c>
      <c r="L192" s="1" t="str">
        <f t="shared" si="7"/>
        <v>3.3.90.30.21.01.0101.000008-01 - 141</v>
      </c>
    </row>
    <row r="193" spans="1:12" ht="42" x14ac:dyDescent="0.25">
      <c r="A193" s="7" t="s">
        <v>189</v>
      </c>
      <c r="B193" s="3" t="s">
        <v>191</v>
      </c>
      <c r="C193" s="3" t="s">
        <v>192</v>
      </c>
      <c r="D193" s="3" t="s">
        <v>193</v>
      </c>
      <c r="E193" s="3" t="str">
        <f t="shared" si="8"/>
        <v>3.3.90.30.21.01.0101.000008-01 - 131</v>
      </c>
      <c r="F193" s="4">
        <v>131</v>
      </c>
      <c r="G193" s="2" t="s">
        <v>157</v>
      </c>
      <c r="H193" s="28">
        <v>0</v>
      </c>
      <c r="I193" s="29">
        <v>42</v>
      </c>
      <c r="J193" s="8" t="s">
        <v>198</v>
      </c>
      <c r="K193" s="1" t="str">
        <f t="shared" si="6"/>
        <v>3.3.90.30.21.01.0101.000008-01 - 131 - GAMA RA II</v>
      </c>
      <c r="L193" s="1" t="str">
        <f t="shared" si="7"/>
        <v>3.3.90.30.21.01.0101.000008-01 - 131</v>
      </c>
    </row>
    <row r="194" spans="1:12" ht="42" x14ac:dyDescent="0.25">
      <c r="A194" s="7" t="s">
        <v>189</v>
      </c>
      <c r="B194" s="3" t="s">
        <v>191</v>
      </c>
      <c r="C194" s="3" t="s">
        <v>192</v>
      </c>
      <c r="D194" s="3" t="s">
        <v>193</v>
      </c>
      <c r="E194" s="3" t="str">
        <f t="shared" si="8"/>
        <v>3.3.90.30.21.01.0101.000008-01 - 132</v>
      </c>
      <c r="F194" s="4">
        <v>132</v>
      </c>
      <c r="G194" s="2" t="s">
        <v>132</v>
      </c>
      <c r="H194" s="28">
        <v>0</v>
      </c>
      <c r="I194" s="29">
        <v>574</v>
      </c>
      <c r="J194" s="8" t="s">
        <v>198</v>
      </c>
      <c r="K194" s="1" t="str">
        <f t="shared" ref="K194:K246" si="9">A194&amp;" - "&amp;F194&amp;" - "&amp;G194</f>
        <v>3.3.90.30.21.01.0101.000008-01 - 132 - TAGUA RA III</v>
      </c>
      <c r="L194" s="1" t="str">
        <f t="shared" ref="L194:L246" si="10">A194&amp;" - "&amp;F194</f>
        <v>3.3.90.30.21.01.0101.000008-01 - 132</v>
      </c>
    </row>
    <row r="195" spans="1:12" ht="42" x14ac:dyDescent="0.25">
      <c r="A195" s="7" t="s">
        <v>189</v>
      </c>
      <c r="B195" s="3" t="s">
        <v>191</v>
      </c>
      <c r="C195" s="3" t="s">
        <v>192</v>
      </c>
      <c r="D195" s="3" t="s">
        <v>193</v>
      </c>
      <c r="E195" s="3" t="str">
        <f t="shared" ref="E195:E241" si="11">A195&amp;" - "&amp;F195</f>
        <v>3.3.90.30.21.01.0101.000008-01 - 133</v>
      </c>
      <c r="F195" s="4">
        <v>133</v>
      </c>
      <c r="G195" s="2" t="s">
        <v>152</v>
      </c>
      <c r="H195" s="28">
        <v>0</v>
      </c>
      <c r="I195" s="29">
        <v>100</v>
      </c>
      <c r="J195" s="8" t="s">
        <v>198</v>
      </c>
      <c r="K195" s="1" t="str">
        <f t="shared" si="9"/>
        <v>3.3.90.30.21.01.0101.000008-01 - 133 - BRAZLAND RA IV</v>
      </c>
      <c r="L195" s="1" t="str">
        <f t="shared" si="10"/>
        <v>3.3.90.30.21.01.0101.000008-01 - 133</v>
      </c>
    </row>
    <row r="196" spans="1:12" ht="42" x14ac:dyDescent="0.25">
      <c r="A196" s="7" t="s">
        <v>189</v>
      </c>
      <c r="B196" s="3" t="s">
        <v>191</v>
      </c>
      <c r="C196" s="3" t="s">
        <v>192</v>
      </c>
      <c r="D196" s="3" t="s">
        <v>193</v>
      </c>
      <c r="E196" s="3" t="str">
        <f t="shared" si="11"/>
        <v>3.3.90.30.21.01.0101.000008-01 - 134</v>
      </c>
      <c r="F196" s="4">
        <v>134</v>
      </c>
      <c r="G196" s="2" t="s">
        <v>151</v>
      </c>
      <c r="H196" s="28">
        <v>0</v>
      </c>
      <c r="I196" s="29">
        <v>46</v>
      </c>
      <c r="J196" s="8" t="s">
        <v>198</v>
      </c>
      <c r="K196" s="1" t="str">
        <f t="shared" si="9"/>
        <v>3.3.90.30.21.01.0101.000008-01 - 134 - SOBRADINHO RA V</v>
      </c>
      <c r="L196" s="1" t="str">
        <f t="shared" si="10"/>
        <v>3.3.90.30.21.01.0101.000008-01 - 134</v>
      </c>
    </row>
    <row r="197" spans="1:12" ht="42" x14ac:dyDescent="0.25">
      <c r="A197" s="7" t="s">
        <v>189</v>
      </c>
      <c r="B197" s="3" t="s">
        <v>191</v>
      </c>
      <c r="C197" s="3" t="s">
        <v>192</v>
      </c>
      <c r="D197" s="3" t="s">
        <v>193</v>
      </c>
      <c r="E197" s="3" t="str">
        <f t="shared" si="11"/>
        <v>3.3.90.30.21.01.0101.000008-01 - 135</v>
      </c>
      <c r="F197" s="4">
        <v>135</v>
      </c>
      <c r="G197" s="2" t="s">
        <v>138</v>
      </c>
      <c r="H197" s="28">
        <v>0</v>
      </c>
      <c r="I197" s="29">
        <v>300</v>
      </c>
      <c r="J197" s="8" t="s">
        <v>198</v>
      </c>
      <c r="K197" s="1" t="str">
        <f t="shared" si="9"/>
        <v>3.3.90.30.21.01.0101.000008-01 - 135 - PLANALT RA VI</v>
      </c>
      <c r="L197" s="1" t="str">
        <f t="shared" si="10"/>
        <v>3.3.90.30.21.01.0101.000008-01 - 135</v>
      </c>
    </row>
    <row r="198" spans="1:12" ht="42" x14ac:dyDescent="0.25">
      <c r="A198" s="7" t="s">
        <v>189</v>
      </c>
      <c r="B198" s="3" t="s">
        <v>191</v>
      </c>
      <c r="C198" s="3" t="s">
        <v>192</v>
      </c>
      <c r="D198" s="3" t="s">
        <v>193</v>
      </c>
      <c r="E198" s="3" t="str">
        <f t="shared" si="11"/>
        <v>3.3.90.30.21.01.0101.000008-01 - 138</v>
      </c>
      <c r="F198" s="4">
        <v>138</v>
      </c>
      <c r="G198" s="2" t="s">
        <v>145</v>
      </c>
      <c r="H198" s="28">
        <v>0</v>
      </c>
      <c r="I198" s="29">
        <v>29</v>
      </c>
      <c r="J198" s="8" t="s">
        <v>198</v>
      </c>
      <c r="K198" s="1" t="str">
        <f t="shared" si="9"/>
        <v>3.3.90.30.21.01.0101.000008-01 - 138 - CEILANDIA RA IX</v>
      </c>
      <c r="L198" s="1" t="str">
        <f t="shared" si="10"/>
        <v>3.3.90.30.21.01.0101.000008-01 - 138</v>
      </c>
    </row>
    <row r="199" spans="1:12" ht="42" x14ac:dyDescent="0.25">
      <c r="A199" s="7" t="s">
        <v>189</v>
      </c>
      <c r="B199" s="3" t="s">
        <v>191</v>
      </c>
      <c r="C199" s="3" t="s">
        <v>192</v>
      </c>
      <c r="D199" s="3" t="s">
        <v>193</v>
      </c>
      <c r="E199" s="3" t="str">
        <f t="shared" si="11"/>
        <v>3.3.90.30.21.01.0101.000008-01 - 139</v>
      </c>
      <c r="F199" s="4">
        <v>139</v>
      </c>
      <c r="G199" s="2" t="s">
        <v>162</v>
      </c>
      <c r="H199" s="28">
        <v>0</v>
      </c>
      <c r="I199" s="29">
        <v>34</v>
      </c>
      <c r="J199" s="8" t="s">
        <v>198</v>
      </c>
      <c r="K199" s="1" t="str">
        <f t="shared" si="9"/>
        <v>3.3.90.30.21.01.0101.000008-01 - 139 - CRUZEIRO RA XI</v>
      </c>
      <c r="L199" s="1" t="str">
        <f t="shared" si="10"/>
        <v>3.3.90.30.21.01.0101.000008-01 - 139</v>
      </c>
    </row>
    <row r="200" spans="1:12" ht="42" x14ac:dyDescent="0.25">
      <c r="A200" s="7" t="s">
        <v>189</v>
      </c>
      <c r="B200" s="3" t="s">
        <v>191</v>
      </c>
      <c r="C200" s="3" t="s">
        <v>192</v>
      </c>
      <c r="D200" s="3" t="s">
        <v>193</v>
      </c>
      <c r="E200" s="3" t="str">
        <f t="shared" si="11"/>
        <v>3.3.90.30.21.01.0101.000008-01 - 142</v>
      </c>
      <c r="F200" s="4">
        <v>142</v>
      </c>
      <c r="G200" s="2" t="s">
        <v>150</v>
      </c>
      <c r="H200" s="28">
        <v>0</v>
      </c>
      <c r="I200" s="29">
        <v>206</v>
      </c>
      <c r="J200" s="8" t="s">
        <v>198</v>
      </c>
      <c r="K200" s="1" t="str">
        <f t="shared" si="9"/>
        <v>3.3.90.30.21.01.0101.000008-01 - 142 - SAMAMB RA XII</v>
      </c>
      <c r="L200" s="1" t="str">
        <f t="shared" si="10"/>
        <v>3.3.90.30.21.01.0101.000008-01 - 142</v>
      </c>
    </row>
    <row r="201" spans="1:12" ht="42" x14ac:dyDescent="0.25">
      <c r="A201" s="7" t="s">
        <v>189</v>
      </c>
      <c r="B201" s="3" t="s">
        <v>191</v>
      </c>
      <c r="C201" s="3" t="s">
        <v>192</v>
      </c>
      <c r="D201" s="3" t="s">
        <v>193</v>
      </c>
      <c r="E201" s="3" t="str">
        <f t="shared" si="11"/>
        <v>3.3.90.30.21.01.0101.000008-01 - 143</v>
      </c>
      <c r="F201" s="4">
        <v>143</v>
      </c>
      <c r="G201" s="2" t="s">
        <v>153</v>
      </c>
      <c r="H201" s="28">
        <v>0</v>
      </c>
      <c r="I201" s="29">
        <v>21</v>
      </c>
      <c r="J201" s="8" t="s">
        <v>198</v>
      </c>
      <c r="K201" s="1" t="str">
        <f t="shared" si="9"/>
        <v>3.3.90.30.21.01.0101.000008-01 - 143 - STA MA RA XIII</v>
      </c>
      <c r="L201" s="1" t="str">
        <f t="shared" si="10"/>
        <v>3.3.90.30.21.01.0101.000008-01 - 143</v>
      </c>
    </row>
    <row r="202" spans="1:12" ht="42" x14ac:dyDescent="0.25">
      <c r="A202" s="7" t="s">
        <v>189</v>
      </c>
      <c r="B202" s="3" t="s">
        <v>191</v>
      </c>
      <c r="C202" s="3" t="s">
        <v>192</v>
      </c>
      <c r="D202" s="3" t="s">
        <v>193</v>
      </c>
      <c r="E202" s="3" t="str">
        <f t="shared" si="11"/>
        <v>3.3.90.30.21.01.0101.000008-01 - 147</v>
      </c>
      <c r="F202" s="4">
        <v>147</v>
      </c>
      <c r="G202" s="2" t="s">
        <v>171</v>
      </c>
      <c r="H202" s="28">
        <v>0</v>
      </c>
      <c r="I202" s="29">
        <v>155</v>
      </c>
      <c r="J202" s="8" t="s">
        <v>198</v>
      </c>
      <c r="K202" s="1" t="str">
        <f t="shared" si="9"/>
        <v>3.3.90.30.21.01.0101.000008-01 - 147 - CANDANGO RA XIX</v>
      </c>
      <c r="L202" s="1" t="str">
        <f t="shared" si="10"/>
        <v>3.3.90.30.21.01.0101.000008-01 - 147</v>
      </c>
    </row>
    <row r="203" spans="1:12" ht="42" x14ac:dyDescent="0.25">
      <c r="A203" s="7" t="s">
        <v>189</v>
      </c>
      <c r="B203" s="3" t="s">
        <v>191</v>
      </c>
      <c r="C203" s="3" t="s">
        <v>192</v>
      </c>
      <c r="D203" s="3" t="s">
        <v>193</v>
      </c>
      <c r="E203" s="3" t="str">
        <f t="shared" si="11"/>
        <v>3.3.90.30.21.01.0101.000008-01 - 149</v>
      </c>
      <c r="F203" s="4">
        <v>149</v>
      </c>
      <c r="G203" s="2" t="s">
        <v>155</v>
      </c>
      <c r="H203" s="28">
        <v>0</v>
      </c>
      <c r="I203" s="29">
        <v>14</v>
      </c>
      <c r="J203" s="8" t="s">
        <v>198</v>
      </c>
      <c r="K203" s="1" t="str">
        <f t="shared" si="9"/>
        <v>3.3.90.30.21.01.0101.000008-01 - 149 - LAGO N RA XVIII</v>
      </c>
      <c r="L203" s="1" t="str">
        <f t="shared" si="10"/>
        <v>3.3.90.30.21.01.0101.000008-01 - 149</v>
      </c>
    </row>
    <row r="204" spans="1:12" ht="42" x14ac:dyDescent="0.25">
      <c r="A204" s="7" t="s">
        <v>189</v>
      </c>
      <c r="B204" s="3" t="s">
        <v>191</v>
      </c>
      <c r="C204" s="3" t="s">
        <v>192</v>
      </c>
      <c r="D204" s="3" t="s">
        <v>193</v>
      </c>
      <c r="E204" s="3" t="str">
        <f t="shared" si="11"/>
        <v>3.3.90.30.21.01.0101.000008-01 - 366</v>
      </c>
      <c r="F204" s="4">
        <v>366</v>
      </c>
      <c r="G204" s="2" t="s">
        <v>167</v>
      </c>
      <c r="H204" s="28">
        <v>0</v>
      </c>
      <c r="I204" s="29">
        <v>65</v>
      </c>
      <c r="J204" s="8" t="s">
        <v>198</v>
      </c>
      <c r="K204" s="1" t="str">
        <f t="shared" si="9"/>
        <v>3.3.90.30.21.01.0101.000008-01 - 366 - VICENTE PIRES RA XXX</v>
      </c>
      <c r="L204" s="1" t="str">
        <f t="shared" si="10"/>
        <v>3.3.90.30.21.01.0101.000008-01 - 366</v>
      </c>
    </row>
    <row r="205" spans="1:12" ht="42" x14ac:dyDescent="0.25">
      <c r="A205" s="7" t="s">
        <v>189</v>
      </c>
      <c r="B205" s="3" t="s">
        <v>191</v>
      </c>
      <c r="C205" s="3" t="s">
        <v>192</v>
      </c>
      <c r="D205" s="3" t="s">
        <v>193</v>
      </c>
      <c r="E205" s="3" t="str">
        <f t="shared" si="11"/>
        <v>3.3.90.30.21.01.0101.000008-01 - 302</v>
      </c>
      <c r="F205" s="4">
        <v>302</v>
      </c>
      <c r="G205" s="2" t="s">
        <v>165</v>
      </c>
      <c r="H205" s="28">
        <v>0</v>
      </c>
      <c r="I205" s="29">
        <v>22</v>
      </c>
      <c r="J205" s="8" t="s">
        <v>198</v>
      </c>
      <c r="K205" s="1" t="str">
        <f t="shared" si="9"/>
        <v>3.3.90.30.21.01.0101.000008-01 - 302 - SUDOEST/OCT RA XXII</v>
      </c>
      <c r="L205" s="1" t="str">
        <f t="shared" si="10"/>
        <v>3.3.90.30.21.01.0101.000008-01 - 302</v>
      </c>
    </row>
    <row r="206" spans="1:12" ht="42" x14ac:dyDescent="0.25">
      <c r="A206" s="7" t="s">
        <v>189</v>
      </c>
      <c r="B206" s="3" t="s">
        <v>191</v>
      </c>
      <c r="C206" s="3" t="s">
        <v>192</v>
      </c>
      <c r="D206" s="3" t="s">
        <v>193</v>
      </c>
      <c r="E206" s="3" t="str">
        <f t="shared" si="11"/>
        <v>3.3.90.30.21.01.0101.000008-01 - 301</v>
      </c>
      <c r="F206" s="4">
        <v>301</v>
      </c>
      <c r="G206" s="2" t="s">
        <v>158</v>
      </c>
      <c r="H206" s="28">
        <v>0</v>
      </c>
      <c r="I206" s="29">
        <v>74</v>
      </c>
      <c r="J206" s="8" t="s">
        <v>198</v>
      </c>
      <c r="K206" s="1" t="str">
        <f t="shared" si="9"/>
        <v>3.3.90.30.21.01.0101.000008-01 - 301 - RIACHO F 2 RA XXI</v>
      </c>
      <c r="L206" s="1" t="str">
        <f t="shared" si="10"/>
        <v>3.3.90.30.21.01.0101.000008-01 - 301</v>
      </c>
    </row>
    <row r="207" spans="1:12" ht="42" x14ac:dyDescent="0.25">
      <c r="A207" s="7" t="s">
        <v>189</v>
      </c>
      <c r="B207" s="3" t="s">
        <v>191</v>
      </c>
      <c r="C207" s="3" t="s">
        <v>192</v>
      </c>
      <c r="D207" s="3" t="s">
        <v>193</v>
      </c>
      <c r="E207" s="3" t="str">
        <f t="shared" si="11"/>
        <v>3.3.90.30.21.01.0101.000008-01 - 305</v>
      </c>
      <c r="F207" s="4">
        <v>305</v>
      </c>
      <c r="G207" s="2" t="s">
        <v>164</v>
      </c>
      <c r="H207" s="28">
        <v>0</v>
      </c>
      <c r="I207" s="29">
        <v>13</v>
      </c>
      <c r="J207" s="8" t="s">
        <v>198</v>
      </c>
      <c r="K207" s="1" t="str">
        <f t="shared" si="9"/>
        <v>3.3.90.30.21.01.0101.000008-01 - 305 - PARK WAY RA XXIV</v>
      </c>
      <c r="L207" s="1" t="str">
        <f t="shared" si="10"/>
        <v>3.3.90.30.21.01.0101.000008-01 - 305</v>
      </c>
    </row>
    <row r="208" spans="1:12" ht="42" x14ac:dyDescent="0.25">
      <c r="A208" s="7" t="s">
        <v>189</v>
      </c>
      <c r="B208" s="3" t="s">
        <v>191</v>
      </c>
      <c r="C208" s="3" t="s">
        <v>192</v>
      </c>
      <c r="D208" s="3" t="s">
        <v>193</v>
      </c>
      <c r="E208" s="3" t="str">
        <f t="shared" si="11"/>
        <v>3.3.90.30.21.01.0101.000008-01 - 306</v>
      </c>
      <c r="F208" s="4">
        <v>306</v>
      </c>
      <c r="G208" s="2" t="s">
        <v>147</v>
      </c>
      <c r="H208" s="28">
        <v>0</v>
      </c>
      <c r="I208" s="29">
        <v>225</v>
      </c>
      <c r="J208" s="8" t="s">
        <v>198</v>
      </c>
      <c r="K208" s="1" t="str">
        <f t="shared" si="9"/>
        <v>3.3.90.30.21.01.0101.000008-01 - 306 - SCIA RA XXV</v>
      </c>
      <c r="L208" s="1" t="str">
        <f t="shared" si="10"/>
        <v>3.3.90.30.21.01.0101.000008-01 - 306</v>
      </c>
    </row>
    <row r="209" spans="1:12" ht="42" x14ac:dyDescent="0.25">
      <c r="A209" s="7" t="s">
        <v>189</v>
      </c>
      <c r="B209" s="3" t="s">
        <v>191</v>
      </c>
      <c r="C209" s="3" t="s">
        <v>192</v>
      </c>
      <c r="D209" s="3" t="s">
        <v>193</v>
      </c>
      <c r="E209" s="3" t="str">
        <f t="shared" si="11"/>
        <v>3.3.90.30.21.01.0101.000008-01 - 304</v>
      </c>
      <c r="F209" s="4">
        <v>304</v>
      </c>
      <c r="G209" s="2" t="s">
        <v>144</v>
      </c>
      <c r="H209" s="28">
        <v>0</v>
      </c>
      <c r="I209" s="29">
        <v>159</v>
      </c>
      <c r="J209" s="8" t="s">
        <v>198</v>
      </c>
      <c r="K209" s="1" t="str">
        <f t="shared" si="9"/>
        <v>3.3.90.30.21.01.0101.000008-01 - 304 - SOBRADINHO 2 RA XXVI</v>
      </c>
      <c r="L209" s="1" t="str">
        <f t="shared" si="10"/>
        <v>3.3.90.30.21.01.0101.000008-01 - 304</v>
      </c>
    </row>
    <row r="210" spans="1:12" ht="42" x14ac:dyDescent="0.25">
      <c r="A210" s="7" t="s">
        <v>189</v>
      </c>
      <c r="B210" s="3" t="s">
        <v>191</v>
      </c>
      <c r="C210" s="3" t="s">
        <v>192</v>
      </c>
      <c r="D210" s="3" t="s">
        <v>193</v>
      </c>
      <c r="E210" s="3" t="str">
        <f t="shared" si="11"/>
        <v>3.3.90.30.21.01.0101.000008-01 - 309</v>
      </c>
      <c r="F210" s="4">
        <v>309</v>
      </c>
      <c r="G210" s="2" t="s">
        <v>146</v>
      </c>
      <c r="H210" s="28">
        <v>0</v>
      </c>
      <c r="I210" s="29">
        <v>13</v>
      </c>
      <c r="J210" s="8" t="s">
        <v>198</v>
      </c>
      <c r="K210" s="1" t="str">
        <f t="shared" si="9"/>
        <v>3.3.90.30.21.01.0101.000008-01 - 309 - SIA RA XXIX</v>
      </c>
      <c r="L210" s="1" t="str">
        <f t="shared" si="10"/>
        <v>3.3.90.30.21.01.0101.000008-01 - 309</v>
      </c>
    </row>
    <row r="211" spans="1:12" ht="42" x14ac:dyDescent="0.25">
      <c r="A211" s="7" t="s">
        <v>190</v>
      </c>
      <c r="B211" s="3" t="s">
        <v>196</v>
      </c>
      <c r="C211" s="3" t="s">
        <v>197</v>
      </c>
      <c r="D211" s="3" t="s">
        <v>193</v>
      </c>
      <c r="E211" s="3" t="str">
        <f t="shared" si="11"/>
        <v>3.3.90.30.21.01.0100.000006-01 - 20</v>
      </c>
      <c r="F211" s="4">
        <v>20</v>
      </c>
      <c r="G211" s="2" t="s">
        <v>111</v>
      </c>
      <c r="H211" s="28">
        <v>0</v>
      </c>
      <c r="I211" s="29">
        <v>199</v>
      </c>
      <c r="J211" s="8" t="s">
        <v>198</v>
      </c>
      <c r="K211" s="1" t="str">
        <f t="shared" si="9"/>
        <v>3.3.90.30.21.01.0100.000006-01 - 20 - PGDF</v>
      </c>
      <c r="L211" s="1" t="str">
        <f t="shared" si="10"/>
        <v>3.3.90.30.21.01.0100.000006-01 - 20</v>
      </c>
    </row>
    <row r="212" spans="1:12" ht="42" x14ac:dyDescent="0.25">
      <c r="A212" s="7" t="s">
        <v>190</v>
      </c>
      <c r="B212" s="3" t="s">
        <v>196</v>
      </c>
      <c r="C212" s="3" t="s">
        <v>197</v>
      </c>
      <c r="D212" s="3" t="s">
        <v>193</v>
      </c>
      <c r="E212" s="3" t="str">
        <f t="shared" si="11"/>
        <v>3.3.90.30.21.01.0100.000006-01 - 2</v>
      </c>
      <c r="F212" s="4">
        <v>2</v>
      </c>
      <c r="G212" s="2" t="s">
        <v>113</v>
      </c>
      <c r="H212" s="28">
        <v>0</v>
      </c>
      <c r="I212" s="29">
        <v>762</v>
      </c>
      <c r="J212" s="8" t="s">
        <v>198</v>
      </c>
      <c r="K212" s="1" t="str">
        <f t="shared" si="9"/>
        <v>3.3.90.30.21.01.0100.000006-01 - 2 - CASA CIVIL</v>
      </c>
      <c r="L212" s="1" t="str">
        <f t="shared" si="10"/>
        <v>3.3.90.30.21.01.0100.000006-01 - 2</v>
      </c>
    </row>
    <row r="213" spans="1:12" ht="42" x14ac:dyDescent="0.25">
      <c r="A213" s="7" t="s">
        <v>190</v>
      </c>
      <c r="B213" s="3" t="s">
        <v>196</v>
      </c>
      <c r="C213" s="3" t="s">
        <v>197</v>
      </c>
      <c r="D213" s="3" t="s">
        <v>193</v>
      </c>
      <c r="E213" s="3" t="str">
        <f t="shared" si="11"/>
        <v>3.3.90.30.21.01.0100.000006-01 - 40</v>
      </c>
      <c r="F213" s="4">
        <v>40</v>
      </c>
      <c r="G213" s="2" t="s">
        <v>109</v>
      </c>
      <c r="H213" s="28">
        <v>0</v>
      </c>
      <c r="I213" s="29">
        <v>230</v>
      </c>
      <c r="J213" s="8" t="s">
        <v>198</v>
      </c>
      <c r="K213" s="1" t="str">
        <f t="shared" si="9"/>
        <v>3.3.90.30.21.01.0100.000006-01 - 40 - SEF</v>
      </c>
      <c r="L213" s="1" t="str">
        <f t="shared" si="10"/>
        <v>3.3.90.30.21.01.0100.000006-01 - 40</v>
      </c>
    </row>
    <row r="214" spans="1:12" ht="42" x14ac:dyDescent="0.25">
      <c r="A214" s="7" t="s">
        <v>190</v>
      </c>
      <c r="B214" s="3" t="s">
        <v>196</v>
      </c>
      <c r="C214" s="3" t="s">
        <v>197</v>
      </c>
      <c r="D214" s="3" t="s">
        <v>193</v>
      </c>
      <c r="E214" s="3" t="str">
        <f t="shared" si="11"/>
        <v>3.3.90.30.21.01.0100.000006-01 - 94</v>
      </c>
      <c r="F214" s="4">
        <v>94</v>
      </c>
      <c r="G214" s="2" t="s">
        <v>135</v>
      </c>
      <c r="H214" s="28">
        <v>0</v>
      </c>
      <c r="I214" s="29">
        <v>10</v>
      </c>
      <c r="J214" s="8" t="s">
        <v>198</v>
      </c>
      <c r="K214" s="1" t="str">
        <f t="shared" si="9"/>
        <v>3.3.90.30.21.01.0100.000006-01 - 94 - SLU</v>
      </c>
      <c r="L214" s="1" t="str">
        <f t="shared" si="10"/>
        <v>3.3.90.30.21.01.0100.000006-01 - 94</v>
      </c>
    </row>
    <row r="215" spans="1:12" ht="42" x14ac:dyDescent="0.25">
      <c r="A215" s="7" t="s">
        <v>190</v>
      </c>
      <c r="B215" s="3" t="s">
        <v>196</v>
      </c>
      <c r="C215" s="3" t="s">
        <v>197</v>
      </c>
      <c r="D215" s="3" t="s">
        <v>193</v>
      </c>
      <c r="E215" s="3" t="str">
        <f t="shared" si="11"/>
        <v>3.3.90.30.21.01.0100.000006-01 - 110</v>
      </c>
      <c r="F215" s="4">
        <v>110</v>
      </c>
      <c r="G215" s="2" t="s">
        <v>136</v>
      </c>
      <c r="H215" s="28">
        <v>220</v>
      </c>
      <c r="I215" s="29">
        <v>105</v>
      </c>
      <c r="J215" s="8" t="s">
        <v>198</v>
      </c>
      <c r="K215" s="1" t="str">
        <f t="shared" si="9"/>
        <v>3.3.90.30.21.01.0100.000006-01 - 110 - SINESP</v>
      </c>
      <c r="L215" s="1" t="str">
        <f t="shared" si="10"/>
        <v>3.3.90.30.21.01.0100.000006-01 - 110</v>
      </c>
    </row>
    <row r="216" spans="1:12" ht="42" x14ac:dyDescent="0.25">
      <c r="A216" s="7" t="s">
        <v>190</v>
      </c>
      <c r="B216" s="3" t="s">
        <v>196</v>
      </c>
      <c r="C216" s="3" t="s">
        <v>197</v>
      </c>
      <c r="D216" s="3" t="s">
        <v>193</v>
      </c>
      <c r="E216" s="3" t="str">
        <f t="shared" si="11"/>
        <v>3.3.90.30.21.01.0100.000006-01 - 90</v>
      </c>
      <c r="F216" s="4">
        <v>90</v>
      </c>
      <c r="G216" s="2" t="s">
        <v>120</v>
      </c>
      <c r="H216" s="28">
        <v>0</v>
      </c>
      <c r="I216" s="29">
        <v>21</v>
      </c>
      <c r="J216" s="8" t="s">
        <v>198</v>
      </c>
      <c r="K216" s="1" t="str">
        <f t="shared" si="9"/>
        <v>3.3.90.30.21.01.0100.000006-01 - 90 - SEMOB</v>
      </c>
      <c r="L216" s="1" t="str">
        <f t="shared" si="10"/>
        <v>3.3.90.30.21.01.0100.000006-01 - 90</v>
      </c>
    </row>
    <row r="217" spans="1:12" ht="42" x14ac:dyDescent="0.25">
      <c r="A217" s="7" t="s">
        <v>190</v>
      </c>
      <c r="B217" s="3" t="s">
        <v>196</v>
      </c>
      <c r="C217" s="3" t="s">
        <v>197</v>
      </c>
      <c r="D217" s="3" t="s">
        <v>193</v>
      </c>
      <c r="E217" s="3" t="str">
        <f t="shared" si="11"/>
        <v>3.3.90.30.21.01.0100.000006-01 - 70</v>
      </c>
      <c r="F217" s="4">
        <v>70</v>
      </c>
      <c r="G217" s="2" t="s">
        <v>130</v>
      </c>
      <c r="H217" s="28">
        <v>0</v>
      </c>
      <c r="I217" s="29">
        <v>63</v>
      </c>
      <c r="J217" s="8" t="s">
        <v>198</v>
      </c>
      <c r="K217" s="1" t="str">
        <f t="shared" si="9"/>
        <v>3.3.90.30.21.01.0100.000006-01 - 70 - SEAGRI</v>
      </c>
      <c r="L217" s="1" t="str">
        <f t="shared" si="10"/>
        <v>3.3.90.30.21.01.0100.000006-01 - 70</v>
      </c>
    </row>
    <row r="218" spans="1:12" ht="42" x14ac:dyDescent="0.25">
      <c r="A218" s="7" t="s">
        <v>190</v>
      </c>
      <c r="B218" s="3" t="s">
        <v>196</v>
      </c>
      <c r="C218" s="3" t="s">
        <v>197</v>
      </c>
      <c r="D218" s="3" t="s">
        <v>193</v>
      </c>
      <c r="E218" s="3" t="str">
        <f t="shared" si="11"/>
        <v>3.3.90.30.21.01.0100.000006-01 - 370</v>
      </c>
      <c r="F218" s="4">
        <v>370</v>
      </c>
      <c r="G218" s="2" t="s">
        <v>194</v>
      </c>
      <c r="H218" s="28">
        <v>49</v>
      </c>
      <c r="I218" s="29">
        <v>16</v>
      </c>
      <c r="J218" s="8" t="s">
        <v>198</v>
      </c>
      <c r="K218" s="1" t="str">
        <f t="shared" si="9"/>
        <v>3.3.90.30.21.01.0100.000006-01 - 370 - SEDS</v>
      </c>
      <c r="L218" s="1" t="str">
        <f t="shared" si="10"/>
        <v>3.3.90.30.21.01.0100.000006-01 - 370</v>
      </c>
    </row>
    <row r="219" spans="1:12" ht="42" x14ac:dyDescent="0.25">
      <c r="A219" s="7" t="s">
        <v>190</v>
      </c>
      <c r="B219" s="3" t="s">
        <v>196</v>
      </c>
      <c r="C219" s="3" t="s">
        <v>197</v>
      </c>
      <c r="D219" s="3" t="s">
        <v>193</v>
      </c>
      <c r="E219" s="3" t="str">
        <f t="shared" si="11"/>
        <v>3.3.90.30.21.01.0100.000006-01 - 121</v>
      </c>
      <c r="F219" s="4">
        <v>121</v>
      </c>
      <c r="G219" s="2" t="s">
        <v>148</v>
      </c>
      <c r="H219" s="28">
        <v>0</v>
      </c>
      <c r="I219" s="29">
        <v>550</v>
      </c>
      <c r="J219" s="8" t="s">
        <v>198</v>
      </c>
      <c r="K219" s="1" t="str">
        <f t="shared" si="9"/>
        <v>3.3.90.30.21.01.0100.000006-01 - 121 - CODEPLAN</v>
      </c>
      <c r="L219" s="1" t="str">
        <f t="shared" si="10"/>
        <v>3.3.90.30.21.01.0100.000006-01 - 121</v>
      </c>
    </row>
    <row r="220" spans="1:12" ht="42" x14ac:dyDescent="0.25">
      <c r="A220" s="7" t="s">
        <v>190</v>
      </c>
      <c r="B220" s="3" t="s">
        <v>196</v>
      </c>
      <c r="C220" s="3" t="s">
        <v>197</v>
      </c>
      <c r="D220" s="3" t="s">
        <v>193</v>
      </c>
      <c r="E220" s="3" t="str">
        <f t="shared" si="11"/>
        <v>3.3.90.30.21.01.0100.000006-01 - 80</v>
      </c>
      <c r="F220" s="4">
        <v>80</v>
      </c>
      <c r="G220" s="2" t="s">
        <v>195</v>
      </c>
      <c r="H220" s="28">
        <v>8647</v>
      </c>
      <c r="I220" s="29">
        <v>1572</v>
      </c>
      <c r="J220" s="8" t="s">
        <v>198</v>
      </c>
      <c r="K220" s="1" t="str">
        <f t="shared" si="9"/>
        <v>3.3.90.30.21.01.0100.000006-01 - 80 - SE</v>
      </c>
      <c r="L220" s="1" t="str">
        <f t="shared" si="10"/>
        <v>3.3.90.30.21.01.0100.000006-01 - 80</v>
      </c>
    </row>
    <row r="221" spans="1:12" ht="42" x14ac:dyDescent="0.25">
      <c r="A221" s="7" t="s">
        <v>190</v>
      </c>
      <c r="B221" s="3" t="s">
        <v>196</v>
      </c>
      <c r="C221" s="3" t="s">
        <v>197</v>
      </c>
      <c r="D221" s="3" t="s">
        <v>193</v>
      </c>
      <c r="E221" s="3" t="str">
        <f t="shared" si="11"/>
        <v>3.3.90.30.21.01.0100.000006-01 - 431</v>
      </c>
      <c r="F221" s="4">
        <v>431</v>
      </c>
      <c r="G221" s="2" t="s">
        <v>207</v>
      </c>
      <c r="H221" s="28">
        <v>0</v>
      </c>
      <c r="I221" s="29">
        <v>295</v>
      </c>
      <c r="J221" s="8" t="s">
        <v>198</v>
      </c>
      <c r="K221" s="1" t="str">
        <f t="shared" si="9"/>
        <v>3.3.90.30.21.01.0100.000006-01 - 431 - SEDESTMIDH</v>
      </c>
      <c r="L221" s="1" t="str">
        <f t="shared" si="10"/>
        <v>3.3.90.30.21.01.0100.000006-01 - 431</v>
      </c>
    </row>
    <row r="222" spans="1:12" ht="42" x14ac:dyDescent="0.25">
      <c r="A222" s="7" t="s">
        <v>190</v>
      </c>
      <c r="B222" s="3" t="s">
        <v>196</v>
      </c>
      <c r="C222" s="3" t="s">
        <v>197</v>
      </c>
      <c r="D222" s="3" t="s">
        <v>193</v>
      </c>
      <c r="E222" s="3" t="str">
        <f t="shared" si="11"/>
        <v>3.3.90.30.21.01.0100.000006-01 - 195</v>
      </c>
      <c r="F222" s="4">
        <v>195</v>
      </c>
      <c r="G222" s="2" t="s">
        <v>169</v>
      </c>
      <c r="H222" s="28">
        <v>126</v>
      </c>
      <c r="I222" s="29">
        <v>30</v>
      </c>
      <c r="J222" s="8" t="s">
        <v>198</v>
      </c>
      <c r="K222" s="1" t="str">
        <f t="shared" si="9"/>
        <v>3.3.90.30.21.01.0100.000006-01 - 195 - JBB</v>
      </c>
      <c r="L222" s="1" t="str">
        <f t="shared" si="10"/>
        <v>3.3.90.30.21.01.0100.000006-01 - 195</v>
      </c>
    </row>
    <row r="223" spans="1:12" ht="42" x14ac:dyDescent="0.25">
      <c r="A223" s="7" t="s">
        <v>190</v>
      </c>
      <c r="B223" s="3" t="s">
        <v>196</v>
      </c>
      <c r="C223" s="3" t="s">
        <v>197</v>
      </c>
      <c r="D223" s="3" t="s">
        <v>193</v>
      </c>
      <c r="E223" s="3" t="str">
        <f t="shared" si="11"/>
        <v>3.3.90.30.21.01.0100.000006-01 - 193</v>
      </c>
      <c r="F223" s="4">
        <v>193</v>
      </c>
      <c r="G223" s="2" t="s">
        <v>124</v>
      </c>
      <c r="H223" s="28">
        <v>65</v>
      </c>
      <c r="I223" s="29">
        <v>65</v>
      </c>
      <c r="J223" s="8" t="s">
        <v>198</v>
      </c>
      <c r="K223" s="1" t="str">
        <f t="shared" si="9"/>
        <v>3.3.90.30.21.01.0100.000006-01 - 193 - FAP</v>
      </c>
      <c r="L223" s="1" t="str">
        <f t="shared" si="10"/>
        <v>3.3.90.30.21.01.0100.000006-01 - 193</v>
      </c>
    </row>
    <row r="224" spans="1:12" ht="42" x14ac:dyDescent="0.25">
      <c r="A224" s="7" t="s">
        <v>190</v>
      </c>
      <c r="B224" s="3" t="s">
        <v>196</v>
      </c>
      <c r="C224" s="3" t="s">
        <v>197</v>
      </c>
      <c r="D224" s="3" t="s">
        <v>193</v>
      </c>
      <c r="E224" s="3" t="str">
        <f t="shared" si="11"/>
        <v>3.3.90.30.21.01.0100.000006-01 - 151</v>
      </c>
      <c r="F224" s="4">
        <v>151</v>
      </c>
      <c r="G224" s="2" t="s">
        <v>168</v>
      </c>
      <c r="H224" s="28">
        <v>209</v>
      </c>
      <c r="I224" s="29">
        <v>16</v>
      </c>
      <c r="J224" s="8" t="s">
        <v>198</v>
      </c>
      <c r="K224" s="1" t="str">
        <f t="shared" si="9"/>
        <v>3.3.90.30.21.01.0100.000006-01 - 151 - ARQUIVO PUBLICO</v>
      </c>
      <c r="L224" s="1" t="str">
        <f t="shared" si="10"/>
        <v>3.3.90.30.21.01.0100.000006-01 - 151</v>
      </c>
    </row>
    <row r="225" spans="1:12" ht="42" x14ac:dyDescent="0.25">
      <c r="A225" s="7" t="s">
        <v>190</v>
      </c>
      <c r="B225" s="3" t="s">
        <v>196</v>
      </c>
      <c r="C225" s="3" t="s">
        <v>197</v>
      </c>
      <c r="D225" s="3" t="s">
        <v>193</v>
      </c>
      <c r="E225" s="3" t="str">
        <f t="shared" si="11"/>
        <v>3.3.90.30.21.01.0100.000006-01 - 410</v>
      </c>
      <c r="F225" s="4">
        <v>410</v>
      </c>
      <c r="G225" s="2" t="s">
        <v>115</v>
      </c>
      <c r="H225" s="28">
        <v>0</v>
      </c>
      <c r="I225" s="29">
        <v>96</v>
      </c>
      <c r="J225" s="8" t="s">
        <v>198</v>
      </c>
      <c r="K225" s="1" t="str">
        <f t="shared" si="9"/>
        <v>3.3.90.30.21.01.0100.000006-01 - 410 - SEPLAG</v>
      </c>
      <c r="L225" s="1" t="str">
        <f t="shared" si="10"/>
        <v>3.3.90.30.21.01.0100.000006-01 - 410</v>
      </c>
    </row>
    <row r="226" spans="1:12" ht="42" x14ac:dyDescent="0.25">
      <c r="A226" s="7" t="s">
        <v>190</v>
      </c>
      <c r="B226" s="3" t="s">
        <v>196</v>
      </c>
      <c r="C226" s="3" t="s">
        <v>197</v>
      </c>
      <c r="D226" s="3" t="s">
        <v>193</v>
      </c>
      <c r="E226" s="3" t="str">
        <f t="shared" si="11"/>
        <v>3.3.90.30.21.01.0100.000006-01 - 197</v>
      </c>
      <c r="F226" s="4">
        <v>197</v>
      </c>
      <c r="G226" s="2" t="s">
        <v>122</v>
      </c>
      <c r="H226" s="28">
        <v>0</v>
      </c>
      <c r="I226" s="29">
        <v>35</v>
      </c>
      <c r="J226" s="8" t="s">
        <v>198</v>
      </c>
      <c r="K226" s="1" t="str">
        <f t="shared" si="9"/>
        <v>3.3.90.30.21.01.0100.000006-01 - 197 - ADASA</v>
      </c>
      <c r="L226" s="1" t="str">
        <f t="shared" si="10"/>
        <v>3.3.90.30.21.01.0100.000006-01 - 197</v>
      </c>
    </row>
    <row r="227" spans="1:12" ht="42" x14ac:dyDescent="0.25">
      <c r="A227" s="7" t="s">
        <v>190</v>
      </c>
      <c r="B227" s="3" t="s">
        <v>196</v>
      </c>
      <c r="C227" s="3" t="s">
        <v>197</v>
      </c>
      <c r="D227" s="3" t="s">
        <v>193</v>
      </c>
      <c r="E227" s="3" t="str">
        <f t="shared" si="11"/>
        <v>3.3.90.30.21.01.0100.000006-01 - 480</v>
      </c>
      <c r="F227" s="4">
        <v>480</v>
      </c>
      <c r="G227" s="2" t="s">
        <v>134</v>
      </c>
      <c r="H227" s="28">
        <v>0</v>
      </c>
      <c r="I227" s="29">
        <v>105</v>
      </c>
      <c r="J227" s="8" t="s">
        <v>198</v>
      </c>
      <c r="K227" s="1" t="str">
        <f t="shared" si="9"/>
        <v>3.3.90.30.21.01.0100.000006-01 - 480 - CGDF</v>
      </c>
      <c r="L227" s="1" t="str">
        <f t="shared" si="10"/>
        <v>3.3.90.30.21.01.0100.000006-01 - 480</v>
      </c>
    </row>
    <row r="228" spans="1:12" ht="42" x14ac:dyDescent="0.25">
      <c r="A228" s="7" t="s">
        <v>190</v>
      </c>
      <c r="B228" s="3" t="s">
        <v>196</v>
      </c>
      <c r="C228" s="3" t="s">
        <v>197</v>
      </c>
      <c r="D228" s="3" t="s">
        <v>193</v>
      </c>
      <c r="E228" s="3" t="str">
        <f t="shared" si="11"/>
        <v>3.3.90.30.21.01.0100.000006-01 - 392</v>
      </c>
      <c r="F228" s="4">
        <v>392</v>
      </c>
      <c r="G228" s="2" t="s">
        <v>116</v>
      </c>
      <c r="H228" s="28">
        <v>0</v>
      </c>
      <c r="I228" s="29">
        <v>215</v>
      </c>
      <c r="J228" s="8" t="s">
        <v>198</v>
      </c>
      <c r="K228" s="1" t="str">
        <f t="shared" si="9"/>
        <v>3.3.90.30.21.01.0100.000006-01 - 392 - CODHAB/DF</v>
      </c>
      <c r="L228" s="1" t="str">
        <f t="shared" si="10"/>
        <v>3.3.90.30.21.01.0100.000006-01 - 392</v>
      </c>
    </row>
    <row r="229" spans="1:12" ht="42" x14ac:dyDescent="0.25">
      <c r="A229" s="7" t="s">
        <v>190</v>
      </c>
      <c r="B229" s="3" t="s">
        <v>196</v>
      </c>
      <c r="C229" s="3" t="s">
        <v>197</v>
      </c>
      <c r="D229" s="3" t="s">
        <v>193</v>
      </c>
      <c r="E229" s="3" t="str">
        <f t="shared" si="11"/>
        <v>3.3.90.30.21.01.0100.000006-01 - 141</v>
      </c>
      <c r="F229" s="4">
        <v>141</v>
      </c>
      <c r="G229" s="2" t="s">
        <v>125</v>
      </c>
      <c r="H229" s="28">
        <v>1541</v>
      </c>
      <c r="I229" s="29">
        <v>194</v>
      </c>
      <c r="J229" s="8" t="s">
        <v>198</v>
      </c>
      <c r="K229" s="1" t="str">
        <f t="shared" si="9"/>
        <v>3.3.90.30.21.01.0100.000006-01 - 141 - PLANO PILOTO RA I</v>
      </c>
      <c r="L229" s="1" t="str">
        <f t="shared" si="10"/>
        <v>3.3.90.30.21.01.0100.000006-01 - 141</v>
      </c>
    </row>
    <row r="230" spans="1:12" ht="42" x14ac:dyDescent="0.25">
      <c r="A230" s="7" t="s">
        <v>190</v>
      </c>
      <c r="B230" s="3" t="s">
        <v>196</v>
      </c>
      <c r="C230" s="3" t="s">
        <v>197</v>
      </c>
      <c r="D230" s="3" t="s">
        <v>193</v>
      </c>
      <c r="E230" s="3" t="str">
        <f t="shared" si="11"/>
        <v>3.3.90.30.21.01.0100.000006-01 - 132</v>
      </c>
      <c r="F230" s="4">
        <v>132</v>
      </c>
      <c r="G230" s="2" t="s">
        <v>132</v>
      </c>
      <c r="H230" s="28">
        <v>286</v>
      </c>
      <c r="I230" s="29">
        <v>133</v>
      </c>
      <c r="J230" s="8" t="s">
        <v>198</v>
      </c>
      <c r="K230" s="1" t="str">
        <f t="shared" si="9"/>
        <v>3.3.90.30.21.01.0100.000006-01 - 132 - TAGUA RA III</v>
      </c>
      <c r="L230" s="1" t="str">
        <f t="shared" si="10"/>
        <v>3.3.90.30.21.01.0100.000006-01 - 132</v>
      </c>
    </row>
    <row r="231" spans="1:12" ht="42" x14ac:dyDescent="0.25">
      <c r="A231" s="7" t="s">
        <v>190</v>
      </c>
      <c r="B231" s="3" t="s">
        <v>196</v>
      </c>
      <c r="C231" s="3" t="s">
        <v>197</v>
      </c>
      <c r="D231" s="3" t="s">
        <v>193</v>
      </c>
      <c r="E231" s="3" t="str">
        <f t="shared" si="11"/>
        <v>3.3.90.30.21.01.0100.000006-01 - 133</v>
      </c>
      <c r="F231" s="4">
        <v>133</v>
      </c>
      <c r="G231" s="2" t="s">
        <v>152</v>
      </c>
      <c r="H231" s="28">
        <v>0</v>
      </c>
      <c r="I231" s="29">
        <v>100</v>
      </c>
      <c r="J231" s="8" t="s">
        <v>198</v>
      </c>
      <c r="K231" s="1" t="str">
        <f t="shared" si="9"/>
        <v>3.3.90.30.21.01.0100.000006-01 - 133 - BRAZLAND RA IV</v>
      </c>
      <c r="L231" s="1" t="str">
        <f t="shared" si="10"/>
        <v>3.3.90.30.21.01.0100.000006-01 - 133</v>
      </c>
    </row>
    <row r="232" spans="1:12" ht="42" x14ac:dyDescent="0.25">
      <c r="A232" s="7" t="s">
        <v>190</v>
      </c>
      <c r="B232" s="3" t="s">
        <v>196</v>
      </c>
      <c r="C232" s="3" t="s">
        <v>197</v>
      </c>
      <c r="D232" s="3" t="s">
        <v>193</v>
      </c>
      <c r="E232" s="3" t="str">
        <f t="shared" si="11"/>
        <v>3.3.90.30.21.01.0100.000006-01 - 134</v>
      </c>
      <c r="F232" s="4">
        <v>134</v>
      </c>
      <c r="G232" s="2" t="s">
        <v>151</v>
      </c>
      <c r="H232" s="28">
        <v>548</v>
      </c>
      <c r="I232" s="29">
        <v>138</v>
      </c>
      <c r="J232" s="8" t="s">
        <v>198</v>
      </c>
      <c r="K232" s="1" t="str">
        <f t="shared" si="9"/>
        <v>3.3.90.30.21.01.0100.000006-01 - 134 - SOBRADINHO RA V</v>
      </c>
      <c r="L232" s="1" t="str">
        <f t="shared" si="10"/>
        <v>3.3.90.30.21.01.0100.000006-01 - 134</v>
      </c>
    </row>
    <row r="233" spans="1:12" ht="42" x14ac:dyDescent="0.25">
      <c r="A233" s="7" t="s">
        <v>190</v>
      </c>
      <c r="B233" s="3" t="s">
        <v>196</v>
      </c>
      <c r="C233" s="3" t="s">
        <v>197</v>
      </c>
      <c r="D233" s="3" t="s">
        <v>193</v>
      </c>
      <c r="E233" s="3" t="str">
        <f t="shared" si="11"/>
        <v>3.3.90.30.21.01.0100.000006-01 - 140</v>
      </c>
      <c r="F233" s="4">
        <v>140</v>
      </c>
      <c r="G233" s="2" t="s">
        <v>160</v>
      </c>
      <c r="H233" s="28">
        <v>481</v>
      </c>
      <c r="I233" s="29">
        <v>85</v>
      </c>
      <c r="J233" s="8" t="s">
        <v>198</v>
      </c>
      <c r="K233" s="1" t="str">
        <f t="shared" si="9"/>
        <v>3.3.90.30.21.01.0100.000006-01 - 140 - PARANOA RA VII</v>
      </c>
      <c r="L233" s="1" t="str">
        <f t="shared" si="10"/>
        <v>3.3.90.30.21.01.0100.000006-01 - 140</v>
      </c>
    </row>
    <row r="234" spans="1:12" ht="42" x14ac:dyDescent="0.25">
      <c r="A234" s="7" t="s">
        <v>190</v>
      </c>
      <c r="B234" s="3" t="s">
        <v>196</v>
      </c>
      <c r="C234" s="3" t="s">
        <v>197</v>
      </c>
      <c r="D234" s="3" t="s">
        <v>193</v>
      </c>
      <c r="E234" s="3" t="str">
        <f t="shared" si="11"/>
        <v>3.3.90.30.21.01.0100.000006-01 - 137</v>
      </c>
      <c r="F234" s="4">
        <v>137</v>
      </c>
      <c r="G234" s="2" t="s">
        <v>142</v>
      </c>
      <c r="H234" s="28">
        <v>0</v>
      </c>
      <c r="I234" s="29">
        <v>25</v>
      </c>
      <c r="J234" s="8" t="s">
        <v>198</v>
      </c>
      <c r="K234" s="1" t="str">
        <f t="shared" si="9"/>
        <v>3.3.90.30.21.01.0100.000006-01 - 137 - GUARA RA X</v>
      </c>
      <c r="L234" s="1" t="str">
        <f t="shared" si="10"/>
        <v>3.3.90.30.21.01.0100.000006-01 - 137</v>
      </c>
    </row>
    <row r="235" spans="1:12" ht="42" x14ac:dyDescent="0.25">
      <c r="A235" s="7" t="s">
        <v>190</v>
      </c>
      <c r="B235" s="3" t="s">
        <v>196</v>
      </c>
      <c r="C235" s="3" t="s">
        <v>197</v>
      </c>
      <c r="D235" s="3" t="s">
        <v>193</v>
      </c>
      <c r="E235" s="3" t="str">
        <f t="shared" si="11"/>
        <v>3.3.90.30.21.01.0100.000006-01 - 142</v>
      </c>
      <c r="F235" s="4">
        <v>142</v>
      </c>
      <c r="G235" s="2" t="s">
        <v>150</v>
      </c>
      <c r="H235" s="28">
        <v>0</v>
      </c>
      <c r="I235" s="29">
        <v>2</v>
      </c>
      <c r="J235" s="8" t="s">
        <v>198</v>
      </c>
      <c r="K235" s="1" t="str">
        <f t="shared" si="9"/>
        <v>3.3.90.30.21.01.0100.000006-01 - 142 - SAMAMB RA XII</v>
      </c>
      <c r="L235" s="1" t="str">
        <f t="shared" si="10"/>
        <v>3.3.90.30.21.01.0100.000006-01 - 142</v>
      </c>
    </row>
    <row r="236" spans="1:12" ht="42" x14ac:dyDescent="0.25">
      <c r="A236" s="7" t="s">
        <v>190</v>
      </c>
      <c r="B236" s="3" t="s">
        <v>196</v>
      </c>
      <c r="C236" s="3" t="s">
        <v>197</v>
      </c>
      <c r="D236" s="3" t="s">
        <v>193</v>
      </c>
      <c r="E236" s="3" t="str">
        <f t="shared" si="11"/>
        <v>3.3.90.30.21.01.0100.000006-01 - 147</v>
      </c>
      <c r="F236" s="4">
        <v>147</v>
      </c>
      <c r="G236" s="2" t="s">
        <v>171</v>
      </c>
      <c r="H236" s="28">
        <v>0</v>
      </c>
      <c r="I236" s="29">
        <v>73</v>
      </c>
      <c r="J236" s="8" t="s">
        <v>198</v>
      </c>
      <c r="K236" s="1" t="str">
        <f t="shared" si="9"/>
        <v>3.3.90.30.21.01.0100.000006-01 - 147 - CANDANGO RA XIX</v>
      </c>
      <c r="L236" s="1" t="str">
        <f t="shared" si="10"/>
        <v>3.3.90.30.21.01.0100.000006-01 - 147</v>
      </c>
    </row>
    <row r="237" spans="1:12" ht="42" x14ac:dyDescent="0.25">
      <c r="A237" s="7" t="s">
        <v>190</v>
      </c>
      <c r="B237" s="3" t="s">
        <v>196</v>
      </c>
      <c r="C237" s="3" t="s">
        <v>197</v>
      </c>
      <c r="D237" s="3" t="s">
        <v>193</v>
      </c>
      <c r="E237" s="3" t="str">
        <f t="shared" si="11"/>
        <v>3.3.90.30.21.01.0100.000006-01 - 303</v>
      </c>
      <c r="F237" s="4">
        <v>303</v>
      </c>
      <c r="G237" s="2" t="s">
        <v>166</v>
      </c>
      <c r="H237" s="28">
        <v>0</v>
      </c>
      <c r="I237" s="29">
        <v>40</v>
      </c>
      <c r="J237" s="8" t="s">
        <v>198</v>
      </c>
      <c r="K237" s="1" t="str">
        <f t="shared" si="9"/>
        <v>3.3.90.30.21.01.0100.000006-01 - 303 - VARJAO RA XXIII</v>
      </c>
      <c r="L237" s="1" t="str">
        <f t="shared" si="10"/>
        <v>3.3.90.30.21.01.0100.000006-01 - 303</v>
      </c>
    </row>
    <row r="238" spans="1:12" ht="42" x14ac:dyDescent="0.25">
      <c r="A238" s="7" t="s">
        <v>190</v>
      </c>
      <c r="B238" s="3" t="s">
        <v>196</v>
      </c>
      <c r="C238" s="3" t="s">
        <v>197</v>
      </c>
      <c r="D238" s="3" t="s">
        <v>193</v>
      </c>
      <c r="E238" s="3" t="str">
        <f t="shared" si="11"/>
        <v>3.3.90.30.21.01.0100.000006-01 - 301</v>
      </c>
      <c r="F238" s="4">
        <v>301</v>
      </c>
      <c r="G238" s="2" t="s">
        <v>158</v>
      </c>
      <c r="H238" s="28">
        <v>0</v>
      </c>
      <c r="I238" s="29">
        <v>51</v>
      </c>
      <c r="J238" s="8" t="s">
        <v>198</v>
      </c>
      <c r="K238" s="1" t="str">
        <f t="shared" si="9"/>
        <v>3.3.90.30.21.01.0100.000006-01 - 301 - RIACHO F 2 RA XXI</v>
      </c>
      <c r="L238" s="1" t="str">
        <f t="shared" si="10"/>
        <v>3.3.90.30.21.01.0100.000006-01 - 301</v>
      </c>
    </row>
    <row r="239" spans="1:12" ht="42" x14ac:dyDescent="0.25">
      <c r="A239" s="7" t="s">
        <v>190</v>
      </c>
      <c r="B239" s="3" t="s">
        <v>196</v>
      </c>
      <c r="C239" s="3" t="s">
        <v>197</v>
      </c>
      <c r="D239" s="3" t="s">
        <v>193</v>
      </c>
      <c r="E239" s="3" t="str">
        <f t="shared" si="11"/>
        <v>3.3.90.30.21.01.0100.000006-01 - 305</v>
      </c>
      <c r="F239" s="4">
        <v>305</v>
      </c>
      <c r="G239" s="2" t="s">
        <v>164</v>
      </c>
      <c r="H239" s="28">
        <v>1033</v>
      </c>
      <c r="I239" s="29">
        <v>48</v>
      </c>
      <c r="J239" s="8" t="s">
        <v>198</v>
      </c>
      <c r="K239" s="1" t="str">
        <f t="shared" si="9"/>
        <v>3.3.90.30.21.01.0100.000006-01 - 305 - PARK WAY RA XXIV</v>
      </c>
      <c r="L239" s="1" t="str">
        <f t="shared" si="10"/>
        <v>3.3.90.30.21.01.0100.000006-01 - 305</v>
      </c>
    </row>
    <row r="240" spans="1:12" ht="42" x14ac:dyDescent="0.25">
      <c r="A240" s="7" t="s">
        <v>190</v>
      </c>
      <c r="B240" s="3" t="s">
        <v>196</v>
      </c>
      <c r="C240" s="3" t="s">
        <v>197</v>
      </c>
      <c r="D240" s="3" t="s">
        <v>193</v>
      </c>
      <c r="E240" s="3" t="str">
        <f t="shared" si="11"/>
        <v>3.3.90.30.21.01.0100.000006-01 - 304</v>
      </c>
      <c r="F240" s="4">
        <v>304</v>
      </c>
      <c r="G240" s="2" t="s">
        <v>144</v>
      </c>
      <c r="H240" s="28">
        <v>0</v>
      </c>
      <c r="I240" s="29">
        <v>32</v>
      </c>
      <c r="J240" s="8" t="s">
        <v>198</v>
      </c>
      <c r="K240" s="1" t="str">
        <f t="shared" si="9"/>
        <v>3.3.90.30.21.01.0100.000006-01 - 304 - SOBRADINHO 2 RA XXVI</v>
      </c>
      <c r="L240" s="1" t="str">
        <f t="shared" si="10"/>
        <v>3.3.90.30.21.01.0100.000006-01 - 304</v>
      </c>
    </row>
    <row r="241" spans="1:12" ht="42" x14ac:dyDescent="0.25">
      <c r="A241" s="7" t="s">
        <v>190</v>
      </c>
      <c r="B241" s="3" t="s">
        <v>196</v>
      </c>
      <c r="C241" s="3" t="s">
        <v>197</v>
      </c>
      <c r="D241" s="3" t="s">
        <v>193</v>
      </c>
      <c r="E241" s="3" t="str">
        <f t="shared" si="11"/>
        <v>3.3.90.30.21.01.0100.000006-01 - 309</v>
      </c>
      <c r="F241" s="4">
        <v>309</v>
      </c>
      <c r="G241" s="2" t="s">
        <v>146</v>
      </c>
      <c r="H241" s="28">
        <v>0</v>
      </c>
      <c r="I241" s="29">
        <v>48</v>
      </c>
      <c r="J241" s="8" t="s">
        <v>198</v>
      </c>
      <c r="K241" s="1" t="str">
        <f t="shared" si="9"/>
        <v>3.3.90.30.21.01.0100.000006-01 - 309 - SIA RA XXIX</v>
      </c>
      <c r="L241" s="1" t="str">
        <f t="shared" si="10"/>
        <v>3.3.90.30.21.01.0100.000006-01 - 309</v>
      </c>
    </row>
    <row r="242" spans="1:12" ht="42" x14ac:dyDescent="0.25">
      <c r="A242" s="41" t="s">
        <v>190</v>
      </c>
      <c r="B242" s="42" t="s">
        <v>196</v>
      </c>
      <c r="C242" s="42" t="s">
        <v>197</v>
      </c>
      <c r="D242" s="42" t="s">
        <v>193</v>
      </c>
      <c r="E242" s="42" t="str">
        <f t="shared" ref="E242" si="12">A242&amp;" - "&amp;F242</f>
        <v>3.3.90.30.21.01.0100.000006-01 - 52</v>
      </c>
      <c r="F242" s="43">
        <v>52</v>
      </c>
      <c r="G242" s="41" t="s">
        <v>201</v>
      </c>
      <c r="H242" s="44">
        <v>0</v>
      </c>
      <c r="I242" s="45">
        <v>18000</v>
      </c>
      <c r="J242" s="8" t="s">
        <v>198</v>
      </c>
      <c r="K242" s="1" t="str">
        <f t="shared" si="9"/>
        <v>3.3.90.30.21.01.0100.000006-01 - 52 - PCDF</v>
      </c>
      <c r="L242" s="1" t="str">
        <f t="shared" si="10"/>
        <v>3.3.90.30.21.01.0100.000006-01 - 52</v>
      </c>
    </row>
    <row r="243" spans="1:12" ht="42" x14ac:dyDescent="0.25">
      <c r="A243" s="41" t="s">
        <v>190</v>
      </c>
      <c r="B243" s="42" t="s">
        <v>196</v>
      </c>
      <c r="C243" s="42" t="s">
        <v>197</v>
      </c>
      <c r="D243" s="42" t="s">
        <v>193</v>
      </c>
      <c r="E243" s="42" t="str">
        <f t="shared" ref="E243" si="13">A243&amp;" - "&amp;F243</f>
        <v>3.3.90.30.21.01.0100.000006-01 - 60</v>
      </c>
      <c r="F243" s="43">
        <v>60</v>
      </c>
      <c r="G243" s="41" t="s">
        <v>202</v>
      </c>
      <c r="H243" s="44">
        <v>0</v>
      </c>
      <c r="I243" s="45">
        <v>61000</v>
      </c>
      <c r="J243" s="8" t="s">
        <v>198</v>
      </c>
      <c r="K243" s="1" t="str">
        <f t="shared" si="9"/>
        <v>3.3.90.30.21.01.0100.000006-01 - 60 - SES</v>
      </c>
      <c r="L243" s="1" t="str">
        <f t="shared" si="10"/>
        <v>3.3.90.30.21.01.0100.000006-01 - 60</v>
      </c>
    </row>
    <row r="244" spans="1:12" ht="42" x14ac:dyDescent="0.25">
      <c r="A244" s="41" t="s">
        <v>190</v>
      </c>
      <c r="B244" s="42" t="s">
        <v>196</v>
      </c>
      <c r="C244" s="42" t="s">
        <v>197</v>
      </c>
      <c r="D244" s="42" t="s">
        <v>193</v>
      </c>
      <c r="E244" s="42" t="str">
        <f t="shared" ref="E244:E245" si="14">A244&amp;" - "&amp;F244</f>
        <v>3.3.90.30.21.01.0100.000006-01 - 84</v>
      </c>
      <c r="F244" s="43">
        <v>84</v>
      </c>
      <c r="G244" s="41" t="s">
        <v>203</v>
      </c>
      <c r="H244" s="44">
        <v>0</v>
      </c>
      <c r="I244" s="45">
        <v>0</v>
      </c>
      <c r="J244" s="8" t="s">
        <v>198</v>
      </c>
      <c r="K244" s="1" t="str">
        <f t="shared" si="9"/>
        <v>3.3.90.30.21.01.0100.000006-01 - 84 - FUNAB</v>
      </c>
      <c r="L244" s="1" t="str">
        <f t="shared" si="10"/>
        <v>3.3.90.30.21.01.0100.000006-01 - 84</v>
      </c>
    </row>
    <row r="245" spans="1:12" ht="42" x14ac:dyDescent="0.25">
      <c r="A245" s="41" t="s">
        <v>189</v>
      </c>
      <c r="B245" s="42" t="s">
        <v>191</v>
      </c>
      <c r="C245" s="42" t="s">
        <v>192</v>
      </c>
      <c r="D245" s="42" t="s">
        <v>193</v>
      </c>
      <c r="E245" s="42" t="str">
        <f t="shared" si="14"/>
        <v>3.3.90.30.21.01.0101.000008-01 - 52</v>
      </c>
      <c r="F245" s="43">
        <v>52</v>
      </c>
      <c r="G245" s="41" t="s">
        <v>201</v>
      </c>
      <c r="H245" s="44">
        <v>0</v>
      </c>
      <c r="I245" s="45">
        <v>21000</v>
      </c>
      <c r="J245" s="8" t="s">
        <v>198</v>
      </c>
      <c r="K245" s="1" t="str">
        <f t="shared" si="9"/>
        <v>3.3.90.30.21.01.0101.000008-01 - 52 - PCDF</v>
      </c>
      <c r="L245" s="1" t="str">
        <f t="shared" si="10"/>
        <v>3.3.90.30.21.01.0101.000008-01 - 52</v>
      </c>
    </row>
    <row r="246" spans="1:12" ht="42" x14ac:dyDescent="0.25">
      <c r="A246" s="41" t="s">
        <v>189</v>
      </c>
      <c r="B246" s="42" t="s">
        <v>191</v>
      </c>
      <c r="C246" s="42" t="s">
        <v>192</v>
      </c>
      <c r="D246" s="42" t="s">
        <v>193</v>
      </c>
      <c r="E246" s="42" t="str">
        <f t="shared" ref="E246" si="15">A246&amp;" - "&amp;F246</f>
        <v>3.3.90.30.21.01.0101.000008-01 - 60</v>
      </c>
      <c r="F246" s="43">
        <v>60</v>
      </c>
      <c r="G246" s="41" t="s">
        <v>202</v>
      </c>
      <c r="H246" s="44">
        <v>0</v>
      </c>
      <c r="I246" s="45">
        <v>81000</v>
      </c>
      <c r="J246" s="8" t="s">
        <v>198</v>
      </c>
      <c r="K246" s="1" t="str">
        <f t="shared" si="9"/>
        <v>3.3.90.30.21.01.0101.000008-01 - 60 - SES</v>
      </c>
      <c r="L246" s="1" t="str">
        <f t="shared" si="10"/>
        <v>3.3.90.30.21.01.0101.000008-01 - 60</v>
      </c>
    </row>
    <row r="247" spans="1:12" ht="42" x14ac:dyDescent="0.25">
      <c r="A247" s="41" t="s">
        <v>189</v>
      </c>
      <c r="B247" s="42" t="s">
        <v>191</v>
      </c>
      <c r="C247" s="42" t="s">
        <v>192</v>
      </c>
      <c r="D247" s="42" t="s">
        <v>193</v>
      </c>
      <c r="E247" s="42" t="str">
        <f t="shared" ref="E247" si="16">A247&amp;" - "&amp;F247</f>
        <v>3.3.90.30.21.01.0101.000008-01 - 64</v>
      </c>
      <c r="F247" s="43">
        <v>64</v>
      </c>
      <c r="G247" s="41" t="s">
        <v>204</v>
      </c>
      <c r="H247" s="44">
        <v>0</v>
      </c>
      <c r="I247" s="45">
        <v>3300</v>
      </c>
      <c r="J247" s="8" t="s">
        <v>198</v>
      </c>
      <c r="K247" s="1" t="str">
        <f t="shared" ref="K247:K249" si="17">A247&amp;" - "&amp;F247&amp;" - "&amp;G247</f>
        <v>3.3.90.30.21.01.0101.000008-01 - 64 - FEPECS</v>
      </c>
      <c r="L247" s="1" t="str">
        <f t="shared" ref="L247:L249" si="18">A247&amp;" - "&amp;F247</f>
        <v>3.3.90.30.21.01.0101.000008-01 - 64</v>
      </c>
    </row>
    <row r="248" spans="1:12" ht="42" x14ac:dyDescent="0.25">
      <c r="A248" s="41" t="s">
        <v>189</v>
      </c>
      <c r="B248" s="42" t="s">
        <v>191</v>
      </c>
      <c r="C248" s="42" t="s">
        <v>192</v>
      </c>
      <c r="D248" s="42" t="s">
        <v>193</v>
      </c>
      <c r="E248" s="42" t="str">
        <f t="shared" ref="E248" si="19">A248&amp;" - "&amp;F248</f>
        <v>3.3.90.30.21.01.0101.000008-01 - 84</v>
      </c>
      <c r="F248" s="43">
        <v>84</v>
      </c>
      <c r="G248" s="41" t="s">
        <v>203</v>
      </c>
      <c r="H248" s="44">
        <v>0</v>
      </c>
      <c r="I248" s="45">
        <v>0</v>
      </c>
      <c r="J248" s="8" t="s">
        <v>198</v>
      </c>
      <c r="K248" s="1" t="str">
        <f t="shared" si="17"/>
        <v>3.3.90.30.21.01.0101.000008-01 - 84 - FUNAB</v>
      </c>
      <c r="L248" s="1" t="str">
        <f t="shared" si="18"/>
        <v>3.3.90.30.21.01.0101.000008-01 - 84</v>
      </c>
    </row>
    <row r="249" spans="1:12" ht="42" x14ac:dyDescent="0.25">
      <c r="A249" s="46" t="s">
        <v>189</v>
      </c>
      <c r="B249" s="47" t="s">
        <v>191</v>
      </c>
      <c r="C249" s="47" t="s">
        <v>192</v>
      </c>
      <c r="D249" s="47" t="s">
        <v>193</v>
      </c>
      <c r="E249" s="47" t="str">
        <f t="shared" ref="E249" si="20">A249&amp;" - "&amp;F249</f>
        <v>3.3.90.30.21.01.0101.000008-01 - 220</v>
      </c>
      <c r="F249" s="48">
        <v>220</v>
      </c>
      <c r="G249" s="46" t="s">
        <v>126</v>
      </c>
      <c r="H249" s="49">
        <v>0</v>
      </c>
      <c r="I249" s="50">
        <v>3260</v>
      </c>
      <c r="J249" s="8" t="s">
        <v>198</v>
      </c>
      <c r="K249" s="1" t="str">
        <f t="shared" si="17"/>
        <v>3.3.90.30.21.01.0101.000008-01 - 220 - SETUL</v>
      </c>
      <c r="L249" s="1" t="str">
        <f t="shared" si="18"/>
        <v>3.3.90.30.21.01.0101.000008-01 - 220</v>
      </c>
    </row>
  </sheetData>
  <sheetProtection algorithmName="SHA-512" hashValue="kbdWChDS5kpLDd+1jm0XLXcoy+cPUli2pUo95WyOeecPzAhlYSAK0MeiDX+9UbMjDuIfOXfKO+3fHPPRLFGC4Q==" saltValue="be/axdi6/P8z71B34BLdNg==" spinCount="100000" sheet="1" selectLockedCells="1"/>
  <autoFilter ref="A1:I249"/>
  <sortState ref="A2:AF241">
    <sortCondition ref="A2:A241"/>
    <sortCondition ref="C2:C241"/>
  </sortState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8"/>
  <sheetViews>
    <sheetView tabSelected="1" topLeftCell="E1" zoomScaleNormal="100" workbookViewId="0">
      <selection activeCell="G4" sqref="G4:H4"/>
    </sheetView>
  </sheetViews>
  <sheetFormatPr defaultRowHeight="15" x14ac:dyDescent="0.25"/>
  <cols>
    <col min="1" max="1" width="9.140625" hidden="1" customWidth="1"/>
    <col min="2" max="2" width="40" hidden="1" customWidth="1"/>
    <col min="3" max="3" width="13.28515625" hidden="1" customWidth="1"/>
    <col min="4" max="4" width="28.28515625" hidden="1" customWidth="1"/>
    <col min="5" max="5" width="7.5703125" bestFit="1" customWidth="1"/>
    <col min="6" max="7" width="28.28515625" bestFit="1" customWidth="1"/>
    <col min="8" max="8" width="53.140625" bestFit="1" customWidth="1"/>
    <col min="9" max="9" width="9.140625" hidden="1" customWidth="1"/>
    <col min="10" max="10" width="8.42578125" hidden="1" customWidth="1"/>
    <col min="11" max="11" width="7.5703125" bestFit="1" customWidth="1"/>
    <col min="12" max="12" width="10.140625" customWidth="1"/>
    <col min="14" max="14" width="10" style="13" customWidth="1"/>
    <col min="15" max="15" width="10" customWidth="1"/>
    <col min="16" max="16" width="24.5703125" bestFit="1" customWidth="1"/>
  </cols>
  <sheetData>
    <row r="1" spans="1:17" ht="21" x14ac:dyDescent="0.35">
      <c r="E1" s="51" t="s">
        <v>208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17" ht="15.75" x14ac:dyDescent="0.25">
      <c r="E2" s="65" t="s">
        <v>205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6.5" thickBot="1" x14ac:dyDescent="0.3">
      <c r="E3" s="54" t="s">
        <v>206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  <c r="Q3" s="30"/>
    </row>
    <row r="4" spans="1:17" ht="21.75" thickBot="1" x14ac:dyDescent="0.4">
      <c r="E4" s="59" t="s">
        <v>97</v>
      </c>
      <c r="F4" s="60"/>
      <c r="G4" s="57"/>
      <c r="H4" s="58"/>
      <c r="I4" s="22" t="e">
        <f>VLOOKUP(G4,'LISTA ÓRGÃO'!B:C,2,FALSE)</f>
        <v>#N/A</v>
      </c>
      <c r="J4" s="23"/>
      <c r="K4" s="68">
        <f>COUNT(N7:N8)</f>
        <v>0</v>
      </c>
      <c r="L4" s="69"/>
      <c r="M4" s="69"/>
      <c r="N4" s="70"/>
      <c r="O4" s="74">
        <f>COUNTBLANK(N7:N8)</f>
        <v>2</v>
      </c>
      <c r="P4" s="75"/>
      <c r="Q4" s="17"/>
    </row>
    <row r="5" spans="1:17" ht="66.75" customHeight="1" thickBot="1" x14ac:dyDescent="0.3">
      <c r="E5" s="61" t="s">
        <v>107</v>
      </c>
      <c r="F5" s="62"/>
      <c r="G5" s="63"/>
      <c r="H5" s="64"/>
      <c r="I5" s="24"/>
      <c r="J5" s="25"/>
      <c r="K5" s="71"/>
      <c r="L5" s="72"/>
      <c r="M5" s="72"/>
      <c r="N5" s="73"/>
      <c r="O5" s="76"/>
      <c r="P5" s="77"/>
      <c r="Q5" s="17"/>
    </row>
    <row r="6" spans="1:17" ht="45" x14ac:dyDescent="0.25">
      <c r="A6" s="15" t="s">
        <v>101</v>
      </c>
      <c r="B6" s="15" t="s">
        <v>12</v>
      </c>
      <c r="C6" s="15" t="s">
        <v>102</v>
      </c>
      <c r="D6" s="15" t="s">
        <v>103</v>
      </c>
      <c r="E6" s="21" t="s">
        <v>104</v>
      </c>
      <c r="F6" s="16" t="s">
        <v>7</v>
      </c>
      <c r="G6" s="16" t="s">
        <v>4</v>
      </c>
      <c r="H6" s="16" t="s">
        <v>96</v>
      </c>
      <c r="I6" s="16" t="s">
        <v>9</v>
      </c>
      <c r="J6" s="16" t="s">
        <v>8</v>
      </c>
      <c r="K6" s="16" t="s">
        <v>106</v>
      </c>
      <c r="L6" s="16" t="s">
        <v>98</v>
      </c>
      <c r="M6" s="19" t="s">
        <v>200</v>
      </c>
      <c r="N6" s="18" t="s">
        <v>199</v>
      </c>
      <c r="O6" s="16" t="s">
        <v>99</v>
      </c>
      <c r="P6" s="20" t="s">
        <v>100</v>
      </c>
    </row>
    <row r="7" spans="1:17" ht="75" x14ac:dyDescent="0.25">
      <c r="A7" t="e">
        <f>$I$4</f>
        <v>#N/A</v>
      </c>
      <c r="B7" t="e">
        <f>VLOOKUP(A7,'LISTA ÓRGÃO'!A:B,2,FALSE)</f>
        <v>#N/A</v>
      </c>
      <c r="C7" s="14">
        <f>M7</f>
        <v>0</v>
      </c>
      <c r="D7" t="str">
        <f>F7</f>
        <v>3.3.90.30.21.01.0101.000008-01</v>
      </c>
      <c r="E7" s="31">
        <v>1</v>
      </c>
      <c r="F7" s="32" t="s">
        <v>189</v>
      </c>
      <c r="G7" s="33" t="str">
        <f>VLOOKUP(F7,'Base de Dados 30.21'!A:B,2,FALSE)</f>
        <v>COPO PLÁSTICO DESCARTÁVEL PARA ÁGUA</v>
      </c>
      <c r="H7" s="33" t="str">
        <f>VLOOKUP(F7,'Base de Dados 30.21'!A:C,3,FALSE)</f>
        <v>COPO PLÁSTICO DESCARTÁVEL PARA ÁGUA,Material: Polipropileno ou Poliestireno, Cor: Branco, Resistência Mínima: 1,63g, Massa Mínima: 2,20g, Capacidade: 200 ml, Características Adicionais: Reciclável, atóxico, Unidade De Fornecimento: Pacote com 100 unidades</v>
      </c>
      <c r="I7" s="34">
        <f>COUNTIF('Base de Dados 30.21'!A:A,'Respostas Órgãos'!F7)</f>
        <v>133</v>
      </c>
      <c r="J7" s="34">
        <f>SUMIF('Base de Dados 30.21'!A:A,'Respostas Órgãos'!F7,'Base de Dados 30.21'!I:I)</f>
        <v>234093</v>
      </c>
      <c r="K7" s="35" t="str">
        <f>VLOOKUP(F7,'Base de Dados 30.21'!A:D,4,FALSE)</f>
        <v>pct</v>
      </c>
      <c r="L7" s="11">
        <f>SUMIF('Base de Dados 30.21'!E:E,'Respostas Órgãos'!F7&amp;" - "&amp;$I$4,'Base de Dados 30.21'!I:I)</f>
        <v>0</v>
      </c>
      <c r="M7" s="36">
        <f>SUMIF('Base de Dados 30.21'!E:E,'Respostas Órgãos'!F7&amp;" - "&amp;I4,'Base de Dados 30.21'!H:H)</f>
        <v>0</v>
      </c>
      <c r="N7" s="12"/>
      <c r="O7" s="37">
        <f>L7-N7</f>
        <v>0</v>
      </c>
      <c r="P7" s="38" t="str">
        <f>IF(ISERROR((N7-L7)/L7),"Sem histórico de consumo",(N7-L7)/L7)</f>
        <v>Sem histórico de consumo</v>
      </c>
    </row>
    <row r="8" spans="1:17" ht="90" x14ac:dyDescent="0.25">
      <c r="A8" t="e">
        <f t="shared" ref="A8" si="0">$I$4</f>
        <v>#N/A</v>
      </c>
      <c r="B8" t="e">
        <f>VLOOKUP(A8,'LISTA ÓRGÃO'!A:B,2,FALSE)</f>
        <v>#N/A</v>
      </c>
      <c r="C8" s="14">
        <f>M8</f>
        <v>0</v>
      </c>
      <c r="D8" t="str">
        <f t="shared" ref="D8" si="1">F8</f>
        <v>3.3.90.30.21.01.0100.000006-01</v>
      </c>
      <c r="E8" s="31">
        <f>+E7+1</f>
        <v>2</v>
      </c>
      <c r="F8" s="32" t="s">
        <v>190</v>
      </c>
      <c r="G8" s="33" t="str">
        <f>VLOOKUP(F8,'Base de Dados 30.21'!A:B,2,FALSE)</f>
        <v>COPO PLÁSTICO DESCARTÁVEL PARA CAFÉ</v>
      </c>
      <c r="H8" s="33" t="str">
        <f>VLOOKUP(F8,'Base de Dados 30.21'!A:C,3,FALSE)</f>
        <v>COPO PLÁSTICO DESCARTÁVEL PARA CAFÉ,Material: Poliestireno ou Polipropileno, Capacidade: 50 ml, Resistência Mínima: 0,85g, Massa Mínima: 0,75g, Características Adicionais: Branco, atóxico, 100% reciclável, Unidade De Fornecimento: Pacote com 100 unidades.</v>
      </c>
      <c r="I8" s="34">
        <f>COUNTIF('Base de Dados 30.21'!A:A,'Respostas Órgãos'!F8)</f>
        <v>115</v>
      </c>
      <c r="J8" s="34">
        <f>SUMIF('Base de Dados 30.21'!A:A,'Respostas Órgãos'!F8,'Base de Dados 30.21'!I:I)</f>
        <v>114664</v>
      </c>
      <c r="K8" s="35" t="str">
        <f>VLOOKUP(F8,'Base de Dados 30.21'!A:D,4,FALSE)</f>
        <v>pct</v>
      </c>
      <c r="L8" s="11">
        <f>SUMIF('Base de Dados 30.21'!E:E,'Respostas Órgãos'!F8&amp;" - "&amp;$I$4,'Base de Dados 30.21'!I:I)</f>
        <v>0</v>
      </c>
      <c r="M8" s="36">
        <f>SUMIF('Base de Dados 30.21'!E:E,'Respostas Órgãos'!F8&amp;" - "&amp;I5,'Base de Dados 30.21'!H:H)</f>
        <v>0</v>
      </c>
      <c r="N8" s="12"/>
      <c r="O8" s="37">
        <f>L8-N8</f>
        <v>0</v>
      </c>
      <c r="P8" s="38" t="str">
        <f>IF(ISERROR((N8-L8)/L8),"Sem histórico de consumo",(N8-L8)/L8)</f>
        <v>Sem histórico de consumo</v>
      </c>
    </row>
  </sheetData>
  <sheetProtection algorithmName="SHA-512" hashValue="cc5TyBB7aoJ57b4spUfyXD74ShIdICpdWV3lTfqHsuIgQdBqWA4uVim8fa/a5G/I5a8Dt2dgWLlu3SNNBfLFww==" saltValue="bmd39brfJzveQtCAv102NA==" spinCount="100000" sheet="1" objects="1" scenarios="1"/>
  <mergeCells count="9">
    <mergeCell ref="E1:P1"/>
    <mergeCell ref="E3:P3"/>
    <mergeCell ref="G4:H4"/>
    <mergeCell ref="E4:F4"/>
    <mergeCell ref="E5:F5"/>
    <mergeCell ref="G5:H5"/>
    <mergeCell ref="E2:P2"/>
    <mergeCell ref="K4:N5"/>
    <mergeCell ref="O4:P5"/>
  </mergeCells>
  <conditionalFormatting sqref="L7:L8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L7:L8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P7:P8">
    <cfRule type="cellIs" dxfId="0" priority="1" operator="greaterThanOrEqual">
      <formula>0.5</formula>
    </cfRule>
  </conditionalFormatting>
  <dataValidations count="1">
    <dataValidation type="list" allowBlank="1" showInputMessage="1" showErrorMessage="1" sqref="G4">
      <formula1>ÓRGÃOS</formula1>
    </dataValidation>
  </dataValidations>
  <pageMargins left="0.51181102362204722" right="0.51181102362204722" top="0.78740157480314965" bottom="0.78740157480314965" header="0.31496062992125984" footer="0.31496062992125984"/>
  <pageSetup paperSize="9" scale="69" fitToHeight="0" orientation="landscape" r:id="rId1"/>
  <headerFoot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>
      <selection activeCell="A2" sqref="A2"/>
    </sheetView>
  </sheetViews>
  <sheetFormatPr defaultRowHeight="15" x14ac:dyDescent="0.25"/>
  <cols>
    <col min="1" max="1" width="9.140625" style="10"/>
    <col min="2" max="2" width="70.85546875" style="10" bestFit="1" customWidth="1"/>
    <col min="3" max="3" width="5" style="10" bestFit="1" customWidth="1"/>
    <col min="4" max="16384" width="9.140625" style="10"/>
  </cols>
  <sheetData>
    <row r="1" spans="1:3" x14ac:dyDescent="0.25">
      <c r="A1" s="10" t="s">
        <v>11</v>
      </c>
      <c r="B1" s="10" t="s">
        <v>12</v>
      </c>
    </row>
    <row r="2" spans="1:3" x14ac:dyDescent="0.25">
      <c r="A2" s="10">
        <v>147</v>
      </c>
      <c r="B2" s="10" t="s">
        <v>13</v>
      </c>
      <c r="C2" s="10">
        <f>A2</f>
        <v>147</v>
      </c>
    </row>
    <row r="3" spans="1:3" x14ac:dyDescent="0.25">
      <c r="A3" s="10">
        <v>367</v>
      </c>
      <c r="B3" s="10" t="s">
        <v>14</v>
      </c>
      <c r="C3" s="10">
        <f t="shared" ref="C3:C66" si="0">A3</f>
        <v>367</v>
      </c>
    </row>
    <row r="4" spans="1:3" x14ac:dyDescent="0.25">
      <c r="A4" s="10">
        <v>302</v>
      </c>
      <c r="B4" s="10" t="s">
        <v>15</v>
      </c>
      <c r="C4" s="10">
        <f t="shared" si="0"/>
        <v>302</v>
      </c>
    </row>
    <row r="5" spans="1:3" x14ac:dyDescent="0.25">
      <c r="A5" s="10">
        <v>300</v>
      </c>
      <c r="B5" s="10" t="s">
        <v>16</v>
      </c>
      <c r="C5" s="10">
        <f t="shared" si="0"/>
        <v>300</v>
      </c>
    </row>
    <row r="6" spans="1:3" x14ac:dyDescent="0.25">
      <c r="A6" s="10">
        <v>133</v>
      </c>
      <c r="B6" s="10" t="s">
        <v>17</v>
      </c>
      <c r="C6" s="10">
        <f t="shared" si="0"/>
        <v>133</v>
      </c>
    </row>
    <row r="7" spans="1:3" x14ac:dyDescent="0.25">
      <c r="A7" s="10">
        <v>138</v>
      </c>
      <c r="B7" s="10" t="s">
        <v>18</v>
      </c>
      <c r="C7" s="10">
        <f t="shared" si="0"/>
        <v>138</v>
      </c>
    </row>
    <row r="8" spans="1:3" x14ac:dyDescent="0.25">
      <c r="A8" s="10">
        <v>308</v>
      </c>
      <c r="B8" s="10" t="s">
        <v>19</v>
      </c>
      <c r="C8" s="10">
        <f t="shared" si="0"/>
        <v>308</v>
      </c>
    </row>
    <row r="9" spans="1:3" x14ac:dyDescent="0.25">
      <c r="A9" s="10">
        <v>135</v>
      </c>
      <c r="B9" s="10" t="s">
        <v>20</v>
      </c>
      <c r="C9" s="10">
        <f t="shared" si="0"/>
        <v>135</v>
      </c>
    </row>
    <row r="10" spans="1:3" x14ac:dyDescent="0.25">
      <c r="A10" s="10">
        <v>142</v>
      </c>
      <c r="B10" s="10" t="s">
        <v>21</v>
      </c>
      <c r="C10" s="10">
        <f t="shared" si="0"/>
        <v>142</v>
      </c>
    </row>
    <row r="11" spans="1:3" x14ac:dyDescent="0.25">
      <c r="A11" s="10">
        <v>143</v>
      </c>
      <c r="B11" s="10" t="s">
        <v>22</v>
      </c>
      <c r="C11" s="10">
        <f t="shared" si="0"/>
        <v>143</v>
      </c>
    </row>
    <row r="12" spans="1:3" x14ac:dyDescent="0.25">
      <c r="A12" s="10">
        <v>144</v>
      </c>
      <c r="B12" s="10" t="s">
        <v>23</v>
      </c>
      <c r="C12" s="10">
        <f t="shared" si="0"/>
        <v>144</v>
      </c>
    </row>
    <row r="13" spans="1:3" x14ac:dyDescent="0.25">
      <c r="A13" s="10">
        <v>134</v>
      </c>
      <c r="B13" s="10" t="s">
        <v>24</v>
      </c>
      <c r="C13" s="10">
        <f t="shared" si="0"/>
        <v>134</v>
      </c>
    </row>
    <row r="14" spans="1:3" x14ac:dyDescent="0.25">
      <c r="A14" s="10">
        <v>304</v>
      </c>
      <c r="B14" s="10" t="s">
        <v>25</v>
      </c>
      <c r="C14" s="10">
        <f t="shared" si="0"/>
        <v>304</v>
      </c>
    </row>
    <row r="15" spans="1:3" x14ac:dyDescent="0.25">
      <c r="A15" s="10">
        <v>132</v>
      </c>
      <c r="B15" s="10" t="s">
        <v>26</v>
      </c>
      <c r="C15" s="10">
        <f t="shared" si="0"/>
        <v>132</v>
      </c>
    </row>
    <row r="16" spans="1:3" x14ac:dyDescent="0.25">
      <c r="A16" s="10">
        <v>366</v>
      </c>
      <c r="B16" s="10" t="s">
        <v>27</v>
      </c>
      <c r="C16" s="10">
        <f t="shared" si="0"/>
        <v>366</v>
      </c>
    </row>
    <row r="17" spans="1:3" x14ac:dyDescent="0.25">
      <c r="A17" s="10">
        <v>139</v>
      </c>
      <c r="B17" s="10" t="s">
        <v>28</v>
      </c>
      <c r="C17" s="10">
        <f t="shared" si="0"/>
        <v>139</v>
      </c>
    </row>
    <row r="18" spans="1:3" x14ac:dyDescent="0.25">
      <c r="A18" s="10">
        <v>131</v>
      </c>
      <c r="B18" s="10" t="s">
        <v>29</v>
      </c>
      <c r="C18" s="10">
        <f t="shared" si="0"/>
        <v>131</v>
      </c>
    </row>
    <row r="19" spans="1:3" x14ac:dyDescent="0.25">
      <c r="A19" s="10">
        <v>137</v>
      </c>
      <c r="B19" s="10" t="s">
        <v>30</v>
      </c>
      <c r="C19" s="10">
        <f t="shared" si="0"/>
        <v>137</v>
      </c>
    </row>
    <row r="20" spans="1:3" x14ac:dyDescent="0.25">
      <c r="A20" s="10">
        <v>307</v>
      </c>
      <c r="B20" s="10" t="s">
        <v>31</v>
      </c>
      <c r="C20" s="10">
        <f t="shared" si="0"/>
        <v>307</v>
      </c>
    </row>
    <row r="21" spans="1:3" x14ac:dyDescent="0.25">
      <c r="A21" s="10">
        <v>149</v>
      </c>
      <c r="B21" s="10" t="s">
        <v>32</v>
      </c>
      <c r="C21" s="10">
        <f t="shared" si="0"/>
        <v>149</v>
      </c>
    </row>
    <row r="22" spans="1:3" x14ac:dyDescent="0.25">
      <c r="A22" s="10">
        <v>146</v>
      </c>
      <c r="B22" s="10" t="s">
        <v>33</v>
      </c>
      <c r="C22" s="10">
        <f t="shared" si="0"/>
        <v>146</v>
      </c>
    </row>
    <row r="23" spans="1:3" x14ac:dyDescent="0.25">
      <c r="A23" s="10">
        <v>136</v>
      </c>
      <c r="B23" s="10" t="s">
        <v>34</v>
      </c>
      <c r="C23" s="10">
        <f t="shared" si="0"/>
        <v>136</v>
      </c>
    </row>
    <row r="24" spans="1:3" x14ac:dyDescent="0.25">
      <c r="A24" s="10">
        <v>140</v>
      </c>
      <c r="B24" s="10" t="s">
        <v>35</v>
      </c>
      <c r="C24" s="10">
        <f t="shared" si="0"/>
        <v>140</v>
      </c>
    </row>
    <row r="25" spans="1:3" x14ac:dyDescent="0.25">
      <c r="A25" s="10">
        <v>305</v>
      </c>
      <c r="B25" s="10" t="s">
        <v>36</v>
      </c>
      <c r="C25" s="10">
        <f t="shared" si="0"/>
        <v>305</v>
      </c>
    </row>
    <row r="26" spans="1:3" x14ac:dyDescent="0.25">
      <c r="A26" s="10">
        <v>141</v>
      </c>
      <c r="B26" s="10" t="s">
        <v>37</v>
      </c>
      <c r="C26" s="10">
        <f t="shared" si="0"/>
        <v>141</v>
      </c>
    </row>
    <row r="27" spans="1:3" x14ac:dyDescent="0.25">
      <c r="A27" s="10">
        <v>145</v>
      </c>
      <c r="B27" s="10" t="s">
        <v>38</v>
      </c>
      <c r="C27" s="10">
        <f t="shared" si="0"/>
        <v>145</v>
      </c>
    </row>
    <row r="28" spans="1:3" x14ac:dyDescent="0.25">
      <c r="A28" s="10">
        <v>148</v>
      </c>
      <c r="B28" s="10" t="s">
        <v>39</v>
      </c>
      <c r="C28" s="10">
        <f t="shared" si="0"/>
        <v>148</v>
      </c>
    </row>
    <row r="29" spans="1:3" x14ac:dyDescent="0.25">
      <c r="A29" s="10">
        <v>301</v>
      </c>
      <c r="B29" s="10" t="s">
        <v>40</v>
      </c>
      <c r="C29" s="10">
        <f t="shared" si="0"/>
        <v>301</v>
      </c>
    </row>
    <row r="30" spans="1:3" x14ac:dyDescent="0.25">
      <c r="A30" s="10">
        <v>306</v>
      </c>
      <c r="B30" s="10" t="s">
        <v>41</v>
      </c>
      <c r="C30" s="10">
        <f t="shared" si="0"/>
        <v>306</v>
      </c>
    </row>
    <row r="31" spans="1:3" x14ac:dyDescent="0.25">
      <c r="A31" s="10">
        <v>309</v>
      </c>
      <c r="B31" s="10" t="s">
        <v>42</v>
      </c>
      <c r="C31" s="10">
        <f t="shared" si="0"/>
        <v>309</v>
      </c>
    </row>
    <row r="32" spans="1:3" x14ac:dyDescent="0.25">
      <c r="A32" s="10">
        <v>303</v>
      </c>
      <c r="B32" s="10" t="s">
        <v>43</v>
      </c>
      <c r="C32" s="10">
        <f t="shared" si="0"/>
        <v>303</v>
      </c>
    </row>
    <row r="33" spans="1:3" x14ac:dyDescent="0.25">
      <c r="A33" s="10">
        <v>361</v>
      </c>
      <c r="B33" s="10" t="s">
        <v>44</v>
      </c>
      <c r="C33" s="10">
        <f t="shared" si="0"/>
        <v>361</v>
      </c>
    </row>
    <row r="34" spans="1:3" s="39" customFormat="1" x14ac:dyDescent="0.25">
      <c r="A34" s="39">
        <v>125</v>
      </c>
      <c r="B34" s="39" t="s">
        <v>45</v>
      </c>
      <c r="C34" s="39">
        <f t="shared" si="0"/>
        <v>125</v>
      </c>
    </row>
    <row r="35" spans="1:3" x14ac:dyDescent="0.25">
      <c r="A35" s="10">
        <v>197</v>
      </c>
      <c r="B35" s="10" t="s">
        <v>46</v>
      </c>
      <c r="C35" s="10">
        <f t="shared" si="0"/>
        <v>197</v>
      </c>
    </row>
    <row r="36" spans="1:3" x14ac:dyDescent="0.25">
      <c r="A36" s="10">
        <v>151</v>
      </c>
      <c r="B36" s="10" t="s">
        <v>47</v>
      </c>
      <c r="C36" s="10">
        <f t="shared" si="0"/>
        <v>151</v>
      </c>
    </row>
    <row r="37" spans="1:3" x14ac:dyDescent="0.25">
      <c r="A37" s="10">
        <v>1</v>
      </c>
      <c r="B37" s="10" t="s">
        <v>48</v>
      </c>
      <c r="C37" s="10">
        <f t="shared" si="0"/>
        <v>1</v>
      </c>
    </row>
    <row r="38" spans="1:3" x14ac:dyDescent="0.25">
      <c r="A38" s="10">
        <v>71</v>
      </c>
      <c r="B38" s="26" t="s">
        <v>175</v>
      </c>
      <c r="C38" s="10">
        <f t="shared" si="0"/>
        <v>71</v>
      </c>
    </row>
    <row r="39" spans="1:3" s="39" customFormat="1" x14ac:dyDescent="0.25">
      <c r="A39" s="39">
        <v>121</v>
      </c>
      <c r="B39" s="40" t="s">
        <v>176</v>
      </c>
      <c r="C39" s="39">
        <f t="shared" si="0"/>
        <v>121</v>
      </c>
    </row>
    <row r="40" spans="1:3" x14ac:dyDescent="0.25">
      <c r="A40" s="10">
        <v>392</v>
      </c>
      <c r="B40" s="26" t="s">
        <v>177</v>
      </c>
      <c r="C40" s="10">
        <f t="shared" si="0"/>
        <v>392</v>
      </c>
    </row>
    <row r="41" spans="1:3" x14ac:dyDescent="0.25">
      <c r="A41" s="10">
        <v>92</v>
      </c>
      <c r="B41" s="26" t="s">
        <v>178</v>
      </c>
      <c r="C41" s="10">
        <f t="shared" si="0"/>
        <v>92</v>
      </c>
    </row>
    <row r="42" spans="1:3" x14ac:dyDescent="0.25">
      <c r="A42" s="10">
        <v>97</v>
      </c>
      <c r="B42" s="26" t="s">
        <v>179</v>
      </c>
      <c r="C42" s="10">
        <f t="shared" si="0"/>
        <v>97</v>
      </c>
    </row>
    <row r="43" spans="1:3" x14ac:dyDescent="0.25">
      <c r="A43" s="10">
        <v>310</v>
      </c>
      <c r="B43" s="26" t="s">
        <v>180</v>
      </c>
      <c r="C43" s="10">
        <f t="shared" si="0"/>
        <v>310</v>
      </c>
    </row>
    <row r="44" spans="1:3" x14ac:dyDescent="0.25">
      <c r="A44" s="10">
        <v>111</v>
      </c>
      <c r="B44" s="26" t="s">
        <v>181</v>
      </c>
      <c r="C44" s="10">
        <f t="shared" si="0"/>
        <v>111</v>
      </c>
    </row>
    <row r="45" spans="1:3" x14ac:dyDescent="0.25">
      <c r="A45" s="10">
        <v>112</v>
      </c>
      <c r="B45" s="26" t="s">
        <v>182</v>
      </c>
      <c r="C45" s="10">
        <f t="shared" si="0"/>
        <v>112</v>
      </c>
    </row>
    <row r="46" spans="1:3" x14ac:dyDescent="0.25">
      <c r="A46" s="10">
        <v>480</v>
      </c>
      <c r="B46" s="10" t="s">
        <v>49</v>
      </c>
      <c r="C46" s="10">
        <f t="shared" si="0"/>
        <v>480</v>
      </c>
    </row>
    <row r="47" spans="1:3" x14ac:dyDescent="0.25">
      <c r="A47" s="10">
        <v>53</v>
      </c>
      <c r="B47" s="10" t="s">
        <v>50</v>
      </c>
      <c r="C47" s="10">
        <f t="shared" si="0"/>
        <v>53</v>
      </c>
    </row>
    <row r="48" spans="1:3" x14ac:dyDescent="0.25">
      <c r="A48" s="10">
        <v>17</v>
      </c>
      <c r="B48" s="10" t="s">
        <v>51</v>
      </c>
      <c r="C48" s="10">
        <f t="shared" si="0"/>
        <v>17</v>
      </c>
    </row>
    <row r="49" spans="1:3" x14ac:dyDescent="0.25">
      <c r="A49" s="10">
        <v>401</v>
      </c>
      <c r="B49" s="10" t="s">
        <v>52</v>
      </c>
      <c r="C49" s="10">
        <f t="shared" si="0"/>
        <v>401</v>
      </c>
    </row>
    <row r="50" spans="1:3" x14ac:dyDescent="0.25">
      <c r="A50" s="10">
        <v>113</v>
      </c>
      <c r="B50" s="10" t="s">
        <v>53</v>
      </c>
      <c r="C50" s="10">
        <f t="shared" si="0"/>
        <v>113</v>
      </c>
    </row>
    <row r="51" spans="1:3" x14ac:dyDescent="0.25">
      <c r="A51" s="10">
        <v>55</v>
      </c>
      <c r="B51" s="10" t="s">
        <v>54</v>
      </c>
      <c r="C51" s="10">
        <f t="shared" si="0"/>
        <v>55</v>
      </c>
    </row>
    <row r="52" spans="1:3" x14ac:dyDescent="0.25">
      <c r="A52" s="10">
        <v>371</v>
      </c>
      <c r="B52" s="26" t="s">
        <v>55</v>
      </c>
      <c r="C52" s="10">
        <f t="shared" si="0"/>
        <v>371</v>
      </c>
    </row>
    <row r="53" spans="1:3" x14ac:dyDescent="0.25">
      <c r="A53" s="10">
        <v>72</v>
      </c>
      <c r="B53" s="10" t="s">
        <v>56</v>
      </c>
      <c r="C53" s="10">
        <f t="shared" si="0"/>
        <v>72</v>
      </c>
    </row>
    <row r="54" spans="1:3" x14ac:dyDescent="0.25">
      <c r="A54" s="10">
        <v>56</v>
      </c>
      <c r="B54" s="10" t="s">
        <v>57</v>
      </c>
      <c r="C54" s="10">
        <f t="shared" si="0"/>
        <v>56</v>
      </c>
    </row>
    <row r="55" spans="1:3" x14ac:dyDescent="0.25">
      <c r="A55" s="10">
        <v>193</v>
      </c>
      <c r="B55" s="10" t="s">
        <v>58</v>
      </c>
      <c r="C55" s="10">
        <f t="shared" si="0"/>
        <v>193</v>
      </c>
    </row>
    <row r="56" spans="1:3" x14ac:dyDescent="0.25">
      <c r="A56" s="10">
        <v>64</v>
      </c>
      <c r="B56" s="10" t="s">
        <v>59</v>
      </c>
      <c r="C56" s="10">
        <f t="shared" si="0"/>
        <v>64</v>
      </c>
    </row>
    <row r="57" spans="1:3" x14ac:dyDescent="0.25">
      <c r="A57" s="10">
        <v>63</v>
      </c>
      <c r="B57" s="10" t="s">
        <v>60</v>
      </c>
      <c r="C57" s="10">
        <f t="shared" si="0"/>
        <v>63</v>
      </c>
    </row>
    <row r="58" spans="1:3" x14ac:dyDescent="0.25">
      <c r="A58" s="10">
        <v>196</v>
      </c>
      <c r="B58" s="10" t="s">
        <v>61</v>
      </c>
      <c r="C58" s="10">
        <f t="shared" si="0"/>
        <v>196</v>
      </c>
    </row>
    <row r="59" spans="1:3" x14ac:dyDescent="0.25">
      <c r="A59" s="10">
        <v>84</v>
      </c>
      <c r="B59" s="10" t="s">
        <v>183</v>
      </c>
      <c r="C59" s="10">
        <f t="shared" si="0"/>
        <v>84</v>
      </c>
    </row>
    <row r="60" spans="1:3" x14ac:dyDescent="0.25">
      <c r="A60" s="10">
        <v>460</v>
      </c>
      <c r="B60" s="10" t="s">
        <v>62</v>
      </c>
      <c r="C60" s="10">
        <f t="shared" si="0"/>
        <v>460</v>
      </c>
    </row>
    <row r="61" spans="1:3" x14ac:dyDescent="0.25">
      <c r="A61" s="10">
        <v>10</v>
      </c>
      <c r="B61" s="10" t="s">
        <v>63</v>
      </c>
      <c r="C61" s="10">
        <f t="shared" si="0"/>
        <v>10</v>
      </c>
    </row>
    <row r="62" spans="1:3" x14ac:dyDescent="0.25">
      <c r="A62" s="10">
        <v>14</v>
      </c>
      <c r="B62" s="10" t="s">
        <v>64</v>
      </c>
      <c r="C62" s="10">
        <f t="shared" si="0"/>
        <v>14</v>
      </c>
    </row>
    <row r="63" spans="1:3" x14ac:dyDescent="0.25">
      <c r="A63" s="10">
        <v>128</v>
      </c>
      <c r="B63" s="26" t="s">
        <v>65</v>
      </c>
      <c r="C63" s="10">
        <f t="shared" si="0"/>
        <v>128</v>
      </c>
    </row>
    <row r="64" spans="1:3" x14ac:dyDescent="0.25">
      <c r="A64" s="10">
        <v>270</v>
      </c>
      <c r="B64" s="10" t="s">
        <v>66</v>
      </c>
      <c r="C64" s="10">
        <f t="shared" si="0"/>
        <v>270</v>
      </c>
    </row>
    <row r="65" spans="1:3" x14ac:dyDescent="0.25">
      <c r="A65" s="10">
        <v>274</v>
      </c>
      <c r="B65" s="10" t="s">
        <v>67</v>
      </c>
      <c r="C65" s="10">
        <f t="shared" si="0"/>
        <v>274</v>
      </c>
    </row>
    <row r="66" spans="1:3" x14ac:dyDescent="0.25">
      <c r="A66" s="10">
        <v>288</v>
      </c>
      <c r="B66" s="10" t="s">
        <v>68</v>
      </c>
      <c r="C66" s="10">
        <f t="shared" si="0"/>
        <v>288</v>
      </c>
    </row>
    <row r="67" spans="1:3" x14ac:dyDescent="0.25">
      <c r="A67" s="10">
        <v>15</v>
      </c>
      <c r="B67" s="10" t="s">
        <v>69</v>
      </c>
      <c r="C67" s="10">
        <f t="shared" ref="C67:C100" si="1">A67</f>
        <v>15</v>
      </c>
    </row>
    <row r="68" spans="1:3" x14ac:dyDescent="0.25">
      <c r="A68" s="10">
        <v>413</v>
      </c>
      <c r="B68" s="10" t="s">
        <v>70</v>
      </c>
      <c r="C68" s="10">
        <f t="shared" si="1"/>
        <v>413</v>
      </c>
    </row>
    <row r="69" spans="1:3" x14ac:dyDescent="0.25">
      <c r="A69" s="10">
        <v>391</v>
      </c>
      <c r="B69" s="10" t="s">
        <v>71</v>
      </c>
      <c r="C69" s="10">
        <f t="shared" si="1"/>
        <v>391</v>
      </c>
    </row>
    <row r="70" spans="1:3" x14ac:dyDescent="0.25">
      <c r="A70" s="10">
        <v>195</v>
      </c>
      <c r="B70" s="10" t="s">
        <v>72</v>
      </c>
      <c r="C70" s="10">
        <f t="shared" si="1"/>
        <v>195</v>
      </c>
    </row>
    <row r="71" spans="1:3" x14ac:dyDescent="0.25">
      <c r="A71" s="10">
        <v>3037</v>
      </c>
      <c r="B71" s="26" t="s">
        <v>73</v>
      </c>
      <c r="C71" s="10">
        <f t="shared" si="1"/>
        <v>3037</v>
      </c>
    </row>
    <row r="72" spans="1:3" x14ac:dyDescent="0.25">
      <c r="A72" s="10">
        <v>52</v>
      </c>
      <c r="B72" s="10" t="s">
        <v>74</v>
      </c>
      <c r="C72" s="10">
        <f t="shared" si="1"/>
        <v>52</v>
      </c>
    </row>
    <row r="73" spans="1:3" x14ac:dyDescent="0.25">
      <c r="A73" s="10">
        <v>54</v>
      </c>
      <c r="B73" s="10" t="s">
        <v>75</v>
      </c>
      <c r="C73" s="10">
        <f t="shared" si="1"/>
        <v>54</v>
      </c>
    </row>
    <row r="74" spans="1:3" x14ac:dyDescent="0.25">
      <c r="A74" s="10">
        <v>20</v>
      </c>
      <c r="B74" s="10" t="s">
        <v>76</v>
      </c>
      <c r="C74" s="10">
        <f t="shared" si="1"/>
        <v>20</v>
      </c>
    </row>
    <row r="75" spans="1:3" x14ac:dyDescent="0.25">
      <c r="A75" s="10">
        <v>2</v>
      </c>
      <c r="B75" s="26" t="s">
        <v>184</v>
      </c>
      <c r="C75" s="10">
        <f>A75</f>
        <v>2</v>
      </c>
    </row>
    <row r="76" spans="1:3" x14ac:dyDescent="0.25">
      <c r="A76" s="10">
        <v>390</v>
      </c>
      <c r="B76" s="10" t="s">
        <v>77</v>
      </c>
      <c r="C76" s="10">
        <f t="shared" si="1"/>
        <v>390</v>
      </c>
    </row>
    <row r="77" spans="1:3" x14ac:dyDescent="0.25">
      <c r="A77" s="10">
        <v>394</v>
      </c>
      <c r="B77" s="26" t="s">
        <v>173</v>
      </c>
      <c r="C77" s="10">
        <f>A77</f>
        <v>394</v>
      </c>
    </row>
    <row r="78" spans="1:3" x14ac:dyDescent="0.25">
      <c r="A78" s="10">
        <v>70</v>
      </c>
      <c r="B78" s="26" t="s">
        <v>185</v>
      </c>
      <c r="C78" s="10">
        <f t="shared" si="1"/>
        <v>70</v>
      </c>
    </row>
    <row r="79" spans="1:3" x14ac:dyDescent="0.25">
      <c r="A79" s="10">
        <v>290</v>
      </c>
      <c r="B79" s="10" t="s">
        <v>78</v>
      </c>
      <c r="C79" s="10">
        <f t="shared" si="1"/>
        <v>290</v>
      </c>
    </row>
    <row r="80" spans="1:3" x14ac:dyDescent="0.25">
      <c r="A80" s="10">
        <v>4000</v>
      </c>
      <c r="B80" s="26" t="s">
        <v>172</v>
      </c>
      <c r="C80" s="10">
        <f t="shared" si="1"/>
        <v>4000</v>
      </c>
    </row>
    <row r="81" spans="1:3" x14ac:dyDescent="0.25">
      <c r="A81" s="10">
        <v>150</v>
      </c>
      <c r="B81" s="10" t="s">
        <v>79</v>
      </c>
      <c r="C81" s="10">
        <f t="shared" si="1"/>
        <v>150</v>
      </c>
    </row>
    <row r="82" spans="1:3" x14ac:dyDescent="0.25">
      <c r="A82" s="10">
        <v>370</v>
      </c>
      <c r="B82" s="26" t="s">
        <v>186</v>
      </c>
      <c r="C82" s="10">
        <f t="shared" si="1"/>
        <v>370</v>
      </c>
    </row>
    <row r="83" spans="1:3" x14ac:dyDescent="0.25">
      <c r="A83" s="10">
        <v>80</v>
      </c>
      <c r="B83" s="26" t="s">
        <v>174</v>
      </c>
      <c r="C83" s="10">
        <f t="shared" si="1"/>
        <v>80</v>
      </c>
    </row>
    <row r="84" spans="1:3" x14ac:dyDescent="0.25">
      <c r="A84" s="10">
        <v>220</v>
      </c>
      <c r="B84" s="26" t="s">
        <v>187</v>
      </c>
      <c r="C84" s="10">
        <f t="shared" si="1"/>
        <v>220</v>
      </c>
    </row>
    <row r="85" spans="1:3" x14ac:dyDescent="0.25">
      <c r="A85" s="10">
        <v>40</v>
      </c>
      <c r="B85" s="10" t="s">
        <v>80</v>
      </c>
      <c r="C85" s="10">
        <f t="shared" si="1"/>
        <v>40</v>
      </c>
    </row>
    <row r="86" spans="1:3" x14ac:dyDescent="0.25">
      <c r="A86" s="10">
        <v>110</v>
      </c>
      <c r="B86" s="26" t="s">
        <v>81</v>
      </c>
      <c r="C86" s="10">
        <f t="shared" si="1"/>
        <v>110</v>
      </c>
    </row>
    <row r="87" spans="1:3" x14ac:dyDescent="0.25">
      <c r="A87" s="10">
        <v>400</v>
      </c>
      <c r="B87" s="10" t="s">
        <v>82</v>
      </c>
      <c r="C87" s="10">
        <f t="shared" si="1"/>
        <v>400</v>
      </c>
    </row>
    <row r="88" spans="1:3" x14ac:dyDescent="0.25">
      <c r="A88" s="10">
        <v>393</v>
      </c>
      <c r="B88" s="26" t="s">
        <v>83</v>
      </c>
      <c r="C88" s="10">
        <f t="shared" si="1"/>
        <v>393</v>
      </c>
    </row>
    <row r="89" spans="1:3" x14ac:dyDescent="0.25">
      <c r="A89" s="10">
        <v>90</v>
      </c>
      <c r="B89" s="10" t="s">
        <v>84</v>
      </c>
      <c r="C89" s="10">
        <f t="shared" si="1"/>
        <v>90</v>
      </c>
    </row>
    <row r="90" spans="1:3" x14ac:dyDescent="0.25">
      <c r="A90" s="10">
        <v>410</v>
      </c>
      <c r="B90" s="10" t="s">
        <v>85</v>
      </c>
      <c r="C90" s="10">
        <f t="shared" si="1"/>
        <v>410</v>
      </c>
    </row>
    <row r="91" spans="1:3" x14ac:dyDescent="0.25">
      <c r="A91" s="10">
        <v>417</v>
      </c>
      <c r="B91" s="10" t="s">
        <v>86</v>
      </c>
      <c r="C91" s="10">
        <f t="shared" si="1"/>
        <v>417</v>
      </c>
    </row>
    <row r="92" spans="1:3" x14ac:dyDescent="0.25">
      <c r="A92" s="10">
        <v>426</v>
      </c>
      <c r="B92" s="26" t="s">
        <v>87</v>
      </c>
      <c r="C92" s="10">
        <f t="shared" si="1"/>
        <v>426</v>
      </c>
    </row>
    <row r="93" spans="1:3" x14ac:dyDescent="0.25">
      <c r="A93" s="10">
        <v>60</v>
      </c>
      <c r="B93" s="10" t="s">
        <v>88</v>
      </c>
      <c r="C93" s="10">
        <f t="shared" si="1"/>
        <v>60</v>
      </c>
    </row>
    <row r="94" spans="1:3" x14ac:dyDescent="0.25">
      <c r="A94" s="10">
        <v>50</v>
      </c>
      <c r="B94" s="10" t="s">
        <v>89</v>
      </c>
      <c r="C94" s="10">
        <f t="shared" si="1"/>
        <v>50</v>
      </c>
    </row>
    <row r="95" spans="1:3" x14ac:dyDescent="0.25">
      <c r="A95" s="10">
        <v>431</v>
      </c>
      <c r="B95" s="26" t="s">
        <v>188</v>
      </c>
      <c r="C95" s="10">
        <f t="shared" si="1"/>
        <v>431</v>
      </c>
    </row>
    <row r="96" spans="1:3" x14ac:dyDescent="0.25">
      <c r="A96" s="10">
        <v>94</v>
      </c>
      <c r="B96" s="10" t="s">
        <v>90</v>
      </c>
      <c r="C96" s="10">
        <f t="shared" si="1"/>
        <v>94</v>
      </c>
    </row>
    <row r="97" spans="1:3" x14ac:dyDescent="0.25">
      <c r="A97" s="10">
        <v>65</v>
      </c>
      <c r="B97" s="26" t="s">
        <v>91</v>
      </c>
      <c r="C97" s="10">
        <f t="shared" si="1"/>
        <v>65</v>
      </c>
    </row>
    <row r="98" spans="1:3" x14ac:dyDescent="0.25">
      <c r="A98" s="10">
        <v>411</v>
      </c>
      <c r="B98" s="10" t="s">
        <v>92</v>
      </c>
      <c r="C98" s="10">
        <f t="shared" si="1"/>
        <v>411</v>
      </c>
    </row>
    <row r="99" spans="1:3" x14ac:dyDescent="0.25">
      <c r="A99" s="10">
        <v>95</v>
      </c>
      <c r="B99" s="10" t="s">
        <v>93</v>
      </c>
      <c r="C99" s="10">
        <f t="shared" si="1"/>
        <v>95</v>
      </c>
    </row>
    <row r="100" spans="1:3" x14ac:dyDescent="0.25">
      <c r="A100" s="10">
        <v>98</v>
      </c>
      <c r="B100" s="26" t="s">
        <v>94</v>
      </c>
      <c r="C100" s="10">
        <f t="shared" si="1"/>
        <v>98</v>
      </c>
    </row>
  </sheetData>
  <sheetProtection password="C621" sheet="1" objects="1" scenarios="1" selectLockedCells="1"/>
  <autoFilter ref="A1:B105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Base de Dados 30.21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Aline Rodrigues Costa</cp:lastModifiedBy>
  <cp:lastPrinted>2018-01-29T12:57:31Z</cp:lastPrinted>
  <dcterms:created xsi:type="dcterms:W3CDTF">2015-03-24T17:56:58Z</dcterms:created>
  <dcterms:modified xsi:type="dcterms:W3CDTF">2018-02-09T18:37:03Z</dcterms:modified>
</cp:coreProperties>
</file>