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0730" windowHeight="11580" firstSheet="1" activeTab="1"/>
  </bookViews>
  <sheets>
    <sheet name="Base de Dados 30.21" sheetId="25" state="hidden" r:id="rId1"/>
    <sheet name="Respostas Órgãos" sheetId="28" r:id="rId2"/>
    <sheet name="LISTA ÓRGÃO" sheetId="30" state="hidden" r:id="rId3"/>
  </sheets>
  <definedNames>
    <definedName name="_xlnm._FilterDatabase" localSheetId="0" hidden="1">'Base de Dados 30.21'!$A$1:$I$50</definedName>
    <definedName name="_xlnm._FilterDatabase" localSheetId="2" hidden="1">'LISTA ÓRGÃO'!$A$1:$B$91</definedName>
    <definedName name="_xlnm._FilterDatabase" localSheetId="1" hidden="1">'Respostas Órgãos'!$F$6:$L$7</definedName>
    <definedName name="ÓRGÃOS">'LISTA ÓRGÃO'!$B$2:$B$91</definedName>
    <definedName name="_xlnm.Print_Titles" localSheetId="1">'Respostas Órgãos'!$4:$6</definedName>
  </definedNames>
  <calcPr calcId="162913"/>
</workbook>
</file>

<file path=xl/calcChain.xml><?xml version="1.0" encoding="utf-8"?>
<calcChain xmlns="http://schemas.openxmlformats.org/spreadsheetml/2006/main">
  <c r="C7" i="28" l="1"/>
  <c r="C3" i="30" l="1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K7" i="28" l="1"/>
  <c r="H7" i="28"/>
  <c r="G7" i="28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2" i="25"/>
  <c r="J7" i="28"/>
  <c r="B7" i="28"/>
  <c r="K4" i="28" l="1"/>
  <c r="O4" i="28" l="1"/>
  <c r="C2" i="30" l="1"/>
  <c r="D7" i="28" l="1"/>
  <c r="I7" i="28" l="1"/>
  <c r="I4" i="28"/>
  <c r="M7" i="28" l="1"/>
  <c r="L7" i="28"/>
  <c r="A7" i="28"/>
  <c r="P7" i="28" l="1"/>
  <c r="O7" i="28"/>
</calcChain>
</file>

<file path=xl/sharedStrings.xml><?xml version="1.0" encoding="utf-8"?>
<sst xmlns="http://schemas.openxmlformats.org/spreadsheetml/2006/main" count="363" uniqueCount="168">
  <si>
    <t>Consumo Médio do Período</t>
  </si>
  <si>
    <t>Cod. SICOP</t>
  </si>
  <si>
    <t>Descr. Órgão SICOP</t>
  </si>
  <si>
    <t>Tipo</t>
  </si>
  <si>
    <t>Cód. Item</t>
  </si>
  <si>
    <t>Soma</t>
  </si>
  <si>
    <t>Qtd Itens</t>
  </si>
  <si>
    <t>UO</t>
  </si>
  <si>
    <t>Descrição Órgão</t>
  </si>
  <si>
    <t>TCB - Sociedade de Transportes Coletivos de Brasília Ltda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</si>
  <si>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</si>
  <si>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</si>
  <si>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</si>
  <si>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</si>
  <si>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</si>
  <si>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</si>
  <si>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</si>
  <si>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</si>
  <si>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Item nº</t>
  </si>
  <si>
    <t>Unid. Fornec.</t>
  </si>
  <si>
    <t>Informe no campo ao lado os possíveis locais de entrega:</t>
  </si>
  <si>
    <t>Estoque Atual</t>
  </si>
  <si>
    <t>SEF</t>
  </si>
  <si>
    <t>PMDF</t>
  </si>
  <si>
    <t>PGDF</t>
  </si>
  <si>
    <t>SECRIANCA</t>
  </si>
  <si>
    <t>CASA CIVIL</t>
  </si>
  <si>
    <t>SSP</t>
  </si>
  <si>
    <t>SEPLAG</t>
  </si>
  <si>
    <t>CODHAB/DF</t>
  </si>
  <si>
    <t>NOVACAP</t>
  </si>
  <si>
    <t>SEJUS</t>
  </si>
  <si>
    <t>SEGETH</t>
  </si>
  <si>
    <t>SEMOB</t>
  </si>
  <si>
    <t>ADASA</t>
  </si>
  <si>
    <t>CBMDF</t>
  </si>
  <si>
    <t>FAP</t>
  </si>
  <si>
    <t>PLANO PILOTO RA I</t>
  </si>
  <si>
    <t>SETUL</t>
  </si>
  <si>
    <t>DPDF</t>
  </si>
  <si>
    <t>EMATER</t>
  </si>
  <si>
    <t>SEAGRI</t>
  </si>
  <si>
    <t>FUNAP</t>
  </si>
  <si>
    <t>TAGUA RA III</t>
  </si>
  <si>
    <t>SEC</t>
  </si>
  <si>
    <t>SLU</t>
  </si>
  <si>
    <t>GVG</t>
  </si>
  <si>
    <t>FJZB</t>
  </si>
  <si>
    <t>SAO SEBT RA XIV</t>
  </si>
  <si>
    <t>GUARA RA X</t>
  </si>
  <si>
    <t>AGUAS CLARAS RA XX</t>
  </si>
  <si>
    <t>SIA RA XXIX</t>
  </si>
  <si>
    <t>SCIA RA XXV</t>
  </si>
  <si>
    <t>ITAPOA RA XXVIII</t>
  </si>
  <si>
    <t>SAMAMB RA XII</t>
  </si>
  <si>
    <t>BRAZLAND RA IV</t>
  </si>
  <si>
    <t>AGEFIS</t>
  </si>
  <si>
    <t>JB RA XXVII</t>
  </si>
  <si>
    <t>PARANOA RA VII</t>
  </si>
  <si>
    <t>IPREV-DF</t>
  </si>
  <si>
    <t>RIACHO F 1 RA XVII</t>
  </si>
  <si>
    <t>VARJAO RA XXIII</t>
  </si>
  <si>
    <t>JBB</t>
  </si>
  <si>
    <t>CANDANGO RA XIX</t>
  </si>
  <si>
    <t>SE</t>
  </si>
  <si>
    <t>Qtd. Estimada (B)</t>
  </si>
  <si>
    <t>Estoque</t>
  </si>
  <si>
    <t>FEPECS</t>
  </si>
  <si>
    <t>SEDESTMIDH</t>
  </si>
  <si>
    <t>PROC. SEI Nº 00410-00001919/2018-35</t>
  </si>
  <si>
    <t>Código do Material</t>
  </si>
  <si>
    <t>Descrição do Material</t>
  </si>
  <si>
    <t>Unidade de Medida</t>
  </si>
  <si>
    <t>3.3.90.30.07.01.0020.000002-01</t>
  </si>
  <si>
    <t>ÁGUA</t>
  </si>
  <si>
    <t>ÁGUA,Tipo: POTÁVEL, Tipo de Mesa, Gaseificação: sem gás, Composição Química: composição normal provenientes de fontes naturais ou de fontes artificialmente captadas que preencham tão somente as condições de potabilidade para região, em níveis aceitáveis pelo ministério da saúde, Decreto-Lei nº 7.841, Físico-Química: em níveis aceitáveis pelo ministério da saúde, Embalagem: garrafão, Unidade De Fornecimento: garrafão de 20 litros</t>
  </si>
  <si>
    <t>gar</t>
  </si>
  <si>
    <t>FERCAL RA XXXI</t>
  </si>
  <si>
    <t>SEDICT</t>
  </si>
  <si>
    <t>DFTRANS</t>
  </si>
  <si>
    <t>DER</t>
  </si>
  <si>
    <t>COD_UO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</si>
  <si>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</si>
  <si>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</si>
  <si>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</si>
  <si>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</si>
  <si>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</si>
  <si>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</si>
  <si>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</si>
  <si>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</si>
  <si>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</si>
  <si>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</si>
  <si>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</si>
  <si>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</si>
  <si>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</si>
  <si>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</si>
  <si>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</si>
  <si>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</si>
  <si>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</si>
  <si>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</si>
  <si>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</si>
  <si>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</si>
  <si>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</si>
  <si>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</si>
  <si>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</si>
  <si>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</si>
  <si>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</si>
  <si>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</si>
  <si>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</si>
  <si>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SAI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</si>
  <si>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</si>
  <si>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</si>
  <si>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</si>
  <si>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</si>
  <si>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</si>
  <si>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</si>
  <si>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</si>
  <si>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</si>
  <si>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</si>
  <si>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</si>
  <si>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</si>
  <si>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</si>
  <si>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</si>
  <si>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</si>
  <si>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</si>
  <si>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</si>
  <si>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</si>
  <si>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</si>
  <si>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</si>
  <si>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</si>
  <si>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</si>
  <si>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</si>
  <si>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</si>
  <si>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</si>
  <si>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</si>
  <si>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</si>
  <si>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</si>
  <si>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</si>
  <si>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</si>
  <si>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</si>
  <si>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</si>
  <si>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</si>
  <si>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</si>
  <si>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</si>
  <si>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</si>
  <si>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</si>
  <si>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</si>
  <si>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</si>
  <si>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</si>
  <si>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</si>
  <si>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</si>
  <si>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</si>
  <si>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SEDICT - Secretaria de Estado de Economia e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</si>
  <si>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</si>
  <si>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</si>
  <si>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</si>
  <si>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</si>
  <si>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</si>
  <si>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</si>
  <si>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</si>
  <si>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</si>
  <si>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</si>
  <si>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</si>
  <si>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</si>
  <si>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PLANILHA DE DIMENSIONAMENTO</t>
  </si>
  <si>
    <t>PLS Nº 0042/2018</t>
  </si>
  <si>
    <t>SEC - Secretaria de Estado de Cultura</t>
  </si>
  <si>
    <t>SECRIANÇA - Secretaria de Estado de Políticas para Crianças, Adolescentes e Juventude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</si>
</sst>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m Respondido&quot;"/>
    <numFmt numFmtId="167" formatCode="0&quot; Item Sem Resposta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9" tint="0.59999389629810485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2"/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5" borderId="4" xfId="0" applyFill="1" applyBorder="1" applyAlignment="1" applyProtection="1">
      <alignment horizontal="center" vertical="center" wrapText="1"/>
    </xf>
    <xf numFmtId="0" fontId="0" fillId="2" borderId="0" xfId="2" applyFont="1"/>
    <xf numFmtId="3" fontId="0" fillId="7" borderId="1" xfId="0" applyNumberFormat="1" applyFill="1" applyBorder="1" applyAlignment="1" applyProtection="1">
      <alignment horizontal="center" vertical="center"/>
    </xf>
    <xf numFmtId="0" fontId="4" fillId="2" borderId="0" xfId="2" applyFill="1"/>
    <xf numFmtId="0" fontId="0" fillId="2" borderId="0" xfId="2" applyFont="1" applyFill="1"/>
    <xf numFmtId="0" fontId="11" fillId="9" borderId="18" xfId="0" applyNumberFormat="1" applyFont="1" applyFill="1" applyBorder="1" applyAlignment="1">
      <alignment horizontal="left" vertical="center" wrapText="1"/>
    </xf>
    <xf numFmtId="0" fontId="11" fillId="9" borderId="18" xfId="0" applyNumberFormat="1" applyFont="1" applyFill="1" applyBorder="1" applyAlignment="1">
      <alignment horizontal="left" vertical="center"/>
    </xf>
    <xf numFmtId="3" fontId="11" fillId="9" borderId="18" xfId="0" applyNumberFormat="1" applyFont="1" applyFill="1" applyBorder="1" applyAlignment="1">
      <alignment horizontal="left" vertical="center" wrapText="1"/>
    </xf>
    <xf numFmtId="0" fontId="12" fillId="10" borderId="0" xfId="0" applyNumberFormat="1" applyFont="1" applyFill="1" applyAlignment="1">
      <alignment horizontal="left"/>
    </xf>
    <xf numFmtId="0" fontId="12" fillId="11" borderId="19" xfId="0" applyNumberFormat="1" applyFont="1" applyFill="1" applyBorder="1" applyAlignment="1">
      <alignment vertical="center"/>
    </xf>
    <xf numFmtId="0" fontId="12" fillId="11" borderId="19" xfId="0" applyNumberFormat="1" applyFont="1" applyFill="1" applyBorder="1" applyAlignment="1">
      <alignment vertical="center" wrapText="1"/>
    </xf>
    <xf numFmtId="3" fontId="12" fillId="11" borderId="19" xfId="0" applyNumberFormat="1" applyFont="1" applyFill="1" applyBorder="1" applyAlignment="1">
      <alignment vertical="center"/>
    </xf>
    <xf numFmtId="0" fontId="12" fillId="12" borderId="19" xfId="0" applyNumberFormat="1" applyFont="1" applyFill="1" applyBorder="1" applyAlignment="1">
      <alignment vertical="center"/>
    </xf>
    <xf numFmtId="0" fontId="12" fillId="12" borderId="19" xfId="0" applyNumberFormat="1" applyFont="1" applyFill="1" applyBorder="1" applyAlignment="1">
      <alignment vertical="center" wrapText="1"/>
    </xf>
    <xf numFmtId="3" fontId="12" fillId="12" borderId="19" xfId="0" applyNumberFormat="1" applyFont="1" applyFill="1" applyBorder="1" applyAlignment="1">
      <alignment vertical="center"/>
    </xf>
    <xf numFmtId="0" fontId="13" fillId="0" borderId="0" xfId="0" applyNumberFormat="1" applyFont="1"/>
    <xf numFmtId="3" fontId="13" fillId="0" borderId="0" xfId="0" applyNumberFormat="1" applyFont="1"/>
    <xf numFmtId="0" fontId="0" fillId="0" borderId="0" xfId="0" applyAlignment="1" applyProtection="1"/>
    <xf numFmtId="0" fontId="7" fillId="4" borderId="6" xfId="0" applyFont="1" applyFill="1" applyBorder="1" applyProtection="1"/>
    <xf numFmtId="0" fontId="0" fillId="0" borderId="8" xfId="0" applyFill="1" applyBorder="1" applyProtection="1"/>
    <xf numFmtId="165" fontId="0" fillId="0" borderId="0" xfId="0" applyNumberFormat="1" applyBorder="1" applyAlignment="1" applyProtection="1"/>
    <xf numFmtId="0" fontId="7" fillId="4" borderId="0" xfId="0" applyFont="1" applyFill="1" applyBorder="1" applyProtection="1"/>
    <xf numFmtId="0" fontId="0" fillId="0" borderId="0" xfId="0" applyFill="1" applyBorder="1" applyProtection="1"/>
    <xf numFmtId="0" fontId="0" fillId="3" borderId="0" xfId="0" applyFill="1" applyProtection="1"/>
    <xf numFmtId="0" fontId="0" fillId="5" borderId="9" xfId="0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7" borderId="2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left" vertical="center" wrapText="1"/>
    </xf>
    <xf numFmtId="164" fontId="0" fillId="7" borderId="1" xfId="3" applyNumberFormat="1" applyFont="1" applyFill="1" applyBorder="1" applyAlignment="1" applyProtection="1">
      <alignment horizontal="left" vertical="center" wrapText="1"/>
    </xf>
    <xf numFmtId="0" fontId="0" fillId="7" borderId="1" xfId="0" applyFill="1" applyBorder="1" applyAlignment="1" applyProtection="1">
      <alignment horizontal="center" vertical="center" wrapText="1"/>
    </xf>
    <xf numFmtId="3" fontId="0" fillId="0" borderId="1" xfId="3" applyNumberFormat="1" applyFont="1" applyBorder="1" applyAlignment="1" applyProtection="1">
      <alignment horizontal="center" vertical="center" wrapText="1"/>
    </xf>
    <xf numFmtId="9" fontId="0" fillId="7" borderId="3" xfId="4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8" borderId="7" xfId="0" applyFont="1" applyFill="1" applyBorder="1" applyAlignment="1" applyProtection="1">
      <alignment horizontal="right"/>
    </xf>
    <xf numFmtId="0" fontId="8" fillId="8" borderId="6" xfId="0" applyFont="1" applyFill="1" applyBorder="1" applyAlignment="1" applyProtection="1">
      <alignment horizontal="right"/>
    </xf>
    <xf numFmtId="0" fontId="8" fillId="8" borderId="7" xfId="0" applyFont="1" applyFill="1" applyBorder="1" applyAlignment="1" applyProtection="1">
      <alignment horizontal="left" vertical="top" wrapText="1"/>
    </xf>
    <xf numFmtId="0" fontId="8" fillId="8" borderId="6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166" fontId="1" fillId="3" borderId="11" xfId="0" applyNumberFormat="1" applyFont="1" applyFill="1" applyBorder="1" applyAlignment="1" applyProtection="1">
      <alignment horizontal="center" vertical="center"/>
    </xf>
    <xf numFmtId="166" fontId="1" fillId="3" borderId="12" xfId="0" applyNumberFormat="1" applyFont="1" applyFill="1" applyBorder="1" applyAlignment="1" applyProtection="1">
      <alignment horizontal="center" vertical="center"/>
    </xf>
    <xf numFmtId="166" fontId="1" fillId="3" borderId="13" xfId="0" applyNumberFormat="1" applyFont="1" applyFill="1" applyBorder="1" applyAlignment="1" applyProtection="1">
      <alignment horizontal="center" vertical="center"/>
    </xf>
    <xf numFmtId="166" fontId="1" fillId="3" borderId="14" xfId="0" applyNumberFormat="1" applyFont="1" applyFill="1" applyBorder="1" applyAlignment="1" applyProtection="1">
      <alignment horizontal="center" vertical="center"/>
    </xf>
    <xf numFmtId="166" fontId="1" fillId="3" borderId="10" xfId="0" applyNumberFormat="1" applyFont="1" applyFill="1" applyBorder="1" applyAlignment="1" applyProtection="1">
      <alignment horizontal="center" vertical="center"/>
    </xf>
    <xf numFmtId="166" fontId="1" fillId="3" borderId="15" xfId="0" applyNumberFormat="1" applyFont="1" applyFill="1" applyBorder="1" applyAlignment="1" applyProtection="1">
      <alignment horizontal="center" vertical="center"/>
    </xf>
    <xf numFmtId="167" fontId="3" fillId="6" borderId="11" xfId="0" applyNumberFormat="1" applyFont="1" applyFill="1" applyBorder="1" applyAlignment="1" applyProtection="1">
      <alignment horizontal="center" vertical="center"/>
    </xf>
    <xf numFmtId="167" fontId="3" fillId="6" borderId="13" xfId="0" applyNumberFormat="1" applyFont="1" applyFill="1" applyBorder="1" applyAlignment="1" applyProtection="1">
      <alignment horizontal="center" vertical="center"/>
    </xf>
    <xf numFmtId="167" fontId="3" fillId="6" borderId="14" xfId="0" applyNumberFormat="1" applyFont="1" applyFill="1" applyBorder="1" applyAlignment="1" applyProtection="1">
      <alignment horizontal="center" vertical="center"/>
    </xf>
    <xf numFmtId="167" fontId="3" fillId="6" borderId="15" xfId="0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85" zoomScaleNormal="85" workbookViewId="0">
      <pane xSplit="1" ySplit="1" topLeftCell="C35" activePane="bottomRight" state="frozen"/>
      <selection activeCell="A2" sqref="A2:A927"/>
      <selection pane="topRight" activeCell="A2" sqref="A2:A927"/>
      <selection pane="bottomLeft" activeCell="A2" sqref="A2:A927"/>
      <selection pane="bottomRight" activeCell="D55" sqref="D55"/>
    </sheetView>
  </sheetViews>
  <sheetFormatPr defaultRowHeight="15" x14ac:dyDescent="0.25"/>
  <cols>
    <col min="1" max="1" width="27.140625" style="19" bestFit="1" customWidth="1"/>
    <col min="2" max="2" width="33.140625" style="19" bestFit="1" customWidth="1"/>
    <col min="3" max="3" width="10.7109375" style="19" customWidth="1"/>
    <col min="4" max="4" width="94.7109375" style="19" customWidth="1"/>
    <col min="5" max="5" width="18.7109375" style="19" bestFit="1" customWidth="1"/>
    <col min="6" max="6" width="12.42578125" style="19" bestFit="1" customWidth="1"/>
    <col min="7" max="7" width="19.85546875" style="19" bestFit="1" customWidth="1"/>
    <col min="8" max="8" width="11.85546875" style="19" customWidth="1"/>
    <col min="9" max="9" width="15.42578125" style="20" customWidth="1"/>
    <col min="10" max="10" width="4.7109375" style="19" customWidth="1"/>
    <col min="11" max="16384" width="9.140625" style="19"/>
  </cols>
  <sheetData>
    <row r="1" spans="1:9" s="12" customFormat="1" ht="45.4" customHeight="1" x14ac:dyDescent="0.25">
      <c r="A1" s="9" t="s">
        <v>70</v>
      </c>
      <c r="B1" s="9" t="s">
        <v>81</v>
      </c>
      <c r="C1" s="9" t="s">
        <v>3</v>
      </c>
      <c r="D1" s="10" t="s">
        <v>71</v>
      </c>
      <c r="E1" s="10" t="s">
        <v>72</v>
      </c>
      <c r="F1" s="10" t="s">
        <v>1</v>
      </c>
      <c r="G1" s="10" t="s">
        <v>2</v>
      </c>
      <c r="H1" s="9" t="s">
        <v>21</v>
      </c>
      <c r="I1" s="11" t="s">
        <v>0</v>
      </c>
    </row>
    <row r="2" spans="1:9" s="12" customFormat="1" ht="75" x14ac:dyDescent="0.25">
      <c r="A2" s="13" t="s">
        <v>73</v>
      </c>
      <c r="B2" s="13" t="str">
        <f>A2&amp;" - "&amp;F2</f>
        <v>3.3.90.30.07.01.0020.000002-01 - 196</v>
      </c>
      <c r="C2" s="13" t="s">
        <v>74</v>
      </c>
      <c r="D2" s="14" t="s">
        <v>75</v>
      </c>
      <c r="E2" s="14" t="s">
        <v>76</v>
      </c>
      <c r="F2" s="14">
        <v>196</v>
      </c>
      <c r="G2" s="14" t="s">
        <v>47</v>
      </c>
      <c r="H2" s="13">
        <v>0</v>
      </c>
      <c r="I2" s="15">
        <v>1907</v>
      </c>
    </row>
    <row r="3" spans="1:9" s="12" customFormat="1" ht="75" x14ac:dyDescent="0.25">
      <c r="A3" s="13" t="s">
        <v>73</v>
      </c>
      <c r="B3" s="13" t="str">
        <f t="shared" ref="B3:B50" si="0">A3&amp;" - "&amp;F3</f>
        <v>3.3.90.30.07.01.0020.000002-01 - 367</v>
      </c>
      <c r="C3" s="13" t="s">
        <v>74</v>
      </c>
      <c r="D3" s="14" t="s">
        <v>75</v>
      </c>
      <c r="E3" s="14" t="s">
        <v>76</v>
      </c>
      <c r="F3" s="14">
        <v>367</v>
      </c>
      <c r="G3" s="14" t="s">
        <v>77</v>
      </c>
      <c r="H3" s="13">
        <v>0</v>
      </c>
      <c r="I3" s="15">
        <v>120</v>
      </c>
    </row>
    <row r="4" spans="1:9" s="12" customFormat="1" ht="75" x14ac:dyDescent="0.25">
      <c r="A4" s="13" t="s">
        <v>73</v>
      </c>
      <c r="B4" s="13" t="str">
        <f t="shared" si="0"/>
        <v>3.3.90.30.07.01.0020.000002-01 - 20</v>
      </c>
      <c r="C4" s="13" t="s">
        <v>74</v>
      </c>
      <c r="D4" s="14" t="s">
        <v>75</v>
      </c>
      <c r="E4" s="14" t="s">
        <v>76</v>
      </c>
      <c r="F4" s="14">
        <v>20</v>
      </c>
      <c r="G4" s="14" t="s">
        <v>24</v>
      </c>
      <c r="H4" s="13">
        <v>0</v>
      </c>
      <c r="I4" s="15">
        <v>1607</v>
      </c>
    </row>
    <row r="5" spans="1:9" s="12" customFormat="1" ht="75" x14ac:dyDescent="0.25">
      <c r="A5" s="13" t="s">
        <v>73</v>
      </c>
      <c r="B5" s="13" t="str">
        <f t="shared" si="0"/>
        <v>3.3.90.30.07.01.0020.000002-01 - 2</v>
      </c>
      <c r="C5" s="13" t="s">
        <v>74</v>
      </c>
      <c r="D5" s="14" t="s">
        <v>75</v>
      </c>
      <c r="E5" s="14" t="s">
        <v>76</v>
      </c>
      <c r="F5" s="14">
        <v>2</v>
      </c>
      <c r="G5" s="14" t="s">
        <v>26</v>
      </c>
      <c r="H5" s="13">
        <v>0</v>
      </c>
      <c r="I5" s="15">
        <v>6674</v>
      </c>
    </row>
    <row r="6" spans="1:9" s="12" customFormat="1" ht="75" x14ac:dyDescent="0.25">
      <c r="A6" s="13" t="s">
        <v>73</v>
      </c>
      <c r="B6" s="13" t="str">
        <f t="shared" si="0"/>
        <v>3.3.90.30.07.01.0020.000002-01 - 40</v>
      </c>
      <c r="C6" s="13" t="s">
        <v>74</v>
      </c>
      <c r="D6" s="14" t="s">
        <v>75</v>
      </c>
      <c r="E6" s="14" t="s">
        <v>76</v>
      </c>
      <c r="F6" s="14">
        <v>40</v>
      </c>
      <c r="G6" s="14" t="s">
        <v>22</v>
      </c>
      <c r="H6" s="13">
        <v>0</v>
      </c>
      <c r="I6" s="15">
        <v>9075</v>
      </c>
    </row>
    <row r="7" spans="1:9" s="12" customFormat="1" ht="75" x14ac:dyDescent="0.25">
      <c r="A7" s="13" t="s">
        <v>73</v>
      </c>
      <c r="B7" s="13" t="str">
        <f t="shared" si="0"/>
        <v>3.3.90.30.07.01.0020.000002-01 - 94</v>
      </c>
      <c r="C7" s="13" t="s">
        <v>74</v>
      </c>
      <c r="D7" s="14" t="s">
        <v>75</v>
      </c>
      <c r="E7" s="14" t="s">
        <v>76</v>
      </c>
      <c r="F7" s="14">
        <v>94</v>
      </c>
      <c r="G7" s="14" t="s">
        <v>45</v>
      </c>
      <c r="H7" s="13">
        <v>0</v>
      </c>
      <c r="I7" s="15">
        <v>1430</v>
      </c>
    </row>
    <row r="8" spans="1:9" s="12" customFormat="1" ht="75" x14ac:dyDescent="0.25">
      <c r="A8" s="13" t="s">
        <v>73</v>
      </c>
      <c r="B8" s="13" t="str">
        <f t="shared" si="0"/>
        <v>3.3.90.30.07.01.0020.000002-01 - 90</v>
      </c>
      <c r="C8" s="13" t="s">
        <v>74</v>
      </c>
      <c r="D8" s="14" t="s">
        <v>75</v>
      </c>
      <c r="E8" s="14" t="s">
        <v>76</v>
      </c>
      <c r="F8" s="14">
        <v>90</v>
      </c>
      <c r="G8" s="14" t="s">
        <v>33</v>
      </c>
      <c r="H8" s="13">
        <v>0</v>
      </c>
      <c r="I8" s="15">
        <v>286</v>
      </c>
    </row>
    <row r="9" spans="1:9" s="12" customFormat="1" ht="75" x14ac:dyDescent="0.25">
      <c r="A9" s="13" t="s">
        <v>73</v>
      </c>
      <c r="B9" s="13" t="str">
        <f t="shared" si="0"/>
        <v>3.3.90.30.07.01.0020.000002-01 - 70</v>
      </c>
      <c r="C9" s="13" t="s">
        <v>74</v>
      </c>
      <c r="D9" s="14" t="s">
        <v>75</v>
      </c>
      <c r="E9" s="14" t="s">
        <v>76</v>
      </c>
      <c r="F9" s="14">
        <v>70</v>
      </c>
      <c r="G9" s="14" t="s">
        <v>41</v>
      </c>
      <c r="H9" s="13">
        <v>0</v>
      </c>
      <c r="I9" s="15">
        <v>2795</v>
      </c>
    </row>
    <row r="10" spans="1:9" s="12" customFormat="1" ht="75" x14ac:dyDescent="0.25">
      <c r="A10" s="13" t="s">
        <v>73</v>
      </c>
      <c r="B10" s="13" t="str">
        <f t="shared" si="0"/>
        <v>3.3.90.30.07.01.0020.000002-01 - 390</v>
      </c>
      <c r="C10" s="13" t="s">
        <v>74</v>
      </c>
      <c r="D10" s="14" t="s">
        <v>75</v>
      </c>
      <c r="E10" s="14" t="s">
        <v>76</v>
      </c>
      <c r="F10" s="14">
        <v>390</v>
      </c>
      <c r="G10" s="14" t="s">
        <v>32</v>
      </c>
      <c r="H10" s="13">
        <v>0</v>
      </c>
      <c r="I10" s="15">
        <v>3294</v>
      </c>
    </row>
    <row r="11" spans="1:9" s="12" customFormat="1" ht="75" x14ac:dyDescent="0.25">
      <c r="A11" s="13" t="s">
        <v>73</v>
      </c>
      <c r="B11" s="13" t="str">
        <f t="shared" si="0"/>
        <v>3.3.90.30.07.01.0020.000002-01 - 150</v>
      </c>
      <c r="C11" s="13" t="s">
        <v>74</v>
      </c>
      <c r="D11" s="14" t="s">
        <v>75</v>
      </c>
      <c r="E11" s="14" t="s">
        <v>76</v>
      </c>
      <c r="F11" s="14">
        <v>150</v>
      </c>
      <c r="G11" s="14" t="s">
        <v>44</v>
      </c>
      <c r="H11" s="13">
        <v>225</v>
      </c>
      <c r="I11" s="15">
        <v>4073</v>
      </c>
    </row>
    <row r="12" spans="1:9" s="12" customFormat="1" ht="75" x14ac:dyDescent="0.25">
      <c r="A12" s="13" t="s">
        <v>73</v>
      </c>
      <c r="B12" s="13" t="str">
        <f t="shared" si="0"/>
        <v>3.3.90.30.07.01.0020.000002-01 - 370</v>
      </c>
      <c r="C12" s="13" t="s">
        <v>74</v>
      </c>
      <c r="D12" s="14" t="s">
        <v>75</v>
      </c>
      <c r="E12" s="14" t="s">
        <v>76</v>
      </c>
      <c r="F12" s="14">
        <v>370</v>
      </c>
      <c r="G12" s="14" t="s">
        <v>78</v>
      </c>
      <c r="H12" s="13">
        <v>0</v>
      </c>
      <c r="I12" s="15">
        <v>905</v>
      </c>
    </row>
    <row r="13" spans="1:9" s="12" customFormat="1" ht="75" x14ac:dyDescent="0.25">
      <c r="A13" s="13" t="s">
        <v>73</v>
      </c>
      <c r="B13" s="13" t="str">
        <f t="shared" si="0"/>
        <v>3.3.90.30.07.01.0020.000002-01 - 14</v>
      </c>
      <c r="C13" s="13" t="s">
        <v>74</v>
      </c>
      <c r="D13" s="14" t="s">
        <v>75</v>
      </c>
      <c r="E13" s="14" t="s">
        <v>76</v>
      </c>
      <c r="F13" s="14">
        <v>14</v>
      </c>
      <c r="G13" s="14" t="s">
        <v>46</v>
      </c>
      <c r="H13" s="13">
        <v>27</v>
      </c>
      <c r="I13" s="15">
        <v>119</v>
      </c>
    </row>
    <row r="14" spans="1:9" s="12" customFormat="1" ht="75" x14ac:dyDescent="0.25">
      <c r="A14" s="13" t="s">
        <v>73</v>
      </c>
      <c r="B14" s="13" t="str">
        <f t="shared" si="0"/>
        <v>3.3.90.30.07.01.0020.000002-01 - 80</v>
      </c>
      <c r="C14" s="13" t="s">
        <v>74</v>
      </c>
      <c r="D14" s="14" t="s">
        <v>75</v>
      </c>
      <c r="E14" s="14" t="s">
        <v>76</v>
      </c>
      <c r="F14" s="14">
        <v>80</v>
      </c>
      <c r="G14" s="14" t="s">
        <v>64</v>
      </c>
      <c r="H14" s="13">
        <v>0</v>
      </c>
      <c r="I14" s="15">
        <v>9783</v>
      </c>
    </row>
    <row r="15" spans="1:9" s="12" customFormat="1" ht="75" x14ac:dyDescent="0.25">
      <c r="A15" s="13" t="s">
        <v>73</v>
      </c>
      <c r="B15" s="13" t="str">
        <f t="shared" si="0"/>
        <v>3.3.90.30.07.01.0020.000002-01 - 431</v>
      </c>
      <c r="C15" s="13" t="s">
        <v>74</v>
      </c>
      <c r="D15" s="14" t="s">
        <v>75</v>
      </c>
      <c r="E15" s="14" t="s">
        <v>76</v>
      </c>
      <c r="F15" s="14">
        <v>431</v>
      </c>
      <c r="G15" s="14" t="s">
        <v>68</v>
      </c>
      <c r="H15" s="13">
        <v>0</v>
      </c>
      <c r="I15" s="15">
        <v>9768</v>
      </c>
    </row>
    <row r="16" spans="1:9" s="12" customFormat="1" ht="75" x14ac:dyDescent="0.25">
      <c r="A16" s="13" t="s">
        <v>73</v>
      </c>
      <c r="B16" s="13" t="str">
        <f t="shared" si="0"/>
        <v>3.3.90.30.07.01.0020.000002-01 - 50</v>
      </c>
      <c r="C16" s="13" t="s">
        <v>74</v>
      </c>
      <c r="D16" s="14" t="s">
        <v>75</v>
      </c>
      <c r="E16" s="14" t="s">
        <v>76</v>
      </c>
      <c r="F16" s="14">
        <v>50</v>
      </c>
      <c r="G16" s="14" t="s">
        <v>27</v>
      </c>
      <c r="H16" s="13">
        <v>0</v>
      </c>
      <c r="I16" s="15">
        <v>30092</v>
      </c>
    </row>
    <row r="17" spans="1:9" s="12" customFormat="1" ht="75" x14ac:dyDescent="0.25">
      <c r="A17" s="13" t="s">
        <v>73</v>
      </c>
      <c r="B17" s="13" t="str">
        <f t="shared" si="0"/>
        <v>3.3.90.30.07.01.0020.000002-01 - 195</v>
      </c>
      <c r="C17" s="13" t="s">
        <v>74</v>
      </c>
      <c r="D17" s="14" t="s">
        <v>75</v>
      </c>
      <c r="E17" s="14" t="s">
        <v>76</v>
      </c>
      <c r="F17" s="14">
        <v>195</v>
      </c>
      <c r="G17" s="14" t="s">
        <v>62</v>
      </c>
      <c r="H17" s="13">
        <v>0</v>
      </c>
      <c r="I17" s="15">
        <v>226</v>
      </c>
    </row>
    <row r="18" spans="1:9" s="12" customFormat="1" ht="75" x14ac:dyDescent="0.25">
      <c r="A18" s="13" t="s">
        <v>73</v>
      </c>
      <c r="B18" s="13" t="str">
        <f t="shared" si="0"/>
        <v>3.3.90.30.07.01.0020.000002-01 - 193</v>
      </c>
      <c r="C18" s="13" t="s">
        <v>74</v>
      </c>
      <c r="D18" s="14" t="s">
        <v>75</v>
      </c>
      <c r="E18" s="14" t="s">
        <v>76</v>
      </c>
      <c r="F18" s="14">
        <v>193</v>
      </c>
      <c r="G18" s="14" t="s">
        <v>36</v>
      </c>
      <c r="H18" s="13">
        <v>0</v>
      </c>
      <c r="I18" s="15">
        <v>535</v>
      </c>
    </row>
    <row r="19" spans="1:9" s="12" customFormat="1" ht="75" x14ac:dyDescent="0.25">
      <c r="A19" s="13" t="s">
        <v>73</v>
      </c>
      <c r="B19" s="13" t="str">
        <f t="shared" si="0"/>
        <v>3.3.90.30.07.01.0020.000002-01 - 410</v>
      </c>
      <c r="C19" s="13" t="s">
        <v>74</v>
      </c>
      <c r="D19" s="14" t="s">
        <v>75</v>
      </c>
      <c r="E19" s="14" t="s">
        <v>76</v>
      </c>
      <c r="F19" s="14">
        <v>410</v>
      </c>
      <c r="G19" s="14" t="s">
        <v>28</v>
      </c>
      <c r="H19" s="13">
        <v>0</v>
      </c>
      <c r="I19" s="15">
        <v>8766</v>
      </c>
    </row>
    <row r="20" spans="1:9" s="12" customFormat="1" ht="75" x14ac:dyDescent="0.25">
      <c r="A20" s="13" t="s">
        <v>73</v>
      </c>
      <c r="B20" s="13" t="str">
        <f t="shared" si="0"/>
        <v>3.3.90.30.07.01.0020.000002-01 - 400</v>
      </c>
      <c r="C20" s="13" t="s">
        <v>74</v>
      </c>
      <c r="D20" s="14" t="s">
        <v>75</v>
      </c>
      <c r="E20" s="14" t="s">
        <v>76</v>
      </c>
      <c r="F20" s="14">
        <v>400</v>
      </c>
      <c r="G20" s="14" t="s">
        <v>31</v>
      </c>
      <c r="H20" s="13">
        <v>0</v>
      </c>
      <c r="I20" s="15">
        <v>4653</v>
      </c>
    </row>
    <row r="21" spans="1:9" s="12" customFormat="1" ht="75" x14ac:dyDescent="0.25">
      <c r="A21" s="13" t="s">
        <v>73</v>
      </c>
      <c r="B21" s="13" t="str">
        <f t="shared" si="0"/>
        <v>3.3.90.30.07.01.0020.000002-01 - 417</v>
      </c>
      <c r="C21" s="13" t="s">
        <v>74</v>
      </c>
      <c r="D21" s="14" t="s">
        <v>75</v>
      </c>
      <c r="E21" s="14" t="s">
        <v>76</v>
      </c>
      <c r="F21" s="14">
        <v>417</v>
      </c>
      <c r="G21" s="14" t="s">
        <v>25</v>
      </c>
      <c r="H21" s="13">
        <v>0</v>
      </c>
      <c r="I21" s="15">
        <v>13108</v>
      </c>
    </row>
    <row r="22" spans="1:9" s="12" customFormat="1" ht="75" x14ac:dyDescent="0.25">
      <c r="A22" s="13" t="s">
        <v>73</v>
      </c>
      <c r="B22" s="13" t="str">
        <f t="shared" si="0"/>
        <v>3.3.90.30.07.01.0020.000002-01 - 220</v>
      </c>
      <c r="C22" s="13" t="s">
        <v>74</v>
      </c>
      <c r="D22" s="14" t="s">
        <v>75</v>
      </c>
      <c r="E22" s="14" t="s">
        <v>76</v>
      </c>
      <c r="F22" s="14">
        <v>220</v>
      </c>
      <c r="G22" s="14" t="s">
        <v>38</v>
      </c>
      <c r="H22" s="13">
        <v>0</v>
      </c>
      <c r="I22" s="15">
        <v>1885</v>
      </c>
    </row>
    <row r="23" spans="1:9" s="12" customFormat="1" ht="75" x14ac:dyDescent="0.25">
      <c r="A23" s="13" t="s">
        <v>73</v>
      </c>
      <c r="B23" s="13" t="str">
        <f t="shared" si="0"/>
        <v>3.3.90.30.07.01.0020.000002-01 - 197</v>
      </c>
      <c r="C23" s="13" t="s">
        <v>74</v>
      </c>
      <c r="D23" s="14" t="s">
        <v>75</v>
      </c>
      <c r="E23" s="14" t="s">
        <v>76</v>
      </c>
      <c r="F23" s="14">
        <v>197</v>
      </c>
      <c r="G23" s="14" t="s">
        <v>34</v>
      </c>
      <c r="H23" s="13">
        <v>318</v>
      </c>
      <c r="I23" s="15">
        <v>2285</v>
      </c>
    </row>
    <row r="24" spans="1:9" s="12" customFormat="1" ht="75" x14ac:dyDescent="0.25">
      <c r="A24" s="13" t="s">
        <v>73</v>
      </c>
      <c r="B24" s="13" t="str">
        <f t="shared" si="0"/>
        <v>3.3.90.30.07.01.0020.000002-01 - 53</v>
      </c>
      <c r="C24" s="13" t="s">
        <v>74</v>
      </c>
      <c r="D24" s="14" t="s">
        <v>75</v>
      </c>
      <c r="E24" s="14" t="s">
        <v>76</v>
      </c>
      <c r="F24" s="14">
        <v>53</v>
      </c>
      <c r="G24" s="14" t="s">
        <v>35</v>
      </c>
      <c r="H24" s="13">
        <v>0</v>
      </c>
      <c r="I24" s="15">
        <v>3251</v>
      </c>
    </row>
    <row r="25" spans="1:9" s="12" customFormat="1" ht="75" x14ac:dyDescent="0.25">
      <c r="A25" s="13" t="s">
        <v>73</v>
      </c>
      <c r="B25" s="13" t="str">
        <f t="shared" si="0"/>
        <v>3.3.90.30.07.01.0020.000002-01 - 361</v>
      </c>
      <c r="C25" s="13" t="s">
        <v>74</v>
      </c>
      <c r="D25" s="14" t="s">
        <v>75</v>
      </c>
      <c r="E25" s="14" t="s">
        <v>76</v>
      </c>
      <c r="F25" s="14">
        <v>361</v>
      </c>
      <c r="G25" s="14" t="s">
        <v>56</v>
      </c>
      <c r="H25" s="13">
        <v>0</v>
      </c>
      <c r="I25" s="15">
        <v>2604</v>
      </c>
    </row>
    <row r="26" spans="1:9" s="12" customFormat="1" ht="75" x14ac:dyDescent="0.25">
      <c r="A26" s="13" t="s">
        <v>73</v>
      </c>
      <c r="B26" s="13" t="str">
        <f t="shared" si="0"/>
        <v>3.3.90.30.07.01.0020.000002-01 - 392</v>
      </c>
      <c r="C26" s="13" t="s">
        <v>74</v>
      </c>
      <c r="D26" s="14" t="s">
        <v>75</v>
      </c>
      <c r="E26" s="14" t="s">
        <v>76</v>
      </c>
      <c r="F26" s="14">
        <v>392</v>
      </c>
      <c r="G26" s="14" t="s">
        <v>29</v>
      </c>
      <c r="H26" s="13">
        <v>1171</v>
      </c>
      <c r="I26" s="15">
        <v>989</v>
      </c>
    </row>
    <row r="27" spans="1:9" s="12" customFormat="1" ht="75" x14ac:dyDescent="0.25">
      <c r="A27" s="13" t="s">
        <v>73</v>
      </c>
      <c r="B27" s="13" t="str">
        <f t="shared" si="0"/>
        <v>3.3.90.30.07.01.0020.000002-01 - 56</v>
      </c>
      <c r="C27" s="13" t="s">
        <v>74</v>
      </c>
      <c r="D27" s="14" t="s">
        <v>75</v>
      </c>
      <c r="E27" s="14" t="s">
        <v>76</v>
      </c>
      <c r="F27" s="14">
        <v>56</v>
      </c>
      <c r="G27" s="14" t="s">
        <v>42</v>
      </c>
      <c r="H27" s="13">
        <v>0</v>
      </c>
      <c r="I27" s="15">
        <v>311</v>
      </c>
    </row>
    <row r="28" spans="1:9" s="12" customFormat="1" ht="75" x14ac:dyDescent="0.25">
      <c r="A28" s="13" t="s">
        <v>73</v>
      </c>
      <c r="B28" s="13" t="str">
        <f t="shared" si="0"/>
        <v>3.3.90.30.07.01.0020.000002-01 - 72</v>
      </c>
      <c r="C28" s="13" t="s">
        <v>74</v>
      </c>
      <c r="D28" s="14" t="s">
        <v>75</v>
      </c>
      <c r="E28" s="14" t="s">
        <v>76</v>
      </c>
      <c r="F28" s="14">
        <v>72</v>
      </c>
      <c r="G28" s="14" t="s">
        <v>40</v>
      </c>
      <c r="H28" s="13">
        <v>0</v>
      </c>
      <c r="I28" s="15">
        <v>3037</v>
      </c>
    </row>
    <row r="29" spans="1:9" s="12" customFormat="1" ht="75" x14ac:dyDescent="0.25">
      <c r="A29" s="13" t="s">
        <v>73</v>
      </c>
      <c r="B29" s="13" t="str">
        <f t="shared" si="0"/>
        <v>3.3.90.30.07.01.0020.000002-01 - 413</v>
      </c>
      <c r="C29" s="13" t="s">
        <v>74</v>
      </c>
      <c r="D29" s="14" t="s">
        <v>75</v>
      </c>
      <c r="E29" s="14" t="s">
        <v>76</v>
      </c>
      <c r="F29" s="14">
        <v>413</v>
      </c>
      <c r="G29" s="14" t="s">
        <v>59</v>
      </c>
      <c r="H29" s="13">
        <v>0</v>
      </c>
      <c r="I29" s="15">
        <v>262</v>
      </c>
    </row>
    <row r="30" spans="1:9" s="12" customFormat="1" ht="75" x14ac:dyDescent="0.25">
      <c r="A30" s="13" t="s">
        <v>73</v>
      </c>
      <c r="B30" s="13" t="str">
        <f t="shared" si="0"/>
        <v>3.3.90.30.07.01.0020.000002-01 - 112</v>
      </c>
      <c r="C30" s="13" t="s">
        <v>74</v>
      </c>
      <c r="D30" s="14" t="s">
        <v>75</v>
      </c>
      <c r="E30" s="14" t="s">
        <v>76</v>
      </c>
      <c r="F30" s="14">
        <v>112</v>
      </c>
      <c r="G30" s="14" t="s">
        <v>30</v>
      </c>
      <c r="H30" s="13">
        <v>0</v>
      </c>
      <c r="I30" s="15">
        <v>2802</v>
      </c>
    </row>
    <row r="31" spans="1:9" s="12" customFormat="1" ht="75" x14ac:dyDescent="0.25">
      <c r="A31" s="13" t="s">
        <v>73</v>
      </c>
      <c r="B31" s="13" t="str">
        <f t="shared" si="0"/>
        <v>3.3.90.30.07.01.0020.000002-01 - 54</v>
      </c>
      <c r="C31" s="13" t="s">
        <v>74</v>
      </c>
      <c r="D31" s="14" t="s">
        <v>75</v>
      </c>
      <c r="E31" s="14" t="s">
        <v>76</v>
      </c>
      <c r="F31" s="14">
        <v>54</v>
      </c>
      <c r="G31" s="14" t="s">
        <v>23</v>
      </c>
      <c r="H31" s="13">
        <v>0</v>
      </c>
      <c r="I31" s="15">
        <v>15</v>
      </c>
    </row>
    <row r="32" spans="1:9" s="12" customFormat="1" ht="75" x14ac:dyDescent="0.25">
      <c r="A32" s="13" t="s">
        <v>73</v>
      </c>
      <c r="B32" s="13" t="str">
        <f t="shared" si="0"/>
        <v>3.3.90.30.07.01.0020.000002-01 - 98</v>
      </c>
      <c r="C32" s="13" t="s">
        <v>74</v>
      </c>
      <c r="D32" s="14" t="s">
        <v>75</v>
      </c>
      <c r="E32" s="14" t="s">
        <v>76</v>
      </c>
      <c r="F32" s="14">
        <v>98</v>
      </c>
      <c r="G32" s="14" t="s">
        <v>79</v>
      </c>
      <c r="H32" s="13">
        <v>0</v>
      </c>
      <c r="I32" s="15">
        <v>4179</v>
      </c>
    </row>
    <row r="33" spans="1:9" s="12" customFormat="1" ht="75" x14ac:dyDescent="0.25">
      <c r="A33" s="13" t="s">
        <v>73</v>
      </c>
      <c r="B33" s="13" t="str">
        <f t="shared" si="0"/>
        <v>3.3.90.30.07.01.0020.000002-01 - 401</v>
      </c>
      <c r="C33" s="13" t="s">
        <v>74</v>
      </c>
      <c r="D33" s="14" t="s">
        <v>75</v>
      </c>
      <c r="E33" s="14" t="s">
        <v>76</v>
      </c>
      <c r="F33" s="14">
        <v>401</v>
      </c>
      <c r="G33" s="14" t="s">
        <v>39</v>
      </c>
      <c r="H33" s="13">
        <v>192</v>
      </c>
      <c r="I33" s="15">
        <v>983</v>
      </c>
    </row>
    <row r="34" spans="1:9" s="12" customFormat="1" ht="75" x14ac:dyDescent="0.25">
      <c r="A34" s="13" t="s">
        <v>73</v>
      </c>
      <c r="B34" s="13" t="str">
        <f t="shared" si="0"/>
        <v>3.3.90.30.07.01.0020.000002-01 - 141</v>
      </c>
      <c r="C34" s="13" t="s">
        <v>74</v>
      </c>
      <c r="D34" s="14" t="s">
        <v>75</v>
      </c>
      <c r="E34" s="14" t="s">
        <v>76</v>
      </c>
      <c r="F34" s="14">
        <v>141</v>
      </c>
      <c r="G34" s="14" t="s">
        <v>37</v>
      </c>
      <c r="H34" s="13">
        <v>0</v>
      </c>
      <c r="I34" s="15">
        <v>1045</v>
      </c>
    </row>
    <row r="35" spans="1:9" s="12" customFormat="1" ht="75" x14ac:dyDescent="0.25">
      <c r="A35" s="13" t="s">
        <v>73</v>
      </c>
      <c r="B35" s="13" t="str">
        <f t="shared" si="0"/>
        <v>3.3.90.30.07.01.0020.000002-01 - 132</v>
      </c>
      <c r="C35" s="13" t="s">
        <v>74</v>
      </c>
      <c r="D35" s="14" t="s">
        <v>75</v>
      </c>
      <c r="E35" s="14" t="s">
        <v>76</v>
      </c>
      <c r="F35" s="14">
        <v>132</v>
      </c>
      <c r="G35" s="14" t="s">
        <v>43</v>
      </c>
      <c r="H35" s="13">
        <v>0</v>
      </c>
      <c r="I35" s="15">
        <v>1191</v>
      </c>
    </row>
    <row r="36" spans="1:9" s="12" customFormat="1" ht="75" x14ac:dyDescent="0.25">
      <c r="A36" s="13" t="s">
        <v>73</v>
      </c>
      <c r="B36" s="13" t="str">
        <f t="shared" si="0"/>
        <v>3.3.90.30.07.01.0020.000002-01 - 133</v>
      </c>
      <c r="C36" s="13" t="s">
        <v>74</v>
      </c>
      <c r="D36" s="14" t="s">
        <v>75</v>
      </c>
      <c r="E36" s="14" t="s">
        <v>76</v>
      </c>
      <c r="F36" s="14">
        <v>133</v>
      </c>
      <c r="G36" s="14" t="s">
        <v>55</v>
      </c>
      <c r="H36" s="13">
        <v>44</v>
      </c>
      <c r="I36" s="15">
        <v>207</v>
      </c>
    </row>
    <row r="37" spans="1:9" s="12" customFormat="1" ht="75" x14ac:dyDescent="0.25">
      <c r="A37" s="13" t="s">
        <v>73</v>
      </c>
      <c r="B37" s="13" t="str">
        <f t="shared" si="0"/>
        <v>3.3.90.30.07.01.0020.000002-01 - 140</v>
      </c>
      <c r="C37" s="13" t="s">
        <v>74</v>
      </c>
      <c r="D37" s="14" t="s">
        <v>75</v>
      </c>
      <c r="E37" s="14" t="s">
        <v>76</v>
      </c>
      <c r="F37" s="14">
        <v>140</v>
      </c>
      <c r="G37" s="14" t="s">
        <v>58</v>
      </c>
      <c r="H37" s="13">
        <v>0</v>
      </c>
      <c r="I37" s="15">
        <v>394</v>
      </c>
    </row>
    <row r="38" spans="1:9" s="12" customFormat="1" ht="75" x14ac:dyDescent="0.25">
      <c r="A38" s="13" t="s">
        <v>73</v>
      </c>
      <c r="B38" s="13" t="str">
        <f t="shared" si="0"/>
        <v>3.3.90.30.07.01.0020.000002-01 - 137</v>
      </c>
      <c r="C38" s="13" t="s">
        <v>74</v>
      </c>
      <c r="D38" s="14" t="s">
        <v>75</v>
      </c>
      <c r="E38" s="14" t="s">
        <v>76</v>
      </c>
      <c r="F38" s="14">
        <v>137</v>
      </c>
      <c r="G38" s="14" t="s">
        <v>49</v>
      </c>
      <c r="H38" s="13">
        <v>95</v>
      </c>
      <c r="I38" s="15">
        <v>53</v>
      </c>
    </row>
    <row r="39" spans="1:9" s="12" customFormat="1" ht="75" x14ac:dyDescent="0.25">
      <c r="A39" s="13" t="s">
        <v>73</v>
      </c>
      <c r="B39" s="13" t="str">
        <f t="shared" si="0"/>
        <v>3.3.90.30.07.01.0020.000002-01 - 142</v>
      </c>
      <c r="C39" s="13" t="s">
        <v>74</v>
      </c>
      <c r="D39" s="14" t="s">
        <v>75</v>
      </c>
      <c r="E39" s="14" t="s">
        <v>76</v>
      </c>
      <c r="F39" s="14">
        <v>142</v>
      </c>
      <c r="G39" s="14" t="s">
        <v>54</v>
      </c>
      <c r="H39" s="13">
        <v>0</v>
      </c>
      <c r="I39" s="15">
        <v>497</v>
      </c>
    </row>
    <row r="40" spans="1:9" s="12" customFormat="1" ht="75" x14ac:dyDescent="0.25">
      <c r="A40" s="13" t="s">
        <v>73</v>
      </c>
      <c r="B40" s="13" t="str">
        <f t="shared" si="0"/>
        <v>3.3.90.30.07.01.0020.000002-01 - 147</v>
      </c>
      <c r="C40" s="13" t="s">
        <v>74</v>
      </c>
      <c r="D40" s="14" t="s">
        <v>75</v>
      </c>
      <c r="E40" s="14" t="s">
        <v>76</v>
      </c>
      <c r="F40" s="14">
        <v>147</v>
      </c>
      <c r="G40" s="14" t="s">
        <v>63</v>
      </c>
      <c r="H40" s="13">
        <v>13</v>
      </c>
      <c r="I40" s="15">
        <v>259</v>
      </c>
    </row>
    <row r="41" spans="1:9" s="12" customFormat="1" ht="75" x14ac:dyDescent="0.25">
      <c r="A41" s="13" t="s">
        <v>73</v>
      </c>
      <c r="B41" s="13" t="str">
        <f t="shared" si="0"/>
        <v>3.3.90.30.07.01.0020.000002-01 - 144</v>
      </c>
      <c r="C41" s="13" t="s">
        <v>74</v>
      </c>
      <c r="D41" s="14" t="s">
        <v>75</v>
      </c>
      <c r="E41" s="14" t="s">
        <v>76</v>
      </c>
      <c r="F41" s="14">
        <v>144</v>
      </c>
      <c r="G41" s="14" t="s">
        <v>48</v>
      </c>
      <c r="H41" s="13">
        <v>59</v>
      </c>
      <c r="I41" s="15">
        <v>475</v>
      </c>
    </row>
    <row r="42" spans="1:9" s="12" customFormat="1" ht="75" x14ac:dyDescent="0.25">
      <c r="A42" s="13" t="s">
        <v>73</v>
      </c>
      <c r="B42" s="13" t="str">
        <f t="shared" si="0"/>
        <v>3.3.90.30.07.01.0020.000002-01 - 148</v>
      </c>
      <c r="C42" s="13" t="s">
        <v>74</v>
      </c>
      <c r="D42" s="14" t="s">
        <v>75</v>
      </c>
      <c r="E42" s="14" t="s">
        <v>76</v>
      </c>
      <c r="F42" s="14">
        <v>148</v>
      </c>
      <c r="G42" s="14" t="s">
        <v>60</v>
      </c>
      <c r="H42" s="13">
        <v>13</v>
      </c>
      <c r="I42" s="15">
        <v>491</v>
      </c>
    </row>
    <row r="43" spans="1:9" s="12" customFormat="1" ht="75" x14ac:dyDescent="0.25">
      <c r="A43" s="13" t="s">
        <v>73</v>
      </c>
      <c r="B43" s="13" t="str">
        <f t="shared" si="0"/>
        <v>3.3.90.30.07.01.0020.000002-01 - 303</v>
      </c>
      <c r="C43" s="13" t="s">
        <v>74</v>
      </c>
      <c r="D43" s="14" t="s">
        <v>75</v>
      </c>
      <c r="E43" s="14" t="s">
        <v>76</v>
      </c>
      <c r="F43" s="14">
        <v>303</v>
      </c>
      <c r="G43" s="14" t="s">
        <v>61</v>
      </c>
      <c r="H43" s="13">
        <v>0</v>
      </c>
      <c r="I43" s="15">
        <v>10</v>
      </c>
    </row>
    <row r="44" spans="1:9" s="12" customFormat="1" ht="75" x14ac:dyDescent="0.25">
      <c r="A44" s="13" t="s">
        <v>73</v>
      </c>
      <c r="B44" s="13" t="str">
        <f t="shared" si="0"/>
        <v>3.3.90.30.07.01.0020.000002-01 - 300</v>
      </c>
      <c r="C44" s="13" t="s">
        <v>74</v>
      </c>
      <c r="D44" s="14" t="s">
        <v>75</v>
      </c>
      <c r="E44" s="14" t="s">
        <v>76</v>
      </c>
      <c r="F44" s="14">
        <v>300</v>
      </c>
      <c r="G44" s="14" t="s">
        <v>50</v>
      </c>
      <c r="H44" s="13">
        <v>0</v>
      </c>
      <c r="I44" s="15">
        <v>747</v>
      </c>
    </row>
    <row r="45" spans="1:9" s="12" customFormat="1" ht="75" x14ac:dyDescent="0.25">
      <c r="A45" s="13" t="s">
        <v>73</v>
      </c>
      <c r="B45" s="13" t="str">
        <f t="shared" si="0"/>
        <v>3.3.90.30.07.01.0020.000002-01 - 306</v>
      </c>
      <c r="C45" s="13" t="s">
        <v>74</v>
      </c>
      <c r="D45" s="14" t="s">
        <v>75</v>
      </c>
      <c r="E45" s="14" t="s">
        <v>76</v>
      </c>
      <c r="F45" s="14">
        <v>306</v>
      </c>
      <c r="G45" s="14" t="s">
        <v>52</v>
      </c>
      <c r="H45" s="13">
        <v>0</v>
      </c>
      <c r="I45" s="15">
        <v>790</v>
      </c>
    </row>
    <row r="46" spans="1:9" s="12" customFormat="1" ht="75" x14ac:dyDescent="0.25">
      <c r="A46" s="13" t="s">
        <v>73</v>
      </c>
      <c r="B46" s="13" t="str">
        <f t="shared" si="0"/>
        <v>3.3.90.30.07.01.0020.000002-01 - 307</v>
      </c>
      <c r="C46" s="13" t="s">
        <v>74</v>
      </c>
      <c r="D46" s="14" t="s">
        <v>75</v>
      </c>
      <c r="E46" s="14" t="s">
        <v>76</v>
      </c>
      <c r="F46" s="14">
        <v>307</v>
      </c>
      <c r="G46" s="14" t="s">
        <v>57</v>
      </c>
      <c r="H46" s="13">
        <v>0</v>
      </c>
      <c r="I46" s="15">
        <v>107</v>
      </c>
    </row>
    <row r="47" spans="1:9" s="12" customFormat="1" ht="75" x14ac:dyDescent="0.25">
      <c r="A47" s="13" t="s">
        <v>73</v>
      </c>
      <c r="B47" s="13" t="str">
        <f t="shared" si="0"/>
        <v>3.3.90.30.07.01.0020.000002-01 - 308</v>
      </c>
      <c r="C47" s="13" t="s">
        <v>74</v>
      </c>
      <c r="D47" s="14" t="s">
        <v>75</v>
      </c>
      <c r="E47" s="14" t="s">
        <v>76</v>
      </c>
      <c r="F47" s="14">
        <v>308</v>
      </c>
      <c r="G47" s="14" t="s">
        <v>53</v>
      </c>
      <c r="H47" s="13">
        <v>0</v>
      </c>
      <c r="I47" s="15">
        <v>60</v>
      </c>
    </row>
    <row r="48" spans="1:9" s="12" customFormat="1" ht="75" x14ac:dyDescent="0.25">
      <c r="A48" s="13" t="s">
        <v>73</v>
      </c>
      <c r="B48" s="13" t="str">
        <f t="shared" si="0"/>
        <v>3.3.90.30.07.01.0020.000002-01 - 309</v>
      </c>
      <c r="C48" s="13" t="s">
        <v>74</v>
      </c>
      <c r="D48" s="14" t="s">
        <v>75</v>
      </c>
      <c r="E48" s="14" t="s">
        <v>76</v>
      </c>
      <c r="F48" s="14">
        <v>309</v>
      </c>
      <c r="G48" s="14" t="s">
        <v>51</v>
      </c>
      <c r="H48" s="13">
        <v>0</v>
      </c>
      <c r="I48" s="15">
        <v>114</v>
      </c>
    </row>
    <row r="49" spans="1:9" ht="75" x14ac:dyDescent="0.25">
      <c r="A49" s="16" t="s">
        <v>73</v>
      </c>
      <c r="B49" s="16" t="str">
        <f t="shared" si="0"/>
        <v>3.3.90.30.07.01.0020.000002-01 - 64</v>
      </c>
      <c r="C49" s="16" t="s">
        <v>74</v>
      </c>
      <c r="D49" s="17" t="s">
        <v>75</v>
      </c>
      <c r="E49" s="17" t="s">
        <v>76</v>
      </c>
      <c r="F49" s="17">
        <v>64</v>
      </c>
      <c r="G49" s="17" t="s">
        <v>67</v>
      </c>
      <c r="H49" s="16">
        <v>0</v>
      </c>
      <c r="I49" s="18">
        <v>2388</v>
      </c>
    </row>
    <row r="50" spans="1:9" ht="75" x14ac:dyDescent="0.25">
      <c r="A50" s="16" t="s">
        <v>73</v>
      </c>
      <c r="B50" s="16" t="str">
        <f t="shared" si="0"/>
        <v>3.3.90.30.07.01.0020.000002-01 - 113</v>
      </c>
      <c r="C50" s="16" t="s">
        <v>74</v>
      </c>
      <c r="D50" s="17" t="s">
        <v>75</v>
      </c>
      <c r="E50" s="17" t="s">
        <v>76</v>
      </c>
      <c r="F50" s="17">
        <v>113</v>
      </c>
      <c r="G50" s="17" t="s">
        <v>80</v>
      </c>
      <c r="H50" s="16">
        <v>0</v>
      </c>
      <c r="I50" s="18">
        <v>3000</v>
      </c>
    </row>
  </sheetData>
  <sheetProtection algorithmName="SHA-512" hashValue="Nj3HkOqKjn4Bo4ENe8HOVGkqEzvrVHcjTywjWoiF9ZYk7TlQN68Nqb8TXrnrp0ImBd/s/DXPkJ4ayqefBCuJbQ==" saltValue="NHxz+wzEWRBUHGRmmRKy9w==" spinCount="100000" sheet="1" selectLockedCells="1"/>
  <autoFilter ref="A1:I50"/>
  <sortState ref="A2:AG241">
    <sortCondition ref="A2:A241"/>
    <sortCondition ref="D2:D24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"/>
  <sheetViews>
    <sheetView tabSelected="1" topLeftCell="E1" zoomScaleNormal="100" workbookViewId="0">
      <selection activeCell="G4" sqref="G4:H4"/>
    </sheetView>
  </sheetViews>
  <sheetFormatPr defaultRowHeight="15" x14ac:dyDescent="0.25"/>
  <cols>
    <col min="1" max="1" width="9.140625" style="3" hidden="1" customWidth="1"/>
    <col min="2" max="2" width="40" style="3" hidden="1" customWidth="1"/>
    <col min="3" max="3" width="13.28515625" style="3" hidden="1" customWidth="1"/>
    <col min="4" max="4" width="28.28515625" style="3" hidden="1" customWidth="1"/>
    <col min="5" max="5" width="7.5703125" style="3" bestFit="1" customWidth="1"/>
    <col min="6" max="6" width="28.28515625" style="3" bestFit="1" customWidth="1"/>
    <col min="7" max="7" width="13.28515625" style="3" customWidth="1"/>
    <col min="8" max="8" width="53.140625" style="3" bestFit="1" customWidth="1"/>
    <col min="9" max="9" width="9.140625" style="3" hidden="1" customWidth="1"/>
    <col min="10" max="10" width="8.42578125" style="3" hidden="1" customWidth="1"/>
    <col min="11" max="11" width="7.5703125" style="3" bestFit="1" customWidth="1"/>
    <col min="12" max="12" width="10.140625" style="3" customWidth="1"/>
    <col min="13" max="13" width="9.140625" style="3"/>
    <col min="14" max="15" width="10" style="3" customWidth="1"/>
    <col min="16" max="16" width="24.5703125" style="3" bestFit="1" customWidth="1"/>
    <col min="17" max="16384" width="9.140625" style="3"/>
  </cols>
  <sheetData>
    <row r="1" spans="1:17" ht="21" x14ac:dyDescent="0.35">
      <c r="E1" s="39" t="s">
        <v>164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15.75" x14ac:dyDescent="0.25">
      <c r="E2" s="53" t="s">
        <v>69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ht="16.5" thickBot="1" x14ac:dyDescent="0.3">
      <c r="E3" s="42" t="s">
        <v>165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21"/>
    </row>
    <row r="4" spans="1:17" ht="21.75" thickBot="1" x14ac:dyDescent="0.4">
      <c r="E4" s="47" t="s">
        <v>11</v>
      </c>
      <c r="F4" s="48"/>
      <c r="G4" s="45"/>
      <c r="H4" s="46"/>
      <c r="I4" s="22" t="e">
        <f>VLOOKUP(G4,'LISTA ÓRGÃO'!B:C,2,FALSE)</f>
        <v>#N/A</v>
      </c>
      <c r="J4" s="23"/>
      <c r="K4" s="56">
        <f>COUNT(N7:N7)</f>
        <v>0</v>
      </c>
      <c r="L4" s="57"/>
      <c r="M4" s="57"/>
      <c r="N4" s="58"/>
      <c r="O4" s="62">
        <f>COUNTBLANK(N7:N7)</f>
        <v>1</v>
      </c>
      <c r="P4" s="63"/>
      <c r="Q4" s="24"/>
    </row>
    <row r="5" spans="1:17" ht="66.75" customHeight="1" thickBot="1" x14ac:dyDescent="0.3">
      <c r="E5" s="49" t="s">
        <v>20</v>
      </c>
      <c r="F5" s="50"/>
      <c r="G5" s="51"/>
      <c r="H5" s="52"/>
      <c r="I5" s="25"/>
      <c r="J5" s="26"/>
      <c r="K5" s="59"/>
      <c r="L5" s="60"/>
      <c r="M5" s="60"/>
      <c r="N5" s="61"/>
      <c r="O5" s="64"/>
      <c r="P5" s="65"/>
      <c r="Q5" s="24"/>
    </row>
    <row r="6" spans="1:17" ht="45" x14ac:dyDescent="0.25">
      <c r="A6" s="27" t="s">
        <v>15</v>
      </c>
      <c r="B6" s="27" t="s">
        <v>8</v>
      </c>
      <c r="C6" s="27" t="s">
        <v>16</v>
      </c>
      <c r="D6" s="27" t="s">
        <v>17</v>
      </c>
      <c r="E6" s="28" t="s">
        <v>18</v>
      </c>
      <c r="F6" s="4" t="s">
        <v>4</v>
      </c>
      <c r="G6" s="4" t="s">
        <v>3</v>
      </c>
      <c r="H6" s="4" t="s">
        <v>10</v>
      </c>
      <c r="I6" s="4" t="s">
        <v>6</v>
      </c>
      <c r="J6" s="4" t="s">
        <v>5</v>
      </c>
      <c r="K6" s="4" t="s">
        <v>19</v>
      </c>
      <c r="L6" s="4" t="s">
        <v>12</v>
      </c>
      <c r="M6" s="4" t="s">
        <v>66</v>
      </c>
      <c r="N6" s="29" t="s">
        <v>65</v>
      </c>
      <c r="O6" s="4" t="s">
        <v>13</v>
      </c>
      <c r="P6" s="30" t="s">
        <v>14</v>
      </c>
    </row>
    <row r="7" spans="1:17" ht="135" x14ac:dyDescent="0.25">
      <c r="A7" s="3" t="e">
        <f>$I$4</f>
        <v>#N/A</v>
      </c>
      <c r="B7" s="3">
        <f>$G$4</f>
        <v>0</v>
      </c>
      <c r="C7" s="31">
        <f>N7</f>
        <v>0</v>
      </c>
      <c r="D7" s="3" t="str">
        <f>F7</f>
        <v>3.3.90.30.07.01.0020.000002-01</v>
      </c>
      <c r="E7" s="32">
        <v>1</v>
      </c>
      <c r="F7" s="33" t="s">
        <v>73</v>
      </c>
      <c r="G7" s="34" t="str">
        <f>VLOOKUP(F7,'Base de Dados 30.21'!A:C,3,FALSE)</f>
        <v>ÁGUA</v>
      </c>
      <c r="H7" s="34" t="str">
        <f>VLOOKUP(F7,'Base de Dados 30.21'!A:D,4,FALSE)</f>
        <v>ÁGUA,Tipo: POTÁVEL, Tipo de Mesa, Gaseificação: sem gás, Composição Química: composição normal provenientes de fontes naturais ou de fontes artificialmente captadas que preencham tão somente as condições de potabilidade para região, em níveis aceitáveis pelo ministério da saúde, Decreto-Lei nº 7.841, Físico-Química: em níveis aceitáveis pelo ministério da saúde, Embalagem: garrafão, Unidade De Fornecimento: garrafão de 20 litros</v>
      </c>
      <c r="I7" s="35">
        <f>COUNTIF('Base de Dados 30.21'!A:A,'Respostas Órgãos'!F7)</f>
        <v>49</v>
      </c>
      <c r="J7" s="35">
        <f>SUMIF('Base de Dados 30.21'!A:A,'Respostas Órgãos'!F7,'Base de Dados 30.21'!I:I)</f>
        <v>143647</v>
      </c>
      <c r="K7" s="36" t="str">
        <f>VLOOKUP(F7,'Base de Dados 30.21'!A:E,5,FALSE)</f>
        <v>gar</v>
      </c>
      <c r="L7" s="37">
        <f>SUMIF('Base de Dados 30.21'!B:B,'Respostas Órgãos'!F7&amp;" - "&amp;$I$4,'Base de Dados 30.21'!I:I)</f>
        <v>0</v>
      </c>
      <c r="M7" s="6">
        <f>SUMIF('Base de Dados 30.21'!B:B,'Respostas Órgãos'!F7&amp;" - "&amp;$I$4,'Base de Dados 30.21'!H:H)</f>
        <v>0</v>
      </c>
      <c r="N7" s="2"/>
      <c r="O7" s="6">
        <f>L7-N7</f>
        <v>0</v>
      </c>
      <c r="P7" s="38" t="str">
        <f>IF(ISERROR((N7-L7)/L7),"Sem histórico de consumo",(N7-L7)/L7)</f>
        <v>Sem histórico de consumo</v>
      </c>
    </row>
  </sheetData>
  <sheetProtection algorithmName="SHA-512" hashValue="pSSWSvjuoXK9iXt9TpuoIq2haoH7NXWAL3h4pym4osghSIoPA08BOQ+DXyge3+Z3S7I9LAvmm6z3wIip0etPhQ==" saltValue="sfOpJT3N4Vf0UUcrVA62Dw==" spinCount="100000" sheet="1" objects="1" scenarios="1"/>
  <mergeCells count="9">
    <mergeCell ref="E1:P1"/>
    <mergeCell ref="E3:P3"/>
    <mergeCell ref="G4:H4"/>
    <mergeCell ref="E4:F4"/>
    <mergeCell ref="E5:F5"/>
    <mergeCell ref="G5:H5"/>
    <mergeCell ref="E2:P2"/>
    <mergeCell ref="K4:N5"/>
    <mergeCell ref="O4:P5"/>
  </mergeCells>
  <conditionalFormatting sqref="L7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">
    <cfRule type="cellIs" dxfId="0" priority="1" operator="greaterThanOrEqual">
      <formula>0.5</formula>
    </cfRule>
  </conditionalFormatting>
  <pageMargins left="0.51181102362204722" right="0.51181102362204722" top="0.78740157480314965" bottom="0.78740157480314965" header="0.31496062992125984" footer="0.31496062992125984"/>
  <pageSetup paperSize="9" scale="78" fitToHeight="0" orientation="landscape" r:id="rId1"/>
  <headerFooter>
    <oddFooter>&amp;C&amp;D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ÓRGÃO'!$B$2:$B$86</xm:f>
          </x14:formula1>
          <xm:sqref>G4:H4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B77" sqref="B77"/>
    </sheetView>
  </sheetViews>
  <sheetFormatPr defaultRowHeight="15" x14ac:dyDescent="0.25"/>
  <cols>
    <col min="1" max="1" width="9.140625" style="1"/>
    <col min="2" max="2" width="70.85546875" style="1" bestFit="1" customWidth="1"/>
    <col min="3" max="3" width="5" style="1" bestFit="1" customWidth="1"/>
    <col min="4" max="16384" width="9.140625" style="1"/>
  </cols>
  <sheetData>
    <row r="1" spans="1:3" x14ac:dyDescent="0.25">
      <c r="A1" s="1" t="s">
        <v>7</v>
      </c>
      <c r="B1" s="1" t="s">
        <v>8</v>
      </c>
    </row>
    <row r="2" spans="1:3" x14ac:dyDescent="0.25">
      <c r="A2" s="1">
        <v>147</v>
      </c>
      <c r="B2" s="1" t="s">
        <v>82</v>
      </c>
      <c r="C2" s="1">
        <f>A2</f>
        <v>147</v>
      </c>
    </row>
    <row r="3" spans="1:3" x14ac:dyDescent="0.25">
      <c r="A3" s="1">
        <v>367</v>
      </c>
      <c r="B3" s="1" t="s">
        <v>83</v>
      </c>
      <c r="C3" s="1">
        <f t="shared" ref="C3:C66" si="0">A3</f>
        <v>367</v>
      </c>
    </row>
    <row r="4" spans="1:3" x14ac:dyDescent="0.25">
      <c r="A4" s="1">
        <v>300</v>
      </c>
      <c r="B4" s="1" t="s">
        <v>84</v>
      </c>
      <c r="C4" s="1">
        <f t="shared" si="0"/>
        <v>300</v>
      </c>
    </row>
    <row r="5" spans="1:3" x14ac:dyDescent="0.25">
      <c r="A5" s="1">
        <v>133</v>
      </c>
      <c r="B5" s="1" t="s">
        <v>85</v>
      </c>
      <c r="C5" s="1">
        <f t="shared" si="0"/>
        <v>133</v>
      </c>
    </row>
    <row r="6" spans="1:3" x14ac:dyDescent="0.25">
      <c r="A6" s="1">
        <v>138</v>
      </c>
      <c r="B6" s="1" t="s">
        <v>86</v>
      </c>
      <c r="C6" s="1">
        <f t="shared" si="0"/>
        <v>138</v>
      </c>
    </row>
    <row r="7" spans="1:3" x14ac:dyDescent="0.25">
      <c r="A7" s="1">
        <v>308</v>
      </c>
      <c r="B7" s="1" t="s">
        <v>87</v>
      </c>
      <c r="C7" s="1">
        <f t="shared" si="0"/>
        <v>308</v>
      </c>
    </row>
    <row r="8" spans="1:3" x14ac:dyDescent="0.25">
      <c r="A8" s="1">
        <v>135</v>
      </c>
      <c r="B8" s="1" t="s">
        <v>88</v>
      </c>
      <c r="C8" s="1">
        <f t="shared" si="0"/>
        <v>135</v>
      </c>
    </row>
    <row r="9" spans="1:3" x14ac:dyDescent="0.25">
      <c r="A9" s="1">
        <v>142</v>
      </c>
      <c r="B9" s="1" t="s">
        <v>89</v>
      </c>
      <c r="C9" s="1">
        <f t="shared" si="0"/>
        <v>142</v>
      </c>
    </row>
    <row r="10" spans="1:3" x14ac:dyDescent="0.25">
      <c r="A10" s="1">
        <v>143</v>
      </c>
      <c r="B10" s="1" t="s">
        <v>90</v>
      </c>
      <c r="C10" s="1">
        <f t="shared" si="0"/>
        <v>143</v>
      </c>
    </row>
    <row r="11" spans="1:3" x14ac:dyDescent="0.25">
      <c r="A11" s="1">
        <v>144</v>
      </c>
      <c r="B11" s="1" t="s">
        <v>91</v>
      </c>
      <c r="C11" s="1">
        <f t="shared" si="0"/>
        <v>144</v>
      </c>
    </row>
    <row r="12" spans="1:3" x14ac:dyDescent="0.25">
      <c r="A12" s="1">
        <v>134</v>
      </c>
      <c r="B12" s="1" t="s">
        <v>92</v>
      </c>
      <c r="C12" s="1">
        <f t="shared" si="0"/>
        <v>134</v>
      </c>
    </row>
    <row r="13" spans="1:3" x14ac:dyDescent="0.25">
      <c r="A13" s="1">
        <v>304</v>
      </c>
      <c r="B13" s="1" t="s">
        <v>93</v>
      </c>
      <c r="C13" s="1">
        <f t="shared" si="0"/>
        <v>304</v>
      </c>
    </row>
    <row r="14" spans="1:3" x14ac:dyDescent="0.25">
      <c r="A14" s="1">
        <v>132</v>
      </c>
      <c r="B14" s="1" t="s">
        <v>94</v>
      </c>
      <c r="C14" s="1">
        <f t="shared" si="0"/>
        <v>132</v>
      </c>
    </row>
    <row r="15" spans="1:3" x14ac:dyDescent="0.25">
      <c r="A15" s="1">
        <v>366</v>
      </c>
      <c r="B15" s="1" t="s">
        <v>95</v>
      </c>
      <c r="C15" s="1">
        <f t="shared" si="0"/>
        <v>366</v>
      </c>
    </row>
    <row r="16" spans="1:3" x14ac:dyDescent="0.25">
      <c r="A16" s="1">
        <v>139</v>
      </c>
      <c r="B16" s="1" t="s">
        <v>96</v>
      </c>
      <c r="C16" s="1">
        <f t="shared" si="0"/>
        <v>139</v>
      </c>
    </row>
    <row r="17" spans="1:3" x14ac:dyDescent="0.25">
      <c r="A17" s="1">
        <v>131</v>
      </c>
      <c r="B17" s="1" t="s">
        <v>97</v>
      </c>
      <c r="C17" s="1">
        <f t="shared" si="0"/>
        <v>131</v>
      </c>
    </row>
    <row r="18" spans="1:3" x14ac:dyDescent="0.25">
      <c r="A18" s="1">
        <v>137</v>
      </c>
      <c r="B18" s="1" t="s">
        <v>98</v>
      </c>
      <c r="C18" s="1">
        <f t="shared" si="0"/>
        <v>137</v>
      </c>
    </row>
    <row r="19" spans="1:3" x14ac:dyDescent="0.25">
      <c r="A19" s="1">
        <v>307</v>
      </c>
      <c r="B19" s="1" t="s">
        <v>99</v>
      </c>
      <c r="C19" s="1">
        <f t="shared" si="0"/>
        <v>307</v>
      </c>
    </row>
    <row r="20" spans="1:3" x14ac:dyDescent="0.25">
      <c r="A20" s="1">
        <v>149</v>
      </c>
      <c r="B20" s="1" t="s">
        <v>100</v>
      </c>
      <c r="C20" s="1">
        <f t="shared" si="0"/>
        <v>149</v>
      </c>
    </row>
    <row r="21" spans="1:3" x14ac:dyDescent="0.25">
      <c r="A21" s="1">
        <v>146</v>
      </c>
      <c r="B21" s="1" t="s">
        <v>101</v>
      </c>
      <c r="C21" s="1">
        <f t="shared" si="0"/>
        <v>146</v>
      </c>
    </row>
    <row r="22" spans="1:3" x14ac:dyDescent="0.25">
      <c r="A22" s="1">
        <v>136</v>
      </c>
      <c r="B22" s="1" t="s">
        <v>102</v>
      </c>
      <c r="C22" s="1">
        <f t="shared" si="0"/>
        <v>136</v>
      </c>
    </row>
    <row r="23" spans="1:3" x14ac:dyDescent="0.25">
      <c r="A23" s="1">
        <v>140</v>
      </c>
      <c r="B23" s="1" t="s">
        <v>103</v>
      </c>
      <c r="C23" s="1">
        <f t="shared" si="0"/>
        <v>140</v>
      </c>
    </row>
    <row r="24" spans="1:3" x14ac:dyDescent="0.25">
      <c r="A24" s="1">
        <v>305</v>
      </c>
      <c r="B24" s="1" t="s">
        <v>104</v>
      </c>
      <c r="C24" s="1">
        <f t="shared" si="0"/>
        <v>305</v>
      </c>
    </row>
    <row r="25" spans="1:3" x14ac:dyDescent="0.25">
      <c r="A25" s="1">
        <v>141</v>
      </c>
      <c r="B25" s="1" t="s">
        <v>105</v>
      </c>
      <c r="C25" s="1">
        <f t="shared" si="0"/>
        <v>141</v>
      </c>
    </row>
    <row r="26" spans="1:3" x14ac:dyDescent="0.25">
      <c r="A26" s="1">
        <v>145</v>
      </c>
      <c r="B26" s="1" t="s">
        <v>106</v>
      </c>
      <c r="C26" s="1">
        <f t="shared" si="0"/>
        <v>145</v>
      </c>
    </row>
    <row r="27" spans="1:3" x14ac:dyDescent="0.25">
      <c r="A27" s="1">
        <v>148</v>
      </c>
      <c r="B27" s="1" t="s">
        <v>107</v>
      </c>
      <c r="C27" s="1">
        <f t="shared" si="0"/>
        <v>148</v>
      </c>
    </row>
    <row r="28" spans="1:3" x14ac:dyDescent="0.25">
      <c r="A28" s="1">
        <v>301</v>
      </c>
      <c r="B28" s="1" t="s">
        <v>108</v>
      </c>
      <c r="C28" s="1">
        <f t="shared" si="0"/>
        <v>301</v>
      </c>
    </row>
    <row r="29" spans="1:3" x14ac:dyDescent="0.25">
      <c r="A29" s="1">
        <v>309</v>
      </c>
      <c r="B29" s="1" t="s">
        <v>109</v>
      </c>
      <c r="C29" s="1">
        <f t="shared" si="0"/>
        <v>309</v>
      </c>
    </row>
    <row r="30" spans="1:3" x14ac:dyDescent="0.25">
      <c r="A30" s="1">
        <v>306</v>
      </c>
      <c r="B30" s="1" t="s">
        <v>110</v>
      </c>
      <c r="C30" s="1">
        <f t="shared" si="0"/>
        <v>306</v>
      </c>
    </row>
    <row r="31" spans="1:3" x14ac:dyDescent="0.25">
      <c r="A31" s="1">
        <v>302</v>
      </c>
      <c r="B31" s="1" t="s">
        <v>111</v>
      </c>
      <c r="C31" s="1">
        <f t="shared" si="0"/>
        <v>302</v>
      </c>
    </row>
    <row r="32" spans="1:3" x14ac:dyDescent="0.25">
      <c r="A32" s="1">
        <v>303</v>
      </c>
      <c r="B32" s="1" t="s">
        <v>112</v>
      </c>
      <c r="C32" s="1">
        <f t="shared" si="0"/>
        <v>303</v>
      </c>
    </row>
    <row r="33" spans="1:3" x14ac:dyDescent="0.25">
      <c r="A33" s="1">
        <v>197</v>
      </c>
      <c r="B33" s="1" t="s">
        <v>113</v>
      </c>
      <c r="C33" s="1">
        <f t="shared" si="0"/>
        <v>197</v>
      </c>
    </row>
    <row r="34" spans="1:3" s="7" customFormat="1" x14ac:dyDescent="0.25">
      <c r="A34" s="7">
        <v>361</v>
      </c>
      <c r="B34" s="7" t="s">
        <v>114</v>
      </c>
      <c r="C34" s="1">
        <f t="shared" si="0"/>
        <v>361</v>
      </c>
    </row>
    <row r="35" spans="1:3" x14ac:dyDescent="0.25">
      <c r="A35" s="1">
        <v>151</v>
      </c>
      <c r="B35" s="1" t="s">
        <v>115</v>
      </c>
      <c r="C35" s="1">
        <f t="shared" si="0"/>
        <v>151</v>
      </c>
    </row>
    <row r="36" spans="1:3" x14ac:dyDescent="0.25">
      <c r="A36" s="1">
        <v>92</v>
      </c>
      <c r="B36" s="1" t="s">
        <v>116</v>
      </c>
      <c r="C36" s="1">
        <f t="shared" si="0"/>
        <v>92</v>
      </c>
    </row>
    <row r="37" spans="1:3" x14ac:dyDescent="0.25">
      <c r="A37" s="1">
        <v>53</v>
      </c>
      <c r="B37" s="1" t="s">
        <v>117</v>
      </c>
      <c r="C37" s="1">
        <f t="shared" si="0"/>
        <v>53</v>
      </c>
    </row>
    <row r="38" spans="1:3" x14ac:dyDescent="0.25">
      <c r="A38" s="1">
        <v>71</v>
      </c>
      <c r="B38" s="5" t="s">
        <v>118</v>
      </c>
      <c r="C38" s="1">
        <f t="shared" si="0"/>
        <v>71</v>
      </c>
    </row>
    <row r="39" spans="1:3" s="7" customFormat="1" x14ac:dyDescent="0.25">
      <c r="A39" s="7">
        <v>310</v>
      </c>
      <c r="B39" s="8" t="s">
        <v>119</v>
      </c>
      <c r="C39" s="1">
        <f t="shared" si="0"/>
        <v>310</v>
      </c>
    </row>
    <row r="40" spans="1:3" x14ac:dyDescent="0.25">
      <c r="A40" s="1">
        <v>1</v>
      </c>
      <c r="B40" s="5" t="s">
        <v>120</v>
      </c>
      <c r="C40" s="1">
        <f t="shared" si="0"/>
        <v>1</v>
      </c>
    </row>
    <row r="41" spans="1:3" x14ac:dyDescent="0.25">
      <c r="A41" s="1">
        <v>121</v>
      </c>
      <c r="B41" s="5" t="s">
        <v>121</v>
      </c>
      <c r="C41" s="1">
        <f t="shared" si="0"/>
        <v>121</v>
      </c>
    </row>
    <row r="42" spans="1:3" x14ac:dyDescent="0.25">
      <c r="A42" s="1">
        <v>392</v>
      </c>
      <c r="B42" s="5" t="s">
        <v>122</v>
      </c>
      <c r="C42" s="1">
        <f t="shared" si="0"/>
        <v>392</v>
      </c>
    </row>
    <row r="43" spans="1:3" x14ac:dyDescent="0.25">
      <c r="A43" s="1">
        <v>113</v>
      </c>
      <c r="B43" s="5" t="s">
        <v>123</v>
      </c>
      <c r="C43" s="1">
        <f t="shared" si="0"/>
        <v>113</v>
      </c>
    </row>
    <row r="44" spans="1:3" x14ac:dyDescent="0.25">
      <c r="A44" s="1">
        <v>55</v>
      </c>
      <c r="B44" s="5" t="s">
        <v>124</v>
      </c>
      <c r="C44" s="1">
        <f t="shared" si="0"/>
        <v>55</v>
      </c>
    </row>
    <row r="45" spans="1:3" x14ac:dyDescent="0.25">
      <c r="A45" s="1">
        <v>98</v>
      </c>
      <c r="B45" s="5" t="s">
        <v>125</v>
      </c>
      <c r="C45" s="1">
        <f t="shared" si="0"/>
        <v>98</v>
      </c>
    </row>
    <row r="46" spans="1:3" x14ac:dyDescent="0.25">
      <c r="A46" s="1">
        <v>401</v>
      </c>
      <c r="B46" s="1" t="s">
        <v>126</v>
      </c>
      <c r="C46" s="1">
        <f t="shared" si="0"/>
        <v>401</v>
      </c>
    </row>
    <row r="47" spans="1:3" x14ac:dyDescent="0.25">
      <c r="A47" s="1">
        <v>72</v>
      </c>
      <c r="B47" s="1" t="s">
        <v>127</v>
      </c>
      <c r="C47" s="1">
        <f t="shared" si="0"/>
        <v>72</v>
      </c>
    </row>
    <row r="48" spans="1:3" x14ac:dyDescent="0.25">
      <c r="A48" s="1">
        <v>193</v>
      </c>
      <c r="B48" s="1" t="s">
        <v>128</v>
      </c>
      <c r="C48" s="1">
        <f t="shared" si="0"/>
        <v>193</v>
      </c>
    </row>
    <row r="49" spans="1:3" x14ac:dyDescent="0.25">
      <c r="A49" s="1">
        <v>64</v>
      </c>
      <c r="B49" s="1" t="s">
        <v>129</v>
      </c>
      <c r="C49" s="1">
        <f t="shared" si="0"/>
        <v>64</v>
      </c>
    </row>
    <row r="50" spans="1:3" x14ac:dyDescent="0.25">
      <c r="A50" s="1">
        <v>63</v>
      </c>
      <c r="B50" s="1" t="s">
        <v>130</v>
      </c>
      <c r="C50" s="1">
        <f t="shared" si="0"/>
        <v>63</v>
      </c>
    </row>
    <row r="51" spans="1:3" x14ac:dyDescent="0.25">
      <c r="A51" s="1">
        <v>196</v>
      </c>
      <c r="B51" s="1" t="s">
        <v>131</v>
      </c>
      <c r="C51" s="1">
        <f t="shared" si="0"/>
        <v>196</v>
      </c>
    </row>
    <row r="52" spans="1:3" x14ac:dyDescent="0.25">
      <c r="A52" s="1">
        <v>84</v>
      </c>
      <c r="B52" s="5" t="s">
        <v>132</v>
      </c>
      <c r="C52" s="1">
        <f t="shared" si="0"/>
        <v>84</v>
      </c>
    </row>
    <row r="53" spans="1:3" x14ac:dyDescent="0.25">
      <c r="A53" s="1">
        <v>56</v>
      </c>
      <c r="B53" s="1" t="s">
        <v>133</v>
      </c>
      <c r="C53" s="1">
        <f t="shared" si="0"/>
        <v>56</v>
      </c>
    </row>
    <row r="54" spans="1:3" x14ac:dyDescent="0.25">
      <c r="A54" s="1">
        <v>391</v>
      </c>
      <c r="B54" s="1" t="s">
        <v>134</v>
      </c>
      <c r="C54" s="1">
        <f t="shared" si="0"/>
        <v>391</v>
      </c>
    </row>
    <row r="55" spans="1:3" x14ac:dyDescent="0.25">
      <c r="A55" s="1">
        <v>413</v>
      </c>
      <c r="B55" s="1" t="s">
        <v>135</v>
      </c>
      <c r="C55" s="1">
        <f t="shared" si="0"/>
        <v>413</v>
      </c>
    </row>
    <row r="56" spans="1:3" x14ac:dyDescent="0.25">
      <c r="A56" s="1">
        <v>195</v>
      </c>
      <c r="B56" s="1" t="s">
        <v>136</v>
      </c>
      <c r="C56" s="1">
        <f t="shared" si="0"/>
        <v>195</v>
      </c>
    </row>
    <row r="57" spans="1:3" x14ac:dyDescent="0.25">
      <c r="A57" s="1">
        <v>97</v>
      </c>
      <c r="B57" s="1" t="s">
        <v>137</v>
      </c>
      <c r="C57" s="1">
        <f t="shared" si="0"/>
        <v>97</v>
      </c>
    </row>
    <row r="58" spans="1:3" x14ac:dyDescent="0.25">
      <c r="A58" s="1">
        <v>112</v>
      </c>
      <c r="B58" s="1" t="s">
        <v>138</v>
      </c>
      <c r="C58" s="1">
        <f t="shared" si="0"/>
        <v>112</v>
      </c>
    </row>
    <row r="59" spans="1:3" x14ac:dyDescent="0.25">
      <c r="A59" s="1">
        <v>52</v>
      </c>
      <c r="B59" s="1" t="s">
        <v>139</v>
      </c>
      <c r="C59" s="1">
        <f t="shared" si="0"/>
        <v>52</v>
      </c>
    </row>
    <row r="60" spans="1:3" x14ac:dyDescent="0.25">
      <c r="A60" s="1">
        <v>20</v>
      </c>
      <c r="B60" s="1" t="s">
        <v>140</v>
      </c>
      <c r="C60" s="1">
        <f t="shared" si="0"/>
        <v>20</v>
      </c>
    </row>
    <row r="61" spans="1:3" x14ac:dyDescent="0.25">
      <c r="A61" s="1">
        <v>54</v>
      </c>
      <c r="B61" s="1" t="s">
        <v>141</v>
      </c>
      <c r="C61" s="1">
        <f t="shared" si="0"/>
        <v>54</v>
      </c>
    </row>
    <row r="62" spans="1:3" x14ac:dyDescent="0.25">
      <c r="A62" s="1">
        <v>15</v>
      </c>
      <c r="B62" s="1" t="s">
        <v>142</v>
      </c>
      <c r="C62" s="1">
        <f t="shared" si="0"/>
        <v>15</v>
      </c>
    </row>
    <row r="63" spans="1:3" x14ac:dyDescent="0.25">
      <c r="A63" s="1">
        <v>94</v>
      </c>
      <c r="B63" s="5" t="s">
        <v>143</v>
      </c>
      <c r="C63" s="1">
        <f t="shared" si="0"/>
        <v>94</v>
      </c>
    </row>
    <row r="64" spans="1:3" x14ac:dyDescent="0.25">
      <c r="A64" s="1">
        <v>95</v>
      </c>
      <c r="B64" s="1" t="s">
        <v>9</v>
      </c>
      <c r="C64" s="1">
        <f t="shared" si="0"/>
        <v>95</v>
      </c>
    </row>
    <row r="65" spans="1:3" x14ac:dyDescent="0.25">
      <c r="A65" s="1">
        <v>111</v>
      </c>
      <c r="B65" s="1" t="s">
        <v>144</v>
      </c>
      <c r="C65" s="1">
        <f t="shared" si="0"/>
        <v>111</v>
      </c>
    </row>
    <row r="66" spans="1:3" x14ac:dyDescent="0.25">
      <c r="A66" s="1">
        <v>2</v>
      </c>
      <c r="B66" s="1" t="s">
        <v>145</v>
      </c>
      <c r="C66" s="1">
        <f t="shared" si="0"/>
        <v>2</v>
      </c>
    </row>
    <row r="67" spans="1:3" x14ac:dyDescent="0.25">
      <c r="A67" s="1">
        <v>480</v>
      </c>
      <c r="B67" s="1" t="s">
        <v>146</v>
      </c>
      <c r="C67" s="1">
        <f t="shared" ref="C67:C86" si="1">A67</f>
        <v>480</v>
      </c>
    </row>
    <row r="68" spans="1:3" x14ac:dyDescent="0.25">
      <c r="A68" s="1">
        <v>14</v>
      </c>
      <c r="B68" s="1" t="s">
        <v>147</v>
      </c>
      <c r="C68" s="1">
        <f t="shared" si="1"/>
        <v>14</v>
      </c>
    </row>
    <row r="69" spans="1:3" x14ac:dyDescent="0.25">
      <c r="A69" s="1">
        <v>70</v>
      </c>
      <c r="B69" s="1" t="s">
        <v>148</v>
      </c>
      <c r="C69" s="1">
        <f t="shared" si="1"/>
        <v>70</v>
      </c>
    </row>
    <row r="70" spans="1:3" x14ac:dyDescent="0.25">
      <c r="A70" s="1">
        <v>394</v>
      </c>
      <c r="B70" s="1" t="s">
        <v>149</v>
      </c>
      <c r="C70" s="1">
        <f t="shared" si="1"/>
        <v>394</v>
      </c>
    </row>
    <row r="71" spans="1:3" x14ac:dyDescent="0.25">
      <c r="A71" s="1">
        <v>4000</v>
      </c>
      <c r="B71" s="5" t="s">
        <v>150</v>
      </c>
      <c r="C71" s="1">
        <f t="shared" si="1"/>
        <v>4000</v>
      </c>
    </row>
    <row r="72" spans="1:3" x14ac:dyDescent="0.25">
      <c r="A72" s="1">
        <v>417</v>
      </c>
      <c r="B72" s="5" t="s">
        <v>167</v>
      </c>
      <c r="C72" s="1">
        <f t="shared" si="1"/>
        <v>417</v>
      </c>
    </row>
    <row r="73" spans="1:3" x14ac:dyDescent="0.25">
      <c r="A73" s="1">
        <v>150</v>
      </c>
      <c r="B73" s="5" t="s">
        <v>166</v>
      </c>
      <c r="C73" s="1">
        <f t="shared" si="1"/>
        <v>150</v>
      </c>
    </row>
    <row r="74" spans="1:3" x14ac:dyDescent="0.25">
      <c r="A74" s="1">
        <v>431</v>
      </c>
      <c r="B74" s="1" t="s">
        <v>151</v>
      </c>
      <c r="C74" s="1">
        <f t="shared" si="1"/>
        <v>431</v>
      </c>
    </row>
    <row r="75" spans="1:3" x14ac:dyDescent="0.25">
      <c r="A75" s="1">
        <v>370</v>
      </c>
      <c r="B75" s="5" t="s">
        <v>152</v>
      </c>
      <c r="C75" s="1">
        <f t="shared" si="1"/>
        <v>370</v>
      </c>
    </row>
    <row r="76" spans="1:3" x14ac:dyDescent="0.25">
      <c r="A76" s="1">
        <v>80</v>
      </c>
      <c r="B76" s="1" t="s">
        <v>153</v>
      </c>
      <c r="C76" s="1">
        <f t="shared" si="1"/>
        <v>80</v>
      </c>
    </row>
    <row r="77" spans="1:3" x14ac:dyDescent="0.25">
      <c r="A77" s="1">
        <v>40</v>
      </c>
      <c r="B77" s="5" t="s">
        <v>154</v>
      </c>
      <c r="C77" s="1">
        <f t="shared" si="1"/>
        <v>40</v>
      </c>
    </row>
    <row r="78" spans="1:3" x14ac:dyDescent="0.25">
      <c r="A78" s="1">
        <v>390</v>
      </c>
      <c r="B78" s="5" t="s">
        <v>155</v>
      </c>
      <c r="C78" s="1">
        <f t="shared" si="1"/>
        <v>390</v>
      </c>
    </row>
    <row r="79" spans="1:3" x14ac:dyDescent="0.25">
      <c r="A79" s="1">
        <v>400</v>
      </c>
      <c r="B79" s="1" t="s">
        <v>156</v>
      </c>
      <c r="C79" s="1">
        <f t="shared" si="1"/>
        <v>400</v>
      </c>
    </row>
    <row r="80" spans="1:3" x14ac:dyDescent="0.25">
      <c r="A80" s="1">
        <v>393</v>
      </c>
      <c r="B80" s="5" t="s">
        <v>157</v>
      </c>
      <c r="C80" s="1">
        <f t="shared" si="1"/>
        <v>393</v>
      </c>
    </row>
    <row r="81" spans="1:3" x14ac:dyDescent="0.25">
      <c r="A81" s="1">
        <v>90</v>
      </c>
      <c r="B81" s="1" t="s">
        <v>158</v>
      </c>
      <c r="C81" s="1">
        <f t="shared" si="1"/>
        <v>90</v>
      </c>
    </row>
    <row r="82" spans="1:3" x14ac:dyDescent="0.25">
      <c r="A82" s="1">
        <v>410</v>
      </c>
      <c r="B82" s="5" t="s">
        <v>159</v>
      </c>
      <c r="C82" s="1">
        <f t="shared" si="1"/>
        <v>410</v>
      </c>
    </row>
    <row r="83" spans="1:3" x14ac:dyDescent="0.25">
      <c r="A83" s="1">
        <v>60</v>
      </c>
      <c r="B83" s="5" t="s">
        <v>160</v>
      </c>
      <c r="C83" s="1">
        <f t="shared" si="1"/>
        <v>60</v>
      </c>
    </row>
    <row r="84" spans="1:3" x14ac:dyDescent="0.25">
      <c r="A84" s="1">
        <v>220</v>
      </c>
      <c r="B84" s="5" t="s">
        <v>161</v>
      </c>
      <c r="C84" s="1">
        <f t="shared" si="1"/>
        <v>220</v>
      </c>
    </row>
    <row r="85" spans="1:3" x14ac:dyDescent="0.25">
      <c r="A85" s="1">
        <v>110</v>
      </c>
      <c r="B85" s="1" t="s">
        <v>162</v>
      </c>
      <c r="C85" s="1">
        <f t="shared" si="1"/>
        <v>110</v>
      </c>
    </row>
    <row r="86" spans="1:3" x14ac:dyDescent="0.25">
      <c r="A86" s="1">
        <v>50</v>
      </c>
      <c r="B86" s="5" t="s">
        <v>163</v>
      </c>
      <c r="C86" s="1">
        <f t="shared" si="1"/>
        <v>50</v>
      </c>
    </row>
  </sheetData>
  <sheetProtection algorithmName="SHA-512" hashValue="b0WZKYQTk4mo2+rfRfJY47+h/FWOJaOvGBR9jrMUSzTFyubefpv0hdajE3HDgIKUkzOtqfMSeDUKjEEVB5tm4Q==" saltValue="IEyCuwBuXoNXY9fYA8PJCg==" spinCount="100000" sheet="1" objects="1" scenarios="1" selectLockedCells="1"/>
  <autoFilter ref="A1:B9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 de Dados 30.21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Batista Vieira</cp:lastModifiedBy>
  <cp:lastPrinted>2018-02-15T20:32:12Z</cp:lastPrinted>
  <dcterms:created xsi:type="dcterms:W3CDTF">2015-03-24T17:56:58Z</dcterms:created>
  <dcterms:modified xsi:type="dcterms:W3CDTF">2018-02-22T18:41:12Z</dcterms:modified>
</cp:coreProperties>
</file>