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firstSheet="1" activeTab="1"/>
  </bookViews>
  <sheets>
    <sheet name="Base de Dados 33.01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33.01'!$A$1:$I$78</definedName>
    <definedName name="_xlnm._FilterDatabase" localSheetId="2" hidden="1">'CÓDIGO DOS ÓRGÃOS'!$A$1:$C$86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<sst xmlns="http://schemas.openxmlformats.org/spreadsheetml/2006/main" count="428" uniqueCount="163">
  <si>
    <t>Código do Material</t>
  </si>
  <si>
    <t>COD_UO</t>
  </si>
  <si>
    <t>Tipo</t>
  </si>
  <si>
    <t>Descrição do Material</t>
  </si>
  <si>
    <t>Unidade de Medida</t>
  </si>
  <si>
    <t>Cód. SICOP</t>
  </si>
  <si>
    <t>Desc. Órgão SICOP</t>
  </si>
  <si>
    <t>Consumo na última ARP (n° 28/2017)</t>
  </si>
  <si>
    <t>Registrado na última ARP (n° 28/2017)</t>
  </si>
  <si>
    <t>cota</t>
  </si>
  <si>
    <t>CACI</t>
  </si>
  <si>
    <t>GVG</t>
  </si>
  <si>
    <t>PGDF</t>
  </si>
  <si>
    <t>SEF</t>
  </si>
  <si>
    <t>SSP</t>
  </si>
  <si>
    <t>PCDF</t>
  </si>
  <si>
    <t>SES</t>
  </si>
  <si>
    <t>FHB</t>
  </si>
  <si>
    <t>FEPECS</t>
  </si>
  <si>
    <t>EMATER</t>
  </si>
  <si>
    <t>SEE</t>
  </si>
  <si>
    <t>FUNAB</t>
  </si>
  <si>
    <t>SEMOB</t>
  </si>
  <si>
    <t>SLU</t>
  </si>
  <si>
    <t>METRÔ</t>
  </si>
  <si>
    <t>SINESP</t>
  </si>
  <si>
    <t>TERRACAP</t>
  </si>
  <si>
    <t>DER</t>
  </si>
  <si>
    <t>SECULT</t>
  </si>
  <si>
    <t>ArPDF</t>
  </si>
  <si>
    <t>FAP</t>
  </si>
  <si>
    <t>FJZB</t>
  </si>
  <si>
    <t>SETUL</t>
  </si>
  <si>
    <t>SCIA RA XXV</t>
  </si>
  <si>
    <t>AGEFIS</t>
  </si>
  <si>
    <t>SEDICT</t>
  </si>
  <si>
    <t>SEGETH</t>
  </si>
  <si>
    <t>IBRAM</t>
  </si>
  <si>
    <t>SEMA</t>
  </si>
  <si>
    <t>SEJUS</t>
  </si>
  <si>
    <t>DPDF</t>
  </si>
  <si>
    <t>SEPLAG</t>
  </si>
  <si>
    <t>IPREV</t>
  </si>
  <si>
    <t>SECRIA</t>
  </si>
  <si>
    <t>SEDESTMIDH</t>
  </si>
  <si>
    <t>CGDF</t>
  </si>
  <si>
    <t>3.3.90.33.05.01.0001.000002-01</t>
  </si>
  <si>
    <t>SERVIÇO DE AGENCIAMENTO DE VIAGENS,Descrição: Reserva, emissão, marcação, remarcação e cancelamento de bilhetes de passagens aéreas nacionais e internacionais.</t>
  </si>
  <si>
    <t>agenc</t>
  </si>
  <si>
    <t>3.3.90.33.05.01.0001.000003-01</t>
  </si>
  <si>
    <t>SERVIÇO DE AGENCIAMENTO DE VIAGENS,Descrição: Reserva, emissão, marcação, remarcação e cancelamento de bilhetes de passagens terrestres nacionais.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</si>
  <si>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</si>
  <si>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</si>
  <si>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</si>
  <si>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</si>
  <si>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</si>
  <si>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</si>
  <si>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</si>
  <si>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</si>
  <si>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</si>
  <si>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</si>
  <si>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</si>
  <si>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</si>
  <si>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</si>
  <si>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Consumo / Registrado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</si>
  <si>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</si>
  <si>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</si>
  <si>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</si>
  <si>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</si>
  <si>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</si>
  <si>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</si>
  <si>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</si>
  <si>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</si>
  <si>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</si>
  <si>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</si>
  <si>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</si>
  <si>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</si>
  <si>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</si>
  <si>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</si>
  <si>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</si>
  <si>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</si>
  <si>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</si>
  <si>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</si>
  <si>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</si>
  <si>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</si>
  <si>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</si>
  <si>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</si>
  <si>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</si>
  <si>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</si>
  <si>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</si>
  <si>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</si>
  <si>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</si>
  <si>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</si>
  <si>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</si>
  <si>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</si>
  <si>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</si>
  <si>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</si>
  <si>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</si>
  <si>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</si>
  <si>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</si>
  <si>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</si>
  <si>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</si>
  <si>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</si>
  <si>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</si>
  <si>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</si>
  <si>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</si>
  <si>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</si>
  <si>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</si>
  <si>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</si>
  <si>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</si>
  <si>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</si>
  <si>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</si>
  <si>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</si>
  <si>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</si>
  <si>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</si>
  <si>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</si>
  <si>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</si>
  <si>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</si>
  <si>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</si>
  <si>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</si>
  <si>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</si>
  <si>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</si>
  <si>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</si>
  <si>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</si>
  <si>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</si>
  <si>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</si>
  <si>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</si>
  <si>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</si>
  <si>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</si>
  <si>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</si>
  <si>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</si>
  <si>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</si>
  <si>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</si>
  <si>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</si>
  <si>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</si>
  <si>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</si>
  <si>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</si>
  <si>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</si>
  <si>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</si>
  <si>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</si>
  <si>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SECULT - Secretaria de Estado de Cultura</t>
  </si>
  <si>
    <t>SEDESTMIDH - Secretaria de Estado de Trabalho, Desenvolvimento Social, Mulheres, Igualdade Racial e Direitos Humanos</t>
  </si>
  <si>
    <t>SEDICT - Secretaria de Estado de Economia e Desenvolvimento, Inovação, Ciência e Tecnologia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</si>
  <si>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</si>
  <si>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</si>
  <si>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</si>
  <si>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</si>
  <si>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</si>
  <si>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</si>
  <si>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</si>
  <si>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</si>
  <si>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</si>
  <si>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</si>
  <si>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</si>
  <si>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PROC. SEI Nº 00410-00003009/2018-97</t>
  </si>
  <si>
    <t>3.3.90.33.01.01.0001.000010-01</t>
  </si>
  <si>
    <t>3.3.90.33.02.01.0001.000006-01</t>
  </si>
  <si>
    <t>3.3.90.33.01.02.0001.000005-01</t>
  </si>
  <si>
    <t>AQUISIÇÃO DE PASSAGENS AÉREAS NACIONAIS ,Descrição: Fornecimento de passagens aéreas no âmbito nacional.</t>
  </si>
  <si>
    <t>AQUISIÇÃO DE PASSAGENS TERRESTRES NACIONAIS,Descrição: Fornecimento de passagens terrestres no âmbito nacional.</t>
  </si>
  <si>
    <t>AQUISIÇÃO DE PASSAGENS AÉREAS INTERNACIONAIS,Descrição: Fornecimento de passagens aéreas no âmbito internacional.</t>
  </si>
  <si>
    <t>Cota</t>
  </si>
  <si>
    <r>
      <t xml:space="preserve">PLS Nº 54, 55 e 56 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</si>
</sst>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left"/>
    </xf>
    <xf numFmtId="0" fontId="5" fillId="0" borderId="0" xfId="0" applyNumberFormat="1" applyFont="1"/>
    <xf numFmtId="3" fontId="5" fillId="0" borderId="0" xfId="0" applyNumberFormat="1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4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6" borderId="0" xfId="0" applyFill="1" applyProtection="1"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0" fillId="7" borderId="6" xfId="0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0" fillId="7" borderId="7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8" borderId="8" xfId="0" applyFill="1" applyBorder="1" applyAlignment="1" applyProtection="1">
      <alignment horizontal="center" vertical="center" wrapText="1"/>
      <protection/>
    </xf>
    <xf numFmtId="0" fontId="0" fillId="8" borderId="9" xfId="0" applyFill="1" applyBorder="1" applyAlignment="1" applyProtection="1">
      <alignment horizontal="center" vertical="center"/>
      <protection/>
    </xf>
    <xf numFmtId="0" fontId="0" fillId="8" borderId="9" xfId="0" applyFill="1" applyBorder="1" applyAlignment="1" applyProtection="1">
      <alignment horizontal="left" vertical="center" wrapText="1"/>
      <protection/>
    </xf>
    <xf numFmtId="166" fontId="0" fillId="8" borderId="9" xfId="20" applyNumberFormat="1" applyFont="1" applyFill="1" applyBorder="1" applyAlignment="1" applyProtection="1">
      <alignment horizontal="left" vertical="center" wrapText="1"/>
      <protection/>
    </xf>
    <xf numFmtId="0" fontId="0" fillId="8" borderId="9" xfId="0" applyFill="1" applyBorder="1" applyAlignment="1" applyProtection="1">
      <alignment horizontal="center" vertical="center" wrapText="1"/>
      <protection/>
    </xf>
    <xf numFmtId="3" fontId="0" fillId="0" borderId="9" xfId="20" applyNumberFormat="1" applyFont="1" applyBorder="1" applyAlignment="1" applyProtection="1">
      <alignment horizontal="center" vertical="center" wrapText="1"/>
      <protection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8" borderId="9" xfId="0" applyNumberFormat="1" applyFill="1" applyBorder="1" applyAlignment="1" applyProtection="1">
      <alignment horizontal="center" vertical="center"/>
      <protection/>
    </xf>
    <xf numFmtId="9" fontId="0" fillId="8" borderId="10" xfId="21" applyFont="1" applyFill="1" applyBorder="1" applyAlignment="1" applyProtection="1">
      <alignment horizontal="center" vertical="center"/>
      <protection/>
    </xf>
    <xf numFmtId="0" fontId="0" fillId="8" borderId="11" xfId="0" applyFill="1" applyBorder="1" applyAlignment="1" applyProtection="1">
      <alignment horizontal="center" vertical="center" wrapText="1"/>
      <protection/>
    </xf>
    <xf numFmtId="0" fontId="0" fillId="8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horizontal="center" vertical="center"/>
      <protection/>
    </xf>
    <xf numFmtId="9" fontId="0" fillId="8" borderId="13" xfId="21" applyFon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7" borderId="22" xfId="0" applyFont="1" applyFill="1" applyBorder="1" applyAlignment="1" applyProtection="1">
      <alignment horizontal="right" vertical="center" wrapText="1"/>
      <protection/>
    </xf>
    <xf numFmtId="0" fontId="6" fillId="7" borderId="23" xfId="0" applyFont="1" applyFill="1" applyBorder="1" applyAlignment="1" applyProtection="1">
      <alignment horizontal="right" vertical="center" wrapText="1"/>
      <protection/>
    </xf>
    <xf numFmtId="164" fontId="2" fillId="7" borderId="14" xfId="0" applyNumberFormat="1" applyFont="1" applyFill="1" applyBorder="1" applyAlignment="1" applyProtection="1">
      <alignment horizontal="center" vertical="center"/>
      <protection/>
    </xf>
    <xf numFmtId="164" fontId="2" fillId="7" borderId="15" xfId="0" applyNumberFormat="1" applyFont="1" applyFill="1" applyBorder="1" applyAlignment="1" applyProtection="1">
      <alignment horizontal="center" vertical="center"/>
      <protection/>
    </xf>
    <xf numFmtId="164" fontId="2" fillId="7" borderId="16" xfId="0" applyNumberFormat="1" applyFont="1" applyFill="1" applyBorder="1" applyAlignment="1" applyProtection="1">
      <alignment horizontal="center" vertical="center"/>
      <protection/>
    </xf>
    <xf numFmtId="164" fontId="2" fillId="7" borderId="19" xfId="0" applyNumberFormat="1" applyFont="1" applyFill="1" applyBorder="1" applyAlignment="1" applyProtection="1">
      <alignment horizontal="center" vertical="center"/>
      <protection/>
    </xf>
    <xf numFmtId="164" fontId="2" fillId="7" borderId="20" xfId="0" applyNumberFormat="1" applyFont="1" applyFill="1" applyBorder="1" applyAlignment="1" applyProtection="1">
      <alignment horizontal="center" vertical="center"/>
      <protection/>
    </xf>
    <xf numFmtId="164" fontId="2" fillId="7" borderId="21" xfId="0" applyNumberFormat="1" applyFont="1" applyFill="1" applyBorder="1" applyAlignment="1" applyProtection="1">
      <alignment horizontal="center" vertical="center"/>
      <protection/>
    </xf>
    <xf numFmtId="165" fontId="2" fillId="7" borderId="14" xfId="0" applyNumberFormat="1" applyFont="1" applyFill="1" applyBorder="1" applyAlignment="1" applyProtection="1">
      <alignment horizontal="center" vertical="center"/>
      <protection/>
    </xf>
    <xf numFmtId="165" fontId="2" fillId="7" borderId="16" xfId="0" applyNumberFormat="1" applyFont="1" applyFill="1" applyBorder="1" applyAlignment="1" applyProtection="1">
      <alignment horizontal="center" vertical="center"/>
      <protection/>
    </xf>
    <xf numFmtId="165" fontId="2" fillId="7" borderId="19" xfId="0" applyNumberFormat="1" applyFont="1" applyFill="1" applyBorder="1" applyAlignment="1" applyProtection="1">
      <alignment horizontal="center" vertical="center"/>
      <protection/>
    </xf>
    <xf numFmtId="165" fontId="2" fillId="7" borderId="21" xfId="0" applyNumberFormat="1" applyFont="1" applyFill="1" applyBorder="1" applyAlignment="1" applyProtection="1">
      <alignment horizontal="center" vertical="center"/>
      <protection/>
    </xf>
    <xf numFmtId="0" fontId="6" fillId="6" borderId="22" xfId="0" applyFont="1" applyFill="1" applyBorder="1" applyAlignment="1" applyProtection="1">
      <alignment horizontal="left" vertical="top" wrapText="1"/>
      <protection/>
    </xf>
    <xf numFmtId="0" fontId="6" fillId="6" borderId="23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8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 topLeftCell="A1">
      <selection activeCell="D3" sqref="D3"/>
    </sheetView>
  </sheetViews>
  <sheetFormatPr defaultColWidth="9.140625" defaultRowHeight="15"/>
  <cols>
    <col min="1" max="1" width="27.421875" style="8" customWidth="1"/>
    <col min="2" max="2" width="31.7109375" style="8" hidden="1" customWidth="1"/>
    <col min="3" max="3" width="18.7109375" style="8" bestFit="1" customWidth="1"/>
    <col min="4" max="4" width="57.7109375" style="8" bestFit="1" customWidth="1"/>
    <col min="5" max="5" width="12.28125" style="8" bestFit="1" customWidth="1"/>
    <col min="6" max="6" width="10.8515625" style="8" customWidth="1"/>
    <col min="7" max="7" width="19.00390625" style="8" bestFit="1" customWidth="1"/>
    <col min="8" max="8" width="16.8515625" style="9" customWidth="1"/>
    <col min="9" max="9" width="16.8515625" style="8" customWidth="1"/>
    <col min="10" max="16384" width="9.140625" style="8" customWidth="1"/>
  </cols>
  <sheetData>
    <row r="1" spans="1:9" s="4" customFormat="1" ht="38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 s="7" customFormat="1" ht="38.25">
      <c r="A2" s="5" t="s">
        <v>155</v>
      </c>
      <c r="B2" s="5" t="str">
        <f>A2&amp;" - "&amp;F2</f>
        <v>3.3.90.33.01.01.0001.000010-01 - 2</v>
      </c>
      <c r="C2" s="5" t="str">
        <f>LEFT(D2,SEARCH(",",D2)-1)</f>
        <v xml:space="preserve">AQUISIÇÃO DE PASSAGENS AÉREAS NACIONAIS </v>
      </c>
      <c r="D2" s="5" t="s">
        <v>158</v>
      </c>
      <c r="E2" s="5" t="s">
        <v>9</v>
      </c>
      <c r="F2" s="5">
        <v>2</v>
      </c>
      <c r="G2" s="5" t="s">
        <v>10</v>
      </c>
      <c r="H2" s="6">
        <v>300</v>
      </c>
      <c r="I2" s="6">
        <v>100</v>
      </c>
    </row>
    <row r="3" spans="1:9" s="7" customFormat="1" ht="38.25">
      <c r="A3" s="5" t="s">
        <v>155</v>
      </c>
      <c r="B3" s="5" t="str">
        <f aca="true" t="shared" si="0" ref="B3:B66">A3&amp;" - "&amp;F3</f>
        <v>3.3.90.33.01.01.0001.000010-01 - 14</v>
      </c>
      <c r="C3" s="5" t="str">
        <f aca="true" t="shared" si="1" ref="C3:C66">LEFT(D3,SEARCH(",",D3)-1)</f>
        <v xml:space="preserve">AQUISIÇÃO DE PASSAGENS AÉREAS NACIONAIS </v>
      </c>
      <c r="D3" s="5" t="s">
        <v>158</v>
      </c>
      <c r="E3" s="5" t="s">
        <v>9</v>
      </c>
      <c r="F3" s="5">
        <v>14</v>
      </c>
      <c r="G3" s="5" t="s">
        <v>11</v>
      </c>
      <c r="H3" s="6">
        <v>0</v>
      </c>
      <c r="I3" s="6">
        <v>50</v>
      </c>
    </row>
    <row r="4" spans="1:9" s="7" customFormat="1" ht="38.25">
      <c r="A4" s="5" t="s">
        <v>155</v>
      </c>
      <c r="B4" s="5" t="str">
        <f t="shared" si="0"/>
        <v>3.3.90.33.01.01.0001.000010-01 - 20</v>
      </c>
      <c r="C4" s="5" t="str">
        <f t="shared" si="1"/>
        <v xml:space="preserve">AQUISIÇÃO DE PASSAGENS AÉREAS NACIONAIS </v>
      </c>
      <c r="D4" s="5" t="s">
        <v>158</v>
      </c>
      <c r="E4" s="5" t="s">
        <v>9</v>
      </c>
      <c r="F4" s="5">
        <v>20</v>
      </c>
      <c r="G4" s="5" t="s">
        <v>12</v>
      </c>
      <c r="H4" s="6">
        <v>40</v>
      </c>
      <c r="I4" s="6">
        <v>40</v>
      </c>
    </row>
    <row r="5" spans="1:9" s="7" customFormat="1" ht="38.25">
      <c r="A5" s="5" t="s">
        <v>155</v>
      </c>
      <c r="B5" s="5" t="str">
        <f t="shared" si="0"/>
        <v>3.3.90.33.01.01.0001.000010-01 - 40</v>
      </c>
      <c r="C5" s="5" t="str">
        <f t="shared" si="1"/>
        <v xml:space="preserve">AQUISIÇÃO DE PASSAGENS AÉREAS NACIONAIS </v>
      </c>
      <c r="D5" s="5" t="s">
        <v>158</v>
      </c>
      <c r="E5" s="5" t="s">
        <v>9</v>
      </c>
      <c r="F5" s="5">
        <v>40</v>
      </c>
      <c r="G5" s="5" t="s">
        <v>13</v>
      </c>
      <c r="H5" s="6">
        <v>0</v>
      </c>
      <c r="I5" s="6">
        <v>150</v>
      </c>
    </row>
    <row r="6" spans="1:9" s="7" customFormat="1" ht="38.25">
      <c r="A6" s="5" t="s">
        <v>155</v>
      </c>
      <c r="B6" s="5" t="str">
        <f t="shared" si="0"/>
        <v>3.3.90.33.01.01.0001.000010-01 - 50</v>
      </c>
      <c r="C6" s="5" t="str">
        <f t="shared" si="1"/>
        <v xml:space="preserve">AQUISIÇÃO DE PASSAGENS AÉREAS NACIONAIS </v>
      </c>
      <c r="D6" s="5" t="s">
        <v>158</v>
      </c>
      <c r="E6" s="5" t="s">
        <v>9</v>
      </c>
      <c r="F6" s="5">
        <v>50</v>
      </c>
      <c r="G6" s="5" t="s">
        <v>14</v>
      </c>
      <c r="H6" s="6">
        <v>200</v>
      </c>
      <c r="I6" s="6">
        <v>200</v>
      </c>
    </row>
    <row r="7" spans="1:9" s="7" customFormat="1" ht="38.25">
      <c r="A7" s="5" t="s">
        <v>155</v>
      </c>
      <c r="B7" s="5" t="str">
        <f t="shared" si="0"/>
        <v>3.3.90.33.01.01.0001.000010-01 - 52</v>
      </c>
      <c r="C7" s="5" t="str">
        <f t="shared" si="1"/>
        <v xml:space="preserve">AQUISIÇÃO DE PASSAGENS AÉREAS NACIONAIS </v>
      </c>
      <c r="D7" s="5" t="s">
        <v>158</v>
      </c>
      <c r="E7" s="5" t="s">
        <v>9</v>
      </c>
      <c r="F7" s="5">
        <v>52</v>
      </c>
      <c r="G7" s="5" t="s">
        <v>15</v>
      </c>
      <c r="H7" s="6">
        <v>600</v>
      </c>
      <c r="I7" s="6">
        <v>600</v>
      </c>
    </row>
    <row r="8" spans="1:9" s="7" customFormat="1" ht="38.25">
      <c r="A8" s="5" t="s">
        <v>155</v>
      </c>
      <c r="B8" s="5" t="str">
        <f t="shared" si="0"/>
        <v>3.3.90.33.01.01.0001.000010-01 - 60</v>
      </c>
      <c r="C8" s="5" t="str">
        <f t="shared" si="1"/>
        <v xml:space="preserve">AQUISIÇÃO DE PASSAGENS AÉREAS NACIONAIS </v>
      </c>
      <c r="D8" s="5" t="s">
        <v>158</v>
      </c>
      <c r="E8" s="5" t="s">
        <v>9</v>
      </c>
      <c r="F8" s="5">
        <v>60</v>
      </c>
      <c r="G8" s="5" t="s">
        <v>16</v>
      </c>
      <c r="H8" s="6">
        <v>0</v>
      </c>
      <c r="I8" s="6">
        <v>1300</v>
      </c>
    </row>
    <row r="9" spans="1:9" s="7" customFormat="1" ht="38.25">
      <c r="A9" s="5" t="s">
        <v>155</v>
      </c>
      <c r="B9" s="5" t="str">
        <f t="shared" si="0"/>
        <v>3.3.90.33.01.01.0001.000010-01 - 63</v>
      </c>
      <c r="C9" s="5" t="str">
        <f t="shared" si="1"/>
        <v xml:space="preserve">AQUISIÇÃO DE PASSAGENS AÉREAS NACIONAIS </v>
      </c>
      <c r="D9" s="5" t="s">
        <v>158</v>
      </c>
      <c r="E9" s="5" t="s">
        <v>9</v>
      </c>
      <c r="F9" s="5">
        <v>63</v>
      </c>
      <c r="G9" s="5" t="s">
        <v>17</v>
      </c>
      <c r="H9" s="6">
        <v>50</v>
      </c>
      <c r="I9" s="6">
        <v>50</v>
      </c>
    </row>
    <row r="10" spans="1:9" s="7" customFormat="1" ht="38.25">
      <c r="A10" s="5" t="s">
        <v>155</v>
      </c>
      <c r="B10" s="5" t="str">
        <f t="shared" si="0"/>
        <v>3.3.90.33.01.01.0001.000010-01 - 64</v>
      </c>
      <c r="C10" s="5" t="str">
        <f t="shared" si="1"/>
        <v xml:space="preserve">AQUISIÇÃO DE PASSAGENS AÉREAS NACIONAIS </v>
      </c>
      <c r="D10" s="5" t="s">
        <v>158</v>
      </c>
      <c r="E10" s="5" t="s">
        <v>9</v>
      </c>
      <c r="F10" s="5">
        <v>64</v>
      </c>
      <c r="G10" s="5" t="s">
        <v>18</v>
      </c>
      <c r="H10" s="6">
        <v>0</v>
      </c>
      <c r="I10" s="6">
        <v>35</v>
      </c>
    </row>
    <row r="11" spans="1:9" s="7" customFormat="1" ht="38.25">
      <c r="A11" s="5" t="s">
        <v>155</v>
      </c>
      <c r="B11" s="5" t="str">
        <f t="shared" si="0"/>
        <v>3.3.90.33.01.01.0001.000010-01 - 72</v>
      </c>
      <c r="C11" s="5" t="str">
        <f t="shared" si="1"/>
        <v xml:space="preserve">AQUISIÇÃO DE PASSAGENS AÉREAS NACIONAIS </v>
      </c>
      <c r="D11" s="5" t="s">
        <v>158</v>
      </c>
      <c r="E11" s="5" t="s">
        <v>9</v>
      </c>
      <c r="F11" s="5">
        <v>72</v>
      </c>
      <c r="G11" s="5" t="s">
        <v>19</v>
      </c>
      <c r="H11" s="6">
        <v>74</v>
      </c>
      <c r="I11" s="6">
        <v>74</v>
      </c>
    </row>
    <row r="12" spans="1:9" s="7" customFormat="1" ht="38.25">
      <c r="A12" s="5" t="s">
        <v>155</v>
      </c>
      <c r="B12" s="5" t="str">
        <f t="shared" si="0"/>
        <v>3.3.90.33.01.01.0001.000010-01 - 80</v>
      </c>
      <c r="C12" s="5" t="str">
        <f t="shared" si="1"/>
        <v xml:space="preserve">AQUISIÇÃO DE PASSAGENS AÉREAS NACIONAIS </v>
      </c>
      <c r="D12" s="5" t="s">
        <v>158</v>
      </c>
      <c r="E12" s="5" t="s">
        <v>9</v>
      </c>
      <c r="F12" s="5">
        <v>80</v>
      </c>
      <c r="G12" s="5" t="s">
        <v>20</v>
      </c>
      <c r="H12" s="6">
        <v>300</v>
      </c>
      <c r="I12" s="6">
        <v>300</v>
      </c>
    </row>
    <row r="13" spans="1:9" s="7" customFormat="1" ht="38.25">
      <c r="A13" s="5" t="s">
        <v>155</v>
      </c>
      <c r="B13" s="5" t="str">
        <f t="shared" si="0"/>
        <v>3.3.90.33.01.01.0001.000010-01 - 4002</v>
      </c>
      <c r="C13" s="5" t="str">
        <f t="shared" si="1"/>
        <v xml:space="preserve">AQUISIÇÃO DE PASSAGENS AÉREAS NACIONAIS </v>
      </c>
      <c r="D13" s="5" t="s">
        <v>158</v>
      </c>
      <c r="E13" s="5" t="s">
        <v>9</v>
      </c>
      <c r="F13" s="5">
        <v>4002</v>
      </c>
      <c r="G13" s="5" t="s">
        <v>21</v>
      </c>
      <c r="H13" s="6">
        <v>0</v>
      </c>
      <c r="I13" s="6">
        <v>50</v>
      </c>
    </row>
    <row r="14" spans="1:9" s="7" customFormat="1" ht="38.25">
      <c r="A14" s="5" t="s">
        <v>155</v>
      </c>
      <c r="B14" s="5" t="str">
        <f t="shared" si="0"/>
        <v>3.3.90.33.01.01.0001.000010-01 - 90</v>
      </c>
      <c r="C14" s="5" t="str">
        <f t="shared" si="1"/>
        <v xml:space="preserve">AQUISIÇÃO DE PASSAGENS AÉREAS NACIONAIS </v>
      </c>
      <c r="D14" s="5" t="s">
        <v>158</v>
      </c>
      <c r="E14" s="5" t="s">
        <v>9</v>
      </c>
      <c r="F14" s="5">
        <v>90</v>
      </c>
      <c r="G14" s="5" t="s">
        <v>22</v>
      </c>
      <c r="H14" s="6">
        <v>50</v>
      </c>
      <c r="I14" s="6">
        <v>100</v>
      </c>
    </row>
    <row r="15" spans="1:9" s="7" customFormat="1" ht="38.25">
      <c r="A15" s="5" t="s">
        <v>155</v>
      </c>
      <c r="B15" s="5" t="str">
        <f t="shared" si="0"/>
        <v>3.3.90.33.01.01.0001.000010-01 - 94</v>
      </c>
      <c r="C15" s="5" t="str">
        <f t="shared" si="1"/>
        <v xml:space="preserve">AQUISIÇÃO DE PASSAGENS AÉREAS NACIONAIS </v>
      </c>
      <c r="D15" s="5" t="s">
        <v>158</v>
      </c>
      <c r="E15" s="5" t="s">
        <v>9</v>
      </c>
      <c r="F15" s="5">
        <v>94</v>
      </c>
      <c r="G15" s="5" t="s">
        <v>23</v>
      </c>
      <c r="H15" s="6">
        <v>0</v>
      </c>
      <c r="I15" s="6">
        <v>25</v>
      </c>
    </row>
    <row r="16" spans="1:9" s="7" customFormat="1" ht="38.25">
      <c r="A16" s="5" t="s">
        <v>155</v>
      </c>
      <c r="B16" s="5" t="str">
        <f t="shared" si="0"/>
        <v>3.3.90.33.01.01.0001.000010-01 - 97</v>
      </c>
      <c r="C16" s="5" t="str">
        <f t="shared" si="1"/>
        <v xml:space="preserve">AQUISIÇÃO DE PASSAGENS AÉREAS NACIONAIS </v>
      </c>
      <c r="D16" s="5" t="s">
        <v>158</v>
      </c>
      <c r="E16" s="5" t="s">
        <v>9</v>
      </c>
      <c r="F16" s="5">
        <v>97</v>
      </c>
      <c r="G16" s="5" t="s">
        <v>24</v>
      </c>
      <c r="H16" s="6">
        <v>0</v>
      </c>
      <c r="I16" s="6">
        <v>175</v>
      </c>
    </row>
    <row r="17" spans="1:9" s="7" customFormat="1" ht="38.25">
      <c r="A17" s="5" t="s">
        <v>155</v>
      </c>
      <c r="B17" s="5" t="str">
        <f t="shared" si="0"/>
        <v>3.3.90.33.01.01.0001.000010-01 - 110</v>
      </c>
      <c r="C17" s="5" t="str">
        <f t="shared" si="1"/>
        <v xml:space="preserve">AQUISIÇÃO DE PASSAGENS AÉREAS NACIONAIS </v>
      </c>
      <c r="D17" s="5" t="s">
        <v>158</v>
      </c>
      <c r="E17" s="5" t="s">
        <v>9</v>
      </c>
      <c r="F17" s="5">
        <v>110</v>
      </c>
      <c r="G17" s="5" t="s">
        <v>25</v>
      </c>
      <c r="H17" s="6">
        <v>0</v>
      </c>
      <c r="I17" s="6">
        <v>10</v>
      </c>
    </row>
    <row r="18" spans="1:9" s="7" customFormat="1" ht="38.25">
      <c r="A18" s="5" t="s">
        <v>155</v>
      </c>
      <c r="B18" s="5" t="str">
        <f t="shared" si="0"/>
        <v>3.3.90.33.01.01.0001.000010-01 - 111</v>
      </c>
      <c r="C18" s="5" t="str">
        <f t="shared" si="1"/>
        <v xml:space="preserve">AQUISIÇÃO DE PASSAGENS AÉREAS NACIONAIS </v>
      </c>
      <c r="D18" s="5" t="s">
        <v>158</v>
      </c>
      <c r="E18" s="5" t="s">
        <v>9</v>
      </c>
      <c r="F18" s="5">
        <v>111</v>
      </c>
      <c r="G18" s="5" t="s">
        <v>26</v>
      </c>
      <c r="H18" s="6">
        <v>0</v>
      </c>
      <c r="I18" s="6">
        <v>250</v>
      </c>
    </row>
    <row r="19" spans="1:9" s="7" customFormat="1" ht="38.25">
      <c r="A19" s="5" t="s">
        <v>155</v>
      </c>
      <c r="B19" s="5" t="str">
        <f t="shared" si="0"/>
        <v>3.3.90.33.01.01.0001.000010-01 - 113</v>
      </c>
      <c r="C19" s="5" t="str">
        <f t="shared" si="1"/>
        <v xml:space="preserve">AQUISIÇÃO DE PASSAGENS AÉREAS NACIONAIS </v>
      </c>
      <c r="D19" s="5" t="s">
        <v>158</v>
      </c>
      <c r="E19" s="5" t="s">
        <v>9</v>
      </c>
      <c r="F19" s="5">
        <v>113</v>
      </c>
      <c r="G19" s="5" t="s">
        <v>27</v>
      </c>
      <c r="H19" s="6">
        <v>0</v>
      </c>
      <c r="I19" s="6">
        <v>50</v>
      </c>
    </row>
    <row r="20" spans="1:9" s="7" customFormat="1" ht="38.25">
      <c r="A20" s="5" t="s">
        <v>155</v>
      </c>
      <c r="B20" s="5" t="str">
        <f t="shared" si="0"/>
        <v>3.3.90.33.01.01.0001.000010-01 - 150</v>
      </c>
      <c r="C20" s="5" t="str">
        <f t="shared" si="1"/>
        <v xml:space="preserve">AQUISIÇÃO DE PASSAGENS AÉREAS NACIONAIS </v>
      </c>
      <c r="D20" s="5" t="s">
        <v>158</v>
      </c>
      <c r="E20" s="5" t="s">
        <v>9</v>
      </c>
      <c r="F20" s="5">
        <v>150</v>
      </c>
      <c r="G20" s="5" t="s">
        <v>28</v>
      </c>
      <c r="H20" s="6">
        <v>0</v>
      </c>
      <c r="I20" s="6">
        <v>535</v>
      </c>
    </row>
    <row r="21" spans="1:9" s="7" customFormat="1" ht="38.25">
      <c r="A21" s="5" t="s">
        <v>155</v>
      </c>
      <c r="B21" s="5" t="str">
        <f t="shared" si="0"/>
        <v>3.3.90.33.01.01.0001.000010-01 - 151</v>
      </c>
      <c r="C21" s="5" t="str">
        <f t="shared" si="1"/>
        <v xml:space="preserve">AQUISIÇÃO DE PASSAGENS AÉREAS NACIONAIS </v>
      </c>
      <c r="D21" s="5" t="s">
        <v>158</v>
      </c>
      <c r="E21" s="5" t="s">
        <v>9</v>
      </c>
      <c r="F21" s="5">
        <v>151</v>
      </c>
      <c r="G21" s="5" t="s">
        <v>29</v>
      </c>
      <c r="H21" s="6">
        <v>1</v>
      </c>
      <c r="I21" s="6">
        <v>4</v>
      </c>
    </row>
    <row r="22" spans="1:9" s="7" customFormat="1" ht="38.25">
      <c r="A22" s="5" t="s">
        <v>155</v>
      </c>
      <c r="B22" s="5" t="str">
        <f t="shared" si="0"/>
        <v>3.3.90.33.01.01.0001.000010-01 - 193</v>
      </c>
      <c r="C22" s="5" t="str">
        <f t="shared" si="1"/>
        <v xml:space="preserve">AQUISIÇÃO DE PASSAGENS AÉREAS NACIONAIS </v>
      </c>
      <c r="D22" s="5" t="s">
        <v>158</v>
      </c>
      <c r="E22" s="5" t="s">
        <v>9</v>
      </c>
      <c r="F22" s="5">
        <v>193</v>
      </c>
      <c r="G22" s="5" t="s">
        <v>30</v>
      </c>
      <c r="H22" s="6">
        <v>0</v>
      </c>
      <c r="I22" s="6">
        <v>100</v>
      </c>
    </row>
    <row r="23" spans="1:9" s="7" customFormat="1" ht="38.25">
      <c r="A23" s="5" t="s">
        <v>155</v>
      </c>
      <c r="B23" s="5" t="str">
        <f t="shared" si="0"/>
        <v>3.3.90.33.01.01.0001.000010-01 - 196</v>
      </c>
      <c r="C23" s="5" t="str">
        <f t="shared" si="1"/>
        <v xml:space="preserve">AQUISIÇÃO DE PASSAGENS AÉREAS NACIONAIS </v>
      </c>
      <c r="D23" s="5" t="s">
        <v>158</v>
      </c>
      <c r="E23" s="5" t="s">
        <v>9</v>
      </c>
      <c r="F23" s="5">
        <v>196</v>
      </c>
      <c r="G23" s="5" t="s">
        <v>31</v>
      </c>
      <c r="H23" s="6">
        <v>0</v>
      </c>
      <c r="I23" s="6">
        <v>30</v>
      </c>
    </row>
    <row r="24" spans="1:9" s="7" customFormat="1" ht="38.25">
      <c r="A24" s="5" t="s">
        <v>155</v>
      </c>
      <c r="B24" s="5" t="str">
        <f t="shared" si="0"/>
        <v>3.3.90.33.01.01.0001.000010-01 - 220</v>
      </c>
      <c r="C24" s="5" t="str">
        <f t="shared" si="1"/>
        <v xml:space="preserve">AQUISIÇÃO DE PASSAGENS AÉREAS NACIONAIS </v>
      </c>
      <c r="D24" s="5" t="s">
        <v>158</v>
      </c>
      <c r="E24" s="5" t="s">
        <v>9</v>
      </c>
      <c r="F24" s="5">
        <v>220</v>
      </c>
      <c r="G24" s="5" t="s">
        <v>32</v>
      </c>
      <c r="H24" s="6">
        <v>2770</v>
      </c>
      <c r="I24" s="6">
        <v>2770</v>
      </c>
    </row>
    <row r="25" spans="1:9" s="7" customFormat="1" ht="38.25">
      <c r="A25" s="5" t="s">
        <v>155</v>
      </c>
      <c r="B25" s="5" t="str">
        <f t="shared" si="0"/>
        <v>3.3.90.33.01.01.0001.000010-01 - 306</v>
      </c>
      <c r="C25" s="5" t="str">
        <f t="shared" si="1"/>
        <v xml:space="preserve">AQUISIÇÃO DE PASSAGENS AÉREAS NACIONAIS </v>
      </c>
      <c r="D25" s="5" t="s">
        <v>158</v>
      </c>
      <c r="E25" s="5" t="s">
        <v>9</v>
      </c>
      <c r="F25" s="5">
        <v>306</v>
      </c>
      <c r="G25" s="5" t="s">
        <v>33</v>
      </c>
      <c r="H25" s="6">
        <v>0</v>
      </c>
      <c r="I25" s="6">
        <v>3</v>
      </c>
    </row>
    <row r="26" spans="1:9" s="7" customFormat="1" ht="38.25">
      <c r="A26" s="5" t="s">
        <v>155</v>
      </c>
      <c r="B26" s="5" t="str">
        <f t="shared" si="0"/>
        <v>3.3.90.33.01.01.0001.000010-01 - 361</v>
      </c>
      <c r="C26" s="5" t="str">
        <f t="shared" si="1"/>
        <v xml:space="preserve">AQUISIÇÃO DE PASSAGENS AÉREAS NACIONAIS </v>
      </c>
      <c r="D26" s="5" t="s">
        <v>158</v>
      </c>
      <c r="E26" s="5" t="s">
        <v>9</v>
      </c>
      <c r="F26" s="5">
        <v>361</v>
      </c>
      <c r="G26" s="5" t="s">
        <v>34</v>
      </c>
      <c r="H26" s="6">
        <v>0</v>
      </c>
      <c r="I26" s="6">
        <v>30</v>
      </c>
    </row>
    <row r="27" spans="1:9" s="7" customFormat="1" ht="38.25">
      <c r="A27" s="5" t="s">
        <v>155</v>
      </c>
      <c r="B27" s="5" t="str">
        <f t="shared" si="0"/>
        <v>3.3.90.33.01.01.0001.000010-01 - 370</v>
      </c>
      <c r="C27" s="5" t="str">
        <f t="shared" si="1"/>
        <v xml:space="preserve">AQUISIÇÃO DE PASSAGENS AÉREAS NACIONAIS </v>
      </c>
      <c r="D27" s="5" t="s">
        <v>158</v>
      </c>
      <c r="E27" s="5" t="s">
        <v>9</v>
      </c>
      <c r="F27" s="5">
        <v>370</v>
      </c>
      <c r="G27" s="5" t="s">
        <v>35</v>
      </c>
      <c r="H27" s="6">
        <v>0</v>
      </c>
      <c r="I27" s="6">
        <v>85</v>
      </c>
    </row>
    <row r="28" spans="1:9" s="7" customFormat="1" ht="38.25">
      <c r="A28" s="5" t="s">
        <v>155</v>
      </c>
      <c r="B28" s="5" t="str">
        <f t="shared" si="0"/>
        <v>3.3.90.33.01.01.0001.000010-01 - 390</v>
      </c>
      <c r="C28" s="5" t="str">
        <f t="shared" si="1"/>
        <v xml:space="preserve">AQUISIÇÃO DE PASSAGENS AÉREAS NACIONAIS </v>
      </c>
      <c r="D28" s="5" t="s">
        <v>158</v>
      </c>
      <c r="E28" s="5" t="s">
        <v>9</v>
      </c>
      <c r="F28" s="5">
        <v>390</v>
      </c>
      <c r="G28" s="5" t="s">
        <v>36</v>
      </c>
      <c r="H28" s="6">
        <v>0</v>
      </c>
      <c r="I28" s="6">
        <v>150</v>
      </c>
    </row>
    <row r="29" spans="1:9" s="7" customFormat="1" ht="38.25">
      <c r="A29" s="5" t="s">
        <v>155</v>
      </c>
      <c r="B29" s="5" t="str">
        <f t="shared" si="0"/>
        <v>3.3.90.33.01.01.0001.000010-01 - 391</v>
      </c>
      <c r="C29" s="5" t="str">
        <f t="shared" si="1"/>
        <v xml:space="preserve">AQUISIÇÃO DE PASSAGENS AÉREAS NACIONAIS </v>
      </c>
      <c r="D29" s="5" t="s">
        <v>158</v>
      </c>
      <c r="E29" s="5" t="s">
        <v>9</v>
      </c>
      <c r="F29" s="5">
        <v>391</v>
      </c>
      <c r="G29" s="5" t="s">
        <v>37</v>
      </c>
      <c r="H29" s="6">
        <v>0</v>
      </c>
      <c r="I29" s="6">
        <v>20</v>
      </c>
    </row>
    <row r="30" spans="1:9" s="7" customFormat="1" ht="38.25">
      <c r="A30" s="5" t="s">
        <v>155</v>
      </c>
      <c r="B30" s="5" t="str">
        <f t="shared" si="0"/>
        <v>3.3.90.33.01.01.0001.000010-01 - 393</v>
      </c>
      <c r="C30" s="5" t="str">
        <f t="shared" si="1"/>
        <v xml:space="preserve">AQUISIÇÃO DE PASSAGENS AÉREAS NACIONAIS </v>
      </c>
      <c r="D30" s="5" t="s">
        <v>158</v>
      </c>
      <c r="E30" s="5" t="s">
        <v>9</v>
      </c>
      <c r="F30" s="5">
        <v>393</v>
      </c>
      <c r="G30" s="5" t="s">
        <v>38</v>
      </c>
      <c r="H30" s="6">
        <v>0</v>
      </c>
      <c r="I30" s="6">
        <v>15</v>
      </c>
    </row>
    <row r="31" spans="1:9" s="7" customFormat="1" ht="38.25">
      <c r="A31" s="5" t="s">
        <v>155</v>
      </c>
      <c r="B31" s="5" t="str">
        <f t="shared" si="0"/>
        <v>3.3.90.33.01.01.0001.000010-01 - 400</v>
      </c>
      <c r="C31" s="5" t="str">
        <f t="shared" si="1"/>
        <v xml:space="preserve">AQUISIÇÃO DE PASSAGENS AÉREAS NACIONAIS </v>
      </c>
      <c r="D31" s="5" t="s">
        <v>158</v>
      </c>
      <c r="E31" s="5" t="s">
        <v>9</v>
      </c>
      <c r="F31" s="5">
        <v>400</v>
      </c>
      <c r="G31" s="5" t="s">
        <v>39</v>
      </c>
      <c r="H31" s="6">
        <v>0</v>
      </c>
      <c r="I31" s="6">
        <v>600</v>
      </c>
    </row>
    <row r="32" spans="1:9" s="7" customFormat="1" ht="38.25">
      <c r="A32" s="5" t="s">
        <v>155</v>
      </c>
      <c r="B32" s="5" t="str">
        <f t="shared" si="0"/>
        <v>3.3.90.33.01.01.0001.000010-01 - 401</v>
      </c>
      <c r="C32" s="5" t="str">
        <f t="shared" si="1"/>
        <v xml:space="preserve">AQUISIÇÃO DE PASSAGENS AÉREAS NACIONAIS </v>
      </c>
      <c r="D32" s="5" t="s">
        <v>158</v>
      </c>
      <c r="E32" s="5" t="s">
        <v>9</v>
      </c>
      <c r="F32" s="5">
        <v>401</v>
      </c>
      <c r="G32" s="5" t="s">
        <v>40</v>
      </c>
      <c r="H32" s="6">
        <v>150</v>
      </c>
      <c r="I32" s="6">
        <v>150</v>
      </c>
    </row>
    <row r="33" spans="1:9" s="7" customFormat="1" ht="38.25">
      <c r="A33" s="5" t="s">
        <v>155</v>
      </c>
      <c r="B33" s="5" t="str">
        <f t="shared" si="0"/>
        <v>3.3.90.33.01.01.0001.000010-01 - 410</v>
      </c>
      <c r="C33" s="5" t="str">
        <f t="shared" si="1"/>
        <v xml:space="preserve">AQUISIÇÃO DE PASSAGENS AÉREAS NACIONAIS </v>
      </c>
      <c r="D33" s="5" t="s">
        <v>158</v>
      </c>
      <c r="E33" s="5" t="s">
        <v>9</v>
      </c>
      <c r="F33" s="5">
        <v>410</v>
      </c>
      <c r="G33" s="5" t="s">
        <v>41</v>
      </c>
      <c r="H33" s="6">
        <v>0</v>
      </c>
      <c r="I33" s="6">
        <v>250</v>
      </c>
    </row>
    <row r="34" spans="1:9" s="7" customFormat="1" ht="38.25">
      <c r="A34" s="5" t="s">
        <v>155</v>
      </c>
      <c r="B34" s="5" t="str">
        <f t="shared" si="0"/>
        <v>3.3.90.33.01.01.0001.000010-01 - 413</v>
      </c>
      <c r="C34" s="5" t="str">
        <f t="shared" si="1"/>
        <v xml:space="preserve">AQUISIÇÃO DE PASSAGENS AÉREAS NACIONAIS </v>
      </c>
      <c r="D34" s="5" t="s">
        <v>158</v>
      </c>
      <c r="E34" s="5" t="s">
        <v>9</v>
      </c>
      <c r="F34" s="5">
        <v>413</v>
      </c>
      <c r="G34" s="5" t="s">
        <v>42</v>
      </c>
      <c r="H34" s="6">
        <v>120</v>
      </c>
      <c r="I34" s="6">
        <v>120</v>
      </c>
    </row>
    <row r="35" spans="1:9" s="7" customFormat="1" ht="38.25">
      <c r="A35" s="5" t="s">
        <v>155</v>
      </c>
      <c r="B35" s="5" t="str">
        <f t="shared" si="0"/>
        <v>3.3.90.33.01.01.0001.000010-01 - 417</v>
      </c>
      <c r="C35" s="5" t="str">
        <f t="shared" si="1"/>
        <v xml:space="preserve">AQUISIÇÃO DE PASSAGENS AÉREAS NACIONAIS </v>
      </c>
      <c r="D35" s="5" t="s">
        <v>158</v>
      </c>
      <c r="E35" s="5" t="s">
        <v>9</v>
      </c>
      <c r="F35" s="5">
        <v>417</v>
      </c>
      <c r="G35" s="5" t="s">
        <v>43</v>
      </c>
      <c r="H35" s="6">
        <v>0</v>
      </c>
      <c r="I35" s="6">
        <v>40</v>
      </c>
    </row>
    <row r="36" spans="1:9" s="7" customFormat="1" ht="38.25">
      <c r="A36" s="5" t="s">
        <v>155</v>
      </c>
      <c r="B36" s="5" t="str">
        <f t="shared" si="0"/>
        <v>3.3.90.33.01.01.0001.000010-01 - 431</v>
      </c>
      <c r="C36" s="5" t="str">
        <f t="shared" si="1"/>
        <v xml:space="preserve">AQUISIÇÃO DE PASSAGENS AÉREAS NACIONAIS </v>
      </c>
      <c r="D36" s="5" t="s">
        <v>158</v>
      </c>
      <c r="E36" s="5" t="s">
        <v>9</v>
      </c>
      <c r="F36" s="5">
        <v>431</v>
      </c>
      <c r="G36" s="5" t="s">
        <v>44</v>
      </c>
      <c r="H36" s="6">
        <v>60</v>
      </c>
      <c r="I36" s="6">
        <v>60</v>
      </c>
    </row>
    <row r="37" spans="1:9" s="7" customFormat="1" ht="38.25">
      <c r="A37" s="5" t="s">
        <v>155</v>
      </c>
      <c r="B37" s="5" t="str">
        <f t="shared" si="0"/>
        <v>3.3.90.33.01.01.0001.000010-01 - 480</v>
      </c>
      <c r="C37" s="5" t="str">
        <f t="shared" si="1"/>
        <v xml:space="preserve">AQUISIÇÃO DE PASSAGENS AÉREAS NACIONAIS </v>
      </c>
      <c r="D37" s="5" t="s">
        <v>158</v>
      </c>
      <c r="E37" s="5" t="s">
        <v>9</v>
      </c>
      <c r="F37" s="5">
        <v>480</v>
      </c>
      <c r="G37" s="5" t="s">
        <v>45</v>
      </c>
      <c r="H37" s="6">
        <v>0</v>
      </c>
      <c r="I37" s="6">
        <v>60</v>
      </c>
    </row>
    <row r="38" spans="1:9" s="7" customFormat="1" ht="51">
      <c r="A38" s="5" t="s">
        <v>157</v>
      </c>
      <c r="B38" s="5" t="str">
        <f t="shared" si="0"/>
        <v>3.3.90.33.01.02.0001.000005-01 - 60</v>
      </c>
      <c r="C38" s="5" t="str">
        <f t="shared" si="1"/>
        <v>AQUISIÇÃO DE PASSAGENS TERRESTRES NACIONAIS</v>
      </c>
      <c r="D38" s="5" t="s">
        <v>159</v>
      </c>
      <c r="E38" s="5" t="s">
        <v>9</v>
      </c>
      <c r="F38" s="5">
        <v>60</v>
      </c>
      <c r="G38" s="5" t="s">
        <v>16</v>
      </c>
      <c r="H38" s="6">
        <v>0</v>
      </c>
      <c r="I38" s="6">
        <v>700</v>
      </c>
    </row>
    <row r="39" spans="1:9" s="7" customFormat="1" ht="51">
      <c r="A39" s="5" t="s">
        <v>157</v>
      </c>
      <c r="B39" s="5" t="str">
        <f t="shared" si="0"/>
        <v>3.3.90.33.01.02.0001.000005-01 - 431</v>
      </c>
      <c r="C39" s="5" t="str">
        <f t="shared" si="1"/>
        <v>AQUISIÇÃO DE PASSAGENS TERRESTRES NACIONAIS</v>
      </c>
      <c r="D39" s="5" t="s">
        <v>159</v>
      </c>
      <c r="E39" s="5" t="s">
        <v>9</v>
      </c>
      <c r="F39" s="5">
        <v>431</v>
      </c>
      <c r="G39" s="5" t="s">
        <v>44</v>
      </c>
      <c r="H39" s="6">
        <v>0</v>
      </c>
      <c r="I39" s="6">
        <v>2300</v>
      </c>
    </row>
    <row r="40" spans="1:9" s="7" customFormat="1" ht="38.25">
      <c r="A40" s="5" t="s">
        <v>46</v>
      </c>
      <c r="B40" s="5" t="str">
        <f t="shared" si="0"/>
        <v>3.3.90.33.05.01.0001.000002-01 - 2</v>
      </c>
      <c r="C40" s="5" t="str">
        <f t="shared" si="1"/>
        <v>SERVIÇO DE AGENCIAMENTO DE VIAGENS</v>
      </c>
      <c r="D40" s="5" t="s">
        <v>47</v>
      </c>
      <c r="E40" s="5" t="s">
        <v>48</v>
      </c>
      <c r="F40" s="5">
        <v>2</v>
      </c>
      <c r="G40" s="5" t="s">
        <v>10</v>
      </c>
      <c r="H40" s="6">
        <v>300</v>
      </c>
      <c r="I40" s="6">
        <v>100</v>
      </c>
    </row>
    <row r="41" spans="1:9" s="7" customFormat="1" ht="38.25">
      <c r="A41" s="5" t="s">
        <v>46</v>
      </c>
      <c r="B41" s="5" t="str">
        <f t="shared" si="0"/>
        <v>3.3.90.33.05.01.0001.000002-01 - 14</v>
      </c>
      <c r="C41" s="5" t="str">
        <f t="shared" si="1"/>
        <v>SERVIÇO DE AGENCIAMENTO DE VIAGENS</v>
      </c>
      <c r="D41" s="5" t="s">
        <v>47</v>
      </c>
      <c r="E41" s="5" t="s">
        <v>48</v>
      </c>
      <c r="F41" s="5">
        <v>14</v>
      </c>
      <c r="G41" s="5" t="s">
        <v>11</v>
      </c>
      <c r="H41" s="6">
        <v>0</v>
      </c>
      <c r="I41" s="6">
        <v>50</v>
      </c>
    </row>
    <row r="42" spans="1:9" s="7" customFormat="1" ht="38.25">
      <c r="A42" s="5" t="s">
        <v>46</v>
      </c>
      <c r="B42" s="5" t="str">
        <f t="shared" si="0"/>
        <v>3.3.90.33.05.01.0001.000002-01 - 20</v>
      </c>
      <c r="C42" s="5" t="str">
        <f t="shared" si="1"/>
        <v>SERVIÇO DE AGENCIAMENTO DE VIAGENS</v>
      </c>
      <c r="D42" s="5" t="s">
        <v>47</v>
      </c>
      <c r="E42" s="5" t="s">
        <v>48</v>
      </c>
      <c r="F42" s="5">
        <v>20</v>
      </c>
      <c r="G42" s="5" t="s">
        <v>12</v>
      </c>
      <c r="H42" s="6">
        <v>40</v>
      </c>
      <c r="I42" s="6">
        <v>40</v>
      </c>
    </row>
    <row r="43" spans="1:9" s="7" customFormat="1" ht="38.25">
      <c r="A43" s="5" t="s">
        <v>46</v>
      </c>
      <c r="B43" s="5" t="str">
        <f t="shared" si="0"/>
        <v>3.3.90.33.05.01.0001.000002-01 - 40</v>
      </c>
      <c r="C43" s="5" t="str">
        <f t="shared" si="1"/>
        <v>SERVIÇO DE AGENCIAMENTO DE VIAGENS</v>
      </c>
      <c r="D43" s="5" t="s">
        <v>47</v>
      </c>
      <c r="E43" s="5" t="s">
        <v>48</v>
      </c>
      <c r="F43" s="5">
        <v>40</v>
      </c>
      <c r="G43" s="5" t="s">
        <v>13</v>
      </c>
      <c r="H43" s="6">
        <v>0</v>
      </c>
      <c r="I43" s="6">
        <v>150</v>
      </c>
    </row>
    <row r="44" spans="1:9" s="7" customFormat="1" ht="38.25">
      <c r="A44" s="5" t="s">
        <v>46</v>
      </c>
      <c r="B44" s="5" t="str">
        <f t="shared" si="0"/>
        <v>3.3.90.33.05.01.0001.000002-01 - 50</v>
      </c>
      <c r="C44" s="5" t="str">
        <f t="shared" si="1"/>
        <v>SERVIÇO DE AGENCIAMENTO DE VIAGENS</v>
      </c>
      <c r="D44" s="5" t="s">
        <v>47</v>
      </c>
      <c r="E44" s="5" t="s">
        <v>48</v>
      </c>
      <c r="F44" s="5">
        <v>50</v>
      </c>
      <c r="G44" s="5" t="s">
        <v>14</v>
      </c>
      <c r="H44" s="6">
        <v>200</v>
      </c>
      <c r="I44" s="6">
        <v>200</v>
      </c>
    </row>
    <row r="45" spans="1:9" s="7" customFormat="1" ht="38.25">
      <c r="A45" s="5" t="s">
        <v>46</v>
      </c>
      <c r="B45" s="5" t="str">
        <f t="shared" si="0"/>
        <v>3.3.90.33.05.01.0001.000002-01 - 52</v>
      </c>
      <c r="C45" s="5" t="str">
        <f t="shared" si="1"/>
        <v>SERVIÇO DE AGENCIAMENTO DE VIAGENS</v>
      </c>
      <c r="D45" s="5" t="s">
        <v>47</v>
      </c>
      <c r="E45" s="5" t="s">
        <v>48</v>
      </c>
      <c r="F45" s="5">
        <v>52</v>
      </c>
      <c r="G45" s="5" t="s">
        <v>15</v>
      </c>
      <c r="H45" s="6">
        <v>600</v>
      </c>
      <c r="I45" s="6">
        <v>600</v>
      </c>
    </row>
    <row r="46" spans="1:9" s="7" customFormat="1" ht="38.25">
      <c r="A46" s="5" t="s">
        <v>46</v>
      </c>
      <c r="B46" s="5" t="str">
        <f t="shared" si="0"/>
        <v>3.3.90.33.05.01.0001.000002-01 - 60</v>
      </c>
      <c r="C46" s="5" t="str">
        <f t="shared" si="1"/>
        <v>SERVIÇO DE AGENCIAMENTO DE VIAGENS</v>
      </c>
      <c r="D46" s="5" t="s">
        <v>47</v>
      </c>
      <c r="E46" s="5" t="s">
        <v>48</v>
      </c>
      <c r="F46" s="5">
        <v>60</v>
      </c>
      <c r="G46" s="5" t="s">
        <v>16</v>
      </c>
      <c r="H46" s="6">
        <v>0</v>
      </c>
      <c r="I46" s="6">
        <v>1300</v>
      </c>
    </row>
    <row r="47" spans="1:9" s="7" customFormat="1" ht="38.25">
      <c r="A47" s="5" t="s">
        <v>46</v>
      </c>
      <c r="B47" s="5" t="str">
        <f t="shared" si="0"/>
        <v>3.3.90.33.05.01.0001.000002-01 - 63</v>
      </c>
      <c r="C47" s="5" t="str">
        <f t="shared" si="1"/>
        <v>SERVIÇO DE AGENCIAMENTO DE VIAGENS</v>
      </c>
      <c r="D47" s="5" t="s">
        <v>47</v>
      </c>
      <c r="E47" s="5" t="s">
        <v>48</v>
      </c>
      <c r="F47" s="5">
        <v>63</v>
      </c>
      <c r="G47" s="5" t="s">
        <v>17</v>
      </c>
      <c r="H47" s="6">
        <v>50</v>
      </c>
      <c r="I47" s="6">
        <v>50</v>
      </c>
    </row>
    <row r="48" spans="1:9" s="7" customFormat="1" ht="38.25">
      <c r="A48" s="5" t="s">
        <v>46</v>
      </c>
      <c r="B48" s="5" t="str">
        <f t="shared" si="0"/>
        <v>3.3.90.33.05.01.0001.000002-01 - 64</v>
      </c>
      <c r="C48" s="5" t="str">
        <f t="shared" si="1"/>
        <v>SERVIÇO DE AGENCIAMENTO DE VIAGENS</v>
      </c>
      <c r="D48" s="5" t="s">
        <v>47</v>
      </c>
      <c r="E48" s="5" t="s">
        <v>48</v>
      </c>
      <c r="F48" s="5">
        <v>64</v>
      </c>
      <c r="G48" s="5" t="s">
        <v>18</v>
      </c>
      <c r="H48" s="6">
        <v>0</v>
      </c>
      <c r="I48" s="6">
        <v>35</v>
      </c>
    </row>
    <row r="49" spans="1:9" s="7" customFormat="1" ht="38.25">
      <c r="A49" s="5" t="s">
        <v>46</v>
      </c>
      <c r="B49" s="5" t="str">
        <f t="shared" si="0"/>
        <v>3.3.90.33.05.01.0001.000002-01 - 72</v>
      </c>
      <c r="C49" s="5" t="str">
        <f t="shared" si="1"/>
        <v>SERVIÇO DE AGENCIAMENTO DE VIAGENS</v>
      </c>
      <c r="D49" s="5" t="s">
        <v>47</v>
      </c>
      <c r="E49" s="5" t="s">
        <v>48</v>
      </c>
      <c r="F49" s="5">
        <v>72</v>
      </c>
      <c r="G49" s="5" t="s">
        <v>19</v>
      </c>
      <c r="H49" s="6">
        <v>74</v>
      </c>
      <c r="I49" s="6">
        <v>74</v>
      </c>
    </row>
    <row r="50" spans="1:9" s="7" customFormat="1" ht="38.25">
      <c r="A50" s="5" t="s">
        <v>46</v>
      </c>
      <c r="B50" s="5" t="str">
        <f t="shared" si="0"/>
        <v>3.3.90.33.05.01.0001.000002-01 - 80</v>
      </c>
      <c r="C50" s="5" t="str">
        <f t="shared" si="1"/>
        <v>SERVIÇO DE AGENCIAMENTO DE VIAGENS</v>
      </c>
      <c r="D50" s="5" t="s">
        <v>47</v>
      </c>
      <c r="E50" s="5" t="s">
        <v>48</v>
      </c>
      <c r="F50" s="5">
        <v>80</v>
      </c>
      <c r="G50" s="5" t="s">
        <v>20</v>
      </c>
      <c r="H50" s="6">
        <v>300</v>
      </c>
      <c r="I50" s="6">
        <v>300</v>
      </c>
    </row>
    <row r="51" spans="1:9" s="7" customFormat="1" ht="38.25">
      <c r="A51" s="5" t="s">
        <v>46</v>
      </c>
      <c r="B51" s="5" t="str">
        <f t="shared" si="0"/>
        <v>3.3.90.33.05.01.0001.000002-01 - 4002</v>
      </c>
      <c r="C51" s="5" t="str">
        <f t="shared" si="1"/>
        <v>SERVIÇO DE AGENCIAMENTO DE VIAGENS</v>
      </c>
      <c r="D51" s="5" t="s">
        <v>47</v>
      </c>
      <c r="E51" s="5" t="s">
        <v>48</v>
      </c>
      <c r="F51" s="5">
        <v>4002</v>
      </c>
      <c r="G51" s="5" t="s">
        <v>21</v>
      </c>
      <c r="H51" s="6">
        <v>0</v>
      </c>
      <c r="I51" s="6">
        <v>50</v>
      </c>
    </row>
    <row r="52" spans="1:9" s="7" customFormat="1" ht="38.25">
      <c r="A52" s="5" t="s">
        <v>46</v>
      </c>
      <c r="B52" s="5" t="str">
        <f t="shared" si="0"/>
        <v>3.3.90.33.05.01.0001.000002-01 - 90</v>
      </c>
      <c r="C52" s="5" t="str">
        <f t="shared" si="1"/>
        <v>SERVIÇO DE AGENCIAMENTO DE VIAGENS</v>
      </c>
      <c r="D52" s="5" t="s">
        <v>47</v>
      </c>
      <c r="E52" s="5" t="s">
        <v>48</v>
      </c>
      <c r="F52" s="5">
        <v>90</v>
      </c>
      <c r="G52" s="5" t="s">
        <v>22</v>
      </c>
      <c r="H52" s="6">
        <v>50</v>
      </c>
      <c r="I52" s="6">
        <v>100</v>
      </c>
    </row>
    <row r="53" spans="1:9" s="7" customFormat="1" ht="38.25">
      <c r="A53" s="5" t="s">
        <v>46</v>
      </c>
      <c r="B53" s="5" t="str">
        <f t="shared" si="0"/>
        <v>3.3.90.33.05.01.0001.000002-01 - 94</v>
      </c>
      <c r="C53" s="5" t="str">
        <f t="shared" si="1"/>
        <v>SERVIÇO DE AGENCIAMENTO DE VIAGENS</v>
      </c>
      <c r="D53" s="5" t="s">
        <v>47</v>
      </c>
      <c r="E53" s="5" t="s">
        <v>48</v>
      </c>
      <c r="F53" s="5">
        <v>94</v>
      </c>
      <c r="G53" s="5" t="s">
        <v>23</v>
      </c>
      <c r="H53" s="6">
        <v>0</v>
      </c>
      <c r="I53" s="6">
        <v>25</v>
      </c>
    </row>
    <row r="54" spans="1:9" s="7" customFormat="1" ht="38.25">
      <c r="A54" s="5" t="s">
        <v>46</v>
      </c>
      <c r="B54" s="5" t="str">
        <f t="shared" si="0"/>
        <v>3.3.90.33.05.01.0001.000002-01 - 97</v>
      </c>
      <c r="C54" s="5" t="str">
        <f t="shared" si="1"/>
        <v>SERVIÇO DE AGENCIAMENTO DE VIAGENS</v>
      </c>
      <c r="D54" s="5" t="s">
        <v>47</v>
      </c>
      <c r="E54" s="5" t="s">
        <v>48</v>
      </c>
      <c r="F54" s="5">
        <v>97</v>
      </c>
      <c r="G54" s="5" t="s">
        <v>24</v>
      </c>
      <c r="H54" s="6">
        <v>0</v>
      </c>
      <c r="I54" s="6">
        <v>175</v>
      </c>
    </row>
    <row r="55" spans="1:9" s="7" customFormat="1" ht="38.25">
      <c r="A55" s="5" t="s">
        <v>46</v>
      </c>
      <c r="B55" s="5" t="str">
        <f t="shared" si="0"/>
        <v>3.3.90.33.05.01.0001.000002-01 - 110</v>
      </c>
      <c r="C55" s="5" t="str">
        <f t="shared" si="1"/>
        <v>SERVIÇO DE AGENCIAMENTO DE VIAGENS</v>
      </c>
      <c r="D55" s="5" t="s">
        <v>47</v>
      </c>
      <c r="E55" s="5" t="s">
        <v>48</v>
      </c>
      <c r="F55" s="5">
        <v>110</v>
      </c>
      <c r="G55" s="5" t="s">
        <v>25</v>
      </c>
      <c r="H55" s="6">
        <v>0</v>
      </c>
      <c r="I55" s="6">
        <v>10</v>
      </c>
    </row>
    <row r="56" spans="1:9" s="7" customFormat="1" ht="38.25">
      <c r="A56" s="5" t="s">
        <v>46</v>
      </c>
      <c r="B56" s="5" t="str">
        <f t="shared" si="0"/>
        <v>3.3.90.33.05.01.0001.000002-01 - 111</v>
      </c>
      <c r="C56" s="5" t="str">
        <f t="shared" si="1"/>
        <v>SERVIÇO DE AGENCIAMENTO DE VIAGENS</v>
      </c>
      <c r="D56" s="5" t="s">
        <v>47</v>
      </c>
      <c r="E56" s="5" t="s">
        <v>48</v>
      </c>
      <c r="F56" s="5">
        <v>111</v>
      </c>
      <c r="G56" s="5" t="s">
        <v>26</v>
      </c>
      <c r="H56" s="6">
        <v>0</v>
      </c>
      <c r="I56" s="6">
        <v>250</v>
      </c>
    </row>
    <row r="57" spans="1:9" s="7" customFormat="1" ht="38.25">
      <c r="A57" s="5" t="s">
        <v>46</v>
      </c>
      <c r="B57" s="5" t="str">
        <f t="shared" si="0"/>
        <v>3.3.90.33.05.01.0001.000002-01 - 113</v>
      </c>
      <c r="C57" s="5" t="str">
        <f t="shared" si="1"/>
        <v>SERVIÇO DE AGENCIAMENTO DE VIAGENS</v>
      </c>
      <c r="D57" s="5" t="s">
        <v>47</v>
      </c>
      <c r="E57" s="5" t="s">
        <v>48</v>
      </c>
      <c r="F57" s="5">
        <v>113</v>
      </c>
      <c r="G57" s="5" t="s">
        <v>27</v>
      </c>
      <c r="H57" s="6">
        <v>0</v>
      </c>
      <c r="I57" s="6">
        <v>50</v>
      </c>
    </row>
    <row r="58" spans="1:9" s="7" customFormat="1" ht="38.25">
      <c r="A58" s="5" t="s">
        <v>46</v>
      </c>
      <c r="B58" s="5" t="str">
        <f t="shared" si="0"/>
        <v>3.3.90.33.05.01.0001.000002-01 - 150</v>
      </c>
      <c r="C58" s="5" t="str">
        <f t="shared" si="1"/>
        <v>SERVIÇO DE AGENCIAMENTO DE VIAGENS</v>
      </c>
      <c r="D58" s="5" t="s">
        <v>47</v>
      </c>
      <c r="E58" s="5" t="s">
        <v>48</v>
      </c>
      <c r="F58" s="5">
        <v>150</v>
      </c>
      <c r="G58" s="5" t="s">
        <v>28</v>
      </c>
      <c r="H58" s="6">
        <v>0</v>
      </c>
      <c r="I58" s="6">
        <v>535</v>
      </c>
    </row>
    <row r="59" spans="1:9" s="7" customFormat="1" ht="38.25">
      <c r="A59" s="5" t="s">
        <v>46</v>
      </c>
      <c r="B59" s="5" t="str">
        <f t="shared" si="0"/>
        <v>3.3.90.33.05.01.0001.000002-01 - 151</v>
      </c>
      <c r="C59" s="5" t="str">
        <f t="shared" si="1"/>
        <v>SERVIÇO DE AGENCIAMENTO DE VIAGENS</v>
      </c>
      <c r="D59" s="5" t="s">
        <v>47</v>
      </c>
      <c r="E59" s="5" t="s">
        <v>48</v>
      </c>
      <c r="F59" s="5">
        <v>151</v>
      </c>
      <c r="G59" s="5" t="s">
        <v>29</v>
      </c>
      <c r="H59" s="6">
        <v>1</v>
      </c>
      <c r="I59" s="6">
        <v>4</v>
      </c>
    </row>
    <row r="60" spans="1:9" s="7" customFormat="1" ht="38.25">
      <c r="A60" s="5" t="s">
        <v>46</v>
      </c>
      <c r="B60" s="5" t="str">
        <f t="shared" si="0"/>
        <v>3.3.90.33.05.01.0001.000002-01 - 193</v>
      </c>
      <c r="C60" s="5" t="str">
        <f t="shared" si="1"/>
        <v>SERVIÇO DE AGENCIAMENTO DE VIAGENS</v>
      </c>
      <c r="D60" s="5" t="s">
        <v>47</v>
      </c>
      <c r="E60" s="5" t="s">
        <v>48</v>
      </c>
      <c r="F60" s="5">
        <v>193</v>
      </c>
      <c r="G60" s="5" t="s">
        <v>30</v>
      </c>
      <c r="H60" s="6">
        <v>0</v>
      </c>
      <c r="I60" s="6">
        <v>100</v>
      </c>
    </row>
    <row r="61" spans="1:9" s="7" customFormat="1" ht="38.25">
      <c r="A61" s="5" t="s">
        <v>46</v>
      </c>
      <c r="B61" s="5" t="str">
        <f t="shared" si="0"/>
        <v>3.3.90.33.05.01.0001.000002-01 - 196</v>
      </c>
      <c r="C61" s="5" t="str">
        <f t="shared" si="1"/>
        <v>SERVIÇO DE AGENCIAMENTO DE VIAGENS</v>
      </c>
      <c r="D61" s="5" t="s">
        <v>47</v>
      </c>
      <c r="E61" s="5" t="s">
        <v>48</v>
      </c>
      <c r="F61" s="5">
        <v>196</v>
      </c>
      <c r="G61" s="5" t="s">
        <v>31</v>
      </c>
      <c r="H61" s="6">
        <v>0</v>
      </c>
      <c r="I61" s="6">
        <v>30</v>
      </c>
    </row>
    <row r="62" spans="1:9" s="7" customFormat="1" ht="38.25">
      <c r="A62" s="5" t="s">
        <v>46</v>
      </c>
      <c r="B62" s="5" t="str">
        <f t="shared" si="0"/>
        <v>3.3.90.33.05.01.0001.000002-01 - 220</v>
      </c>
      <c r="C62" s="5" t="str">
        <f t="shared" si="1"/>
        <v>SERVIÇO DE AGENCIAMENTO DE VIAGENS</v>
      </c>
      <c r="D62" s="5" t="s">
        <v>47</v>
      </c>
      <c r="E62" s="5" t="s">
        <v>48</v>
      </c>
      <c r="F62" s="5">
        <v>220</v>
      </c>
      <c r="G62" s="5" t="s">
        <v>32</v>
      </c>
      <c r="H62" s="6">
        <v>2770</v>
      </c>
      <c r="I62" s="6">
        <v>2770</v>
      </c>
    </row>
    <row r="63" spans="1:9" s="7" customFormat="1" ht="38.25">
      <c r="A63" s="5" t="s">
        <v>46</v>
      </c>
      <c r="B63" s="5" t="str">
        <f t="shared" si="0"/>
        <v>3.3.90.33.05.01.0001.000002-01 - 306</v>
      </c>
      <c r="C63" s="5" t="str">
        <f t="shared" si="1"/>
        <v>SERVIÇO DE AGENCIAMENTO DE VIAGENS</v>
      </c>
      <c r="D63" s="5" t="s">
        <v>47</v>
      </c>
      <c r="E63" s="5" t="s">
        <v>48</v>
      </c>
      <c r="F63" s="5">
        <v>306</v>
      </c>
      <c r="G63" s="5" t="s">
        <v>33</v>
      </c>
      <c r="H63" s="6">
        <v>0</v>
      </c>
      <c r="I63" s="6">
        <v>3</v>
      </c>
    </row>
    <row r="64" spans="1:9" s="7" customFormat="1" ht="38.25">
      <c r="A64" s="5" t="s">
        <v>46</v>
      </c>
      <c r="B64" s="5" t="str">
        <f t="shared" si="0"/>
        <v>3.3.90.33.05.01.0001.000002-01 - 361</v>
      </c>
      <c r="C64" s="5" t="str">
        <f t="shared" si="1"/>
        <v>SERVIÇO DE AGENCIAMENTO DE VIAGENS</v>
      </c>
      <c r="D64" s="5" t="s">
        <v>47</v>
      </c>
      <c r="E64" s="5" t="s">
        <v>48</v>
      </c>
      <c r="F64" s="5">
        <v>361</v>
      </c>
      <c r="G64" s="5" t="s">
        <v>34</v>
      </c>
      <c r="H64" s="6">
        <v>0</v>
      </c>
      <c r="I64" s="6">
        <v>30</v>
      </c>
    </row>
    <row r="65" spans="1:9" s="7" customFormat="1" ht="38.25">
      <c r="A65" s="5" t="s">
        <v>46</v>
      </c>
      <c r="B65" s="5" t="str">
        <f t="shared" si="0"/>
        <v>3.3.90.33.05.01.0001.000002-01 - 370</v>
      </c>
      <c r="C65" s="5" t="str">
        <f t="shared" si="1"/>
        <v>SERVIÇO DE AGENCIAMENTO DE VIAGENS</v>
      </c>
      <c r="D65" s="5" t="s">
        <v>47</v>
      </c>
      <c r="E65" s="5" t="s">
        <v>48</v>
      </c>
      <c r="F65" s="5">
        <v>370</v>
      </c>
      <c r="G65" s="5" t="s">
        <v>35</v>
      </c>
      <c r="H65" s="6">
        <v>0</v>
      </c>
      <c r="I65" s="6">
        <v>85</v>
      </c>
    </row>
    <row r="66" spans="1:9" s="7" customFormat="1" ht="38.25">
      <c r="A66" s="5" t="s">
        <v>46</v>
      </c>
      <c r="B66" s="5" t="str">
        <f t="shared" si="0"/>
        <v>3.3.90.33.05.01.0001.000002-01 - 390</v>
      </c>
      <c r="C66" s="5" t="str">
        <f t="shared" si="1"/>
        <v>SERVIÇO DE AGENCIAMENTO DE VIAGENS</v>
      </c>
      <c r="D66" s="5" t="s">
        <v>47</v>
      </c>
      <c r="E66" s="5" t="s">
        <v>48</v>
      </c>
      <c r="F66" s="5">
        <v>390</v>
      </c>
      <c r="G66" s="5" t="s">
        <v>36</v>
      </c>
      <c r="H66" s="6">
        <v>0</v>
      </c>
      <c r="I66" s="6">
        <v>150</v>
      </c>
    </row>
    <row r="67" spans="1:9" s="7" customFormat="1" ht="38.25">
      <c r="A67" s="5" t="s">
        <v>46</v>
      </c>
      <c r="B67" s="5" t="str">
        <f aca="true" t="shared" si="2" ref="B67:B77">A67&amp;" - "&amp;F67</f>
        <v>3.3.90.33.05.01.0001.000002-01 - 391</v>
      </c>
      <c r="C67" s="5" t="str">
        <f aca="true" t="shared" si="3" ref="C67:C78">LEFT(D67,SEARCH(",",D67)-1)</f>
        <v>SERVIÇO DE AGENCIAMENTO DE VIAGENS</v>
      </c>
      <c r="D67" s="5" t="s">
        <v>47</v>
      </c>
      <c r="E67" s="5" t="s">
        <v>48</v>
      </c>
      <c r="F67" s="5">
        <v>391</v>
      </c>
      <c r="G67" s="5" t="s">
        <v>37</v>
      </c>
      <c r="H67" s="6">
        <v>0</v>
      </c>
      <c r="I67" s="6">
        <v>20</v>
      </c>
    </row>
    <row r="68" spans="1:9" s="7" customFormat="1" ht="38.25">
      <c r="A68" s="5" t="s">
        <v>46</v>
      </c>
      <c r="B68" s="5" t="str">
        <f t="shared" si="2"/>
        <v>3.3.90.33.05.01.0001.000002-01 - 393</v>
      </c>
      <c r="C68" s="5" t="str">
        <f t="shared" si="3"/>
        <v>SERVIÇO DE AGENCIAMENTO DE VIAGENS</v>
      </c>
      <c r="D68" s="5" t="s">
        <v>47</v>
      </c>
      <c r="E68" s="5" t="s">
        <v>48</v>
      </c>
      <c r="F68" s="5">
        <v>393</v>
      </c>
      <c r="G68" s="5" t="s">
        <v>38</v>
      </c>
      <c r="H68" s="6">
        <v>0</v>
      </c>
      <c r="I68" s="6">
        <v>15</v>
      </c>
    </row>
    <row r="69" spans="1:9" s="7" customFormat="1" ht="38.25">
      <c r="A69" s="5" t="s">
        <v>46</v>
      </c>
      <c r="B69" s="5" t="str">
        <f t="shared" si="2"/>
        <v>3.3.90.33.05.01.0001.000002-01 - 400</v>
      </c>
      <c r="C69" s="5" t="str">
        <f t="shared" si="3"/>
        <v>SERVIÇO DE AGENCIAMENTO DE VIAGENS</v>
      </c>
      <c r="D69" s="5" t="s">
        <v>47</v>
      </c>
      <c r="E69" s="5" t="s">
        <v>48</v>
      </c>
      <c r="F69" s="5">
        <v>400</v>
      </c>
      <c r="G69" s="5" t="s">
        <v>39</v>
      </c>
      <c r="H69" s="6">
        <v>0</v>
      </c>
      <c r="I69" s="6">
        <v>600</v>
      </c>
    </row>
    <row r="70" spans="1:9" s="7" customFormat="1" ht="38.25">
      <c r="A70" s="5" t="s">
        <v>46</v>
      </c>
      <c r="B70" s="5" t="str">
        <f t="shared" si="2"/>
        <v>3.3.90.33.05.01.0001.000002-01 - 401</v>
      </c>
      <c r="C70" s="5" t="str">
        <f t="shared" si="3"/>
        <v>SERVIÇO DE AGENCIAMENTO DE VIAGENS</v>
      </c>
      <c r="D70" s="5" t="s">
        <v>47</v>
      </c>
      <c r="E70" s="5" t="s">
        <v>48</v>
      </c>
      <c r="F70" s="5">
        <v>401</v>
      </c>
      <c r="G70" s="5" t="s">
        <v>40</v>
      </c>
      <c r="H70" s="6">
        <v>150</v>
      </c>
      <c r="I70" s="6">
        <v>150</v>
      </c>
    </row>
    <row r="71" spans="1:9" s="7" customFormat="1" ht="38.25">
      <c r="A71" s="5" t="s">
        <v>46</v>
      </c>
      <c r="B71" s="5" t="str">
        <f t="shared" si="2"/>
        <v>3.3.90.33.05.01.0001.000002-01 - 410</v>
      </c>
      <c r="C71" s="5" t="str">
        <f t="shared" si="3"/>
        <v>SERVIÇO DE AGENCIAMENTO DE VIAGENS</v>
      </c>
      <c r="D71" s="5" t="s">
        <v>47</v>
      </c>
      <c r="E71" s="5" t="s">
        <v>48</v>
      </c>
      <c r="F71" s="5">
        <v>410</v>
      </c>
      <c r="G71" s="5" t="s">
        <v>41</v>
      </c>
      <c r="H71" s="6">
        <v>0</v>
      </c>
      <c r="I71" s="6">
        <v>250</v>
      </c>
    </row>
    <row r="72" spans="1:9" s="7" customFormat="1" ht="38.25">
      <c r="A72" s="5" t="s">
        <v>46</v>
      </c>
      <c r="B72" s="5" t="str">
        <f t="shared" si="2"/>
        <v>3.3.90.33.05.01.0001.000002-01 - 413</v>
      </c>
      <c r="C72" s="5" t="str">
        <f t="shared" si="3"/>
        <v>SERVIÇO DE AGENCIAMENTO DE VIAGENS</v>
      </c>
      <c r="D72" s="5" t="s">
        <v>47</v>
      </c>
      <c r="E72" s="5" t="s">
        <v>48</v>
      </c>
      <c r="F72" s="5">
        <v>413</v>
      </c>
      <c r="G72" s="5" t="s">
        <v>42</v>
      </c>
      <c r="H72" s="6">
        <v>120</v>
      </c>
      <c r="I72" s="6">
        <v>120</v>
      </c>
    </row>
    <row r="73" spans="1:9" s="7" customFormat="1" ht="38.25">
      <c r="A73" s="5" t="s">
        <v>46</v>
      </c>
      <c r="B73" s="5" t="str">
        <f t="shared" si="2"/>
        <v>3.3.90.33.05.01.0001.000002-01 - 417</v>
      </c>
      <c r="C73" s="5" t="str">
        <f t="shared" si="3"/>
        <v>SERVIÇO DE AGENCIAMENTO DE VIAGENS</v>
      </c>
      <c r="D73" s="5" t="s">
        <v>47</v>
      </c>
      <c r="E73" s="5" t="s">
        <v>48</v>
      </c>
      <c r="F73" s="5">
        <v>417</v>
      </c>
      <c r="G73" s="5" t="s">
        <v>43</v>
      </c>
      <c r="H73" s="6">
        <v>0</v>
      </c>
      <c r="I73" s="6">
        <v>40</v>
      </c>
    </row>
    <row r="74" spans="1:9" s="7" customFormat="1" ht="38.25">
      <c r="A74" s="5" t="s">
        <v>46</v>
      </c>
      <c r="B74" s="5" t="str">
        <f t="shared" si="2"/>
        <v>3.3.90.33.05.01.0001.000002-01 - 431</v>
      </c>
      <c r="C74" s="5" t="str">
        <f t="shared" si="3"/>
        <v>SERVIÇO DE AGENCIAMENTO DE VIAGENS</v>
      </c>
      <c r="D74" s="5" t="s">
        <v>47</v>
      </c>
      <c r="E74" s="5" t="s">
        <v>48</v>
      </c>
      <c r="F74" s="5">
        <v>431</v>
      </c>
      <c r="G74" s="5" t="s">
        <v>44</v>
      </c>
      <c r="H74" s="6">
        <v>60</v>
      </c>
      <c r="I74" s="6">
        <v>60</v>
      </c>
    </row>
    <row r="75" spans="1:9" s="7" customFormat="1" ht="38.25">
      <c r="A75" s="5" t="s">
        <v>46</v>
      </c>
      <c r="B75" s="5" t="str">
        <f t="shared" si="2"/>
        <v>3.3.90.33.05.01.0001.000002-01 - 480</v>
      </c>
      <c r="C75" s="5" t="str">
        <f t="shared" si="3"/>
        <v>SERVIÇO DE AGENCIAMENTO DE VIAGENS</v>
      </c>
      <c r="D75" s="5" t="s">
        <v>47</v>
      </c>
      <c r="E75" s="5" t="s">
        <v>48</v>
      </c>
      <c r="F75" s="5">
        <v>480</v>
      </c>
      <c r="G75" s="5" t="s">
        <v>45</v>
      </c>
      <c r="H75" s="6">
        <v>0</v>
      </c>
      <c r="I75" s="6">
        <v>60</v>
      </c>
    </row>
    <row r="76" spans="1:9" s="7" customFormat="1" ht="38.25">
      <c r="A76" s="5" t="s">
        <v>49</v>
      </c>
      <c r="B76" s="5" t="str">
        <f t="shared" si="2"/>
        <v>3.3.90.33.05.01.0001.000003-01 - 60</v>
      </c>
      <c r="C76" s="5" t="str">
        <f t="shared" si="3"/>
        <v>SERVIÇO DE AGENCIAMENTO DE VIAGENS</v>
      </c>
      <c r="D76" s="5" t="s">
        <v>50</v>
      </c>
      <c r="E76" s="5" t="s">
        <v>48</v>
      </c>
      <c r="F76" s="5">
        <v>60</v>
      </c>
      <c r="G76" s="5" t="s">
        <v>16</v>
      </c>
      <c r="H76" s="6">
        <v>0</v>
      </c>
      <c r="I76" s="6">
        <v>700</v>
      </c>
    </row>
    <row r="77" spans="1:9" s="7" customFormat="1" ht="38.25">
      <c r="A77" s="5" t="s">
        <v>49</v>
      </c>
      <c r="B77" s="5" t="str">
        <f t="shared" si="2"/>
        <v>3.3.90.33.05.01.0001.000003-01 - 431</v>
      </c>
      <c r="C77" s="5" t="str">
        <f t="shared" si="3"/>
        <v>SERVIÇO DE AGENCIAMENTO DE VIAGENS</v>
      </c>
      <c r="D77" s="5" t="s">
        <v>50</v>
      </c>
      <c r="E77" s="5" t="s">
        <v>48</v>
      </c>
      <c r="F77" s="5">
        <v>431</v>
      </c>
      <c r="G77" s="5" t="s">
        <v>44</v>
      </c>
      <c r="H77" s="6">
        <v>0</v>
      </c>
      <c r="I77" s="6">
        <v>2300</v>
      </c>
    </row>
    <row r="78" spans="1:9" s="7" customFormat="1" ht="38.25">
      <c r="A78" s="5" t="s">
        <v>156</v>
      </c>
      <c r="B78" s="5"/>
      <c r="C78" s="5" t="str">
        <f t="shared" si="3"/>
        <v>AQUISIÇÃO DE PASSAGENS AÉREAS INTERNACIONAIS</v>
      </c>
      <c r="D78" s="5" t="s">
        <v>160</v>
      </c>
      <c r="E78" s="5" t="s">
        <v>161</v>
      </c>
      <c r="F78" s="5"/>
      <c r="G78" s="5"/>
      <c r="H78" s="6"/>
      <c r="I78" s="6"/>
    </row>
  </sheetData>
  <sheetProtection algorithmName="SHA-512" hashValue="g3BX+x687UIFQpxeYqh7Xm6dASlannjZ2FUz38xLrBany1H6I5Un7we/IXg5I2p/KVcNCG2YM0UmRQHRaY/7hA==" saltValue="V8zCuv7j8Cpz4kDcKq9gQA==" spinCount="100000" sheet="1" objects="1" scenarios="1"/>
  <autoFilter ref="A1:I78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10" hidden="1" customWidth="1"/>
    <col min="2" max="2" width="40.00390625" style="10" hidden="1" customWidth="1"/>
    <col min="3" max="3" width="13.28125" style="10" hidden="1" customWidth="1"/>
    <col min="4" max="4" width="28.28125" style="10" hidden="1" customWidth="1"/>
    <col min="5" max="5" width="7.57421875" style="10" bestFit="1" customWidth="1"/>
    <col min="6" max="6" width="28.28125" style="10" bestFit="1" customWidth="1"/>
    <col min="7" max="7" width="33.00390625" style="10" customWidth="1"/>
    <col min="8" max="8" width="53.00390625" style="10" bestFit="1" customWidth="1"/>
    <col min="9" max="9" width="8.28125" style="10" hidden="1" customWidth="1"/>
    <col min="10" max="10" width="8.421875" style="10" hidden="1" customWidth="1"/>
    <col min="11" max="11" width="7.57421875" style="10" bestFit="1" customWidth="1"/>
    <col min="12" max="12" width="11.28125" style="10" customWidth="1"/>
    <col min="13" max="13" width="11.00390625" style="10" customWidth="1"/>
    <col min="14" max="14" width="10.00390625" style="10" customWidth="1"/>
    <col min="15" max="15" width="24.57421875" style="10" bestFit="1" customWidth="1"/>
    <col min="16" max="16384" width="9.140625" style="10" customWidth="1"/>
  </cols>
  <sheetData>
    <row r="1" spans="5:15" ht="21">
      <c r="E1" s="43" t="s">
        <v>51</v>
      </c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5:15" ht="15.75">
      <c r="E2" s="46" t="s">
        <v>154</v>
      </c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3:16" ht="16.5" thickBot="1">
      <c r="C3" s="23"/>
      <c r="E3" s="49" t="s">
        <v>162</v>
      </c>
      <c r="F3" s="50"/>
      <c r="G3" s="50"/>
      <c r="H3" s="50"/>
      <c r="I3" s="50"/>
      <c r="J3" s="50"/>
      <c r="K3" s="50"/>
      <c r="L3" s="50"/>
      <c r="M3" s="50"/>
      <c r="N3" s="50"/>
      <c r="O3" s="51"/>
      <c r="P3" s="11"/>
    </row>
    <row r="4" spans="5:16" ht="45" customHeight="1" thickBot="1">
      <c r="E4" s="52" t="s">
        <v>52</v>
      </c>
      <c r="F4" s="53"/>
      <c r="G4" s="12"/>
      <c r="H4" s="13" t="str">
        <f>_xlfn.IFERROR(IF(G4="","← DIGITE O CÓDIGO DO SEU ÓRGÃO",VLOOKUP(G4,'CÓDIGO DOS ÓRGÃOS'!A:B,2,FALSE)),"Código não encontrado. Preenchimento Obrigatório. Verifique abaixo na aba CÓDIGO DOS ÓRGÃOS")</f>
        <v>← DIGITE O CÓDIGO DO SEU ÓRGÃO</v>
      </c>
      <c r="I4" s="14"/>
      <c r="J4" s="15"/>
      <c r="K4" s="54">
        <f>COUNT(M7:M11)</f>
        <v>0</v>
      </c>
      <c r="L4" s="55"/>
      <c r="M4" s="56"/>
      <c r="N4" s="60">
        <f>COUNTBLANK(M7:M11)</f>
        <v>5</v>
      </c>
      <c r="O4" s="61"/>
      <c r="P4" s="16"/>
    </row>
    <row r="5" spans="5:16" ht="68.25" customHeight="1" thickBot="1">
      <c r="E5" s="64" t="s">
        <v>53</v>
      </c>
      <c r="F5" s="65"/>
      <c r="G5" s="66"/>
      <c r="H5" s="67"/>
      <c r="I5" s="14"/>
      <c r="J5" s="17"/>
      <c r="K5" s="57"/>
      <c r="L5" s="58"/>
      <c r="M5" s="59"/>
      <c r="N5" s="62"/>
      <c r="O5" s="63"/>
      <c r="P5" s="16"/>
    </row>
    <row r="6" spans="1:15" ht="45">
      <c r="A6" s="18" t="s">
        <v>54</v>
      </c>
      <c r="B6" s="18" t="s">
        <v>55</v>
      </c>
      <c r="C6" s="18" t="s">
        <v>56</v>
      </c>
      <c r="D6" s="18" t="s">
        <v>57</v>
      </c>
      <c r="E6" s="19" t="s">
        <v>58</v>
      </c>
      <c r="F6" s="20" t="s">
        <v>59</v>
      </c>
      <c r="G6" s="20" t="s">
        <v>2</v>
      </c>
      <c r="H6" s="20" t="s">
        <v>60</v>
      </c>
      <c r="I6" s="20" t="s">
        <v>61</v>
      </c>
      <c r="J6" s="20" t="s">
        <v>62</v>
      </c>
      <c r="K6" s="20" t="s">
        <v>63</v>
      </c>
      <c r="L6" s="20" t="s">
        <v>64</v>
      </c>
      <c r="M6" s="21" t="s">
        <v>65</v>
      </c>
      <c r="N6" s="20" t="s">
        <v>66</v>
      </c>
      <c r="O6" s="22" t="s">
        <v>67</v>
      </c>
    </row>
    <row r="7" spans="1:15" ht="45">
      <c r="A7" s="10">
        <f>$G$4</f>
        <v>0</v>
      </c>
      <c r="B7" s="10" t="str">
        <f>$H$4</f>
        <v>← DIGITE O CÓDIGO DO SEU ÓRGÃO</v>
      </c>
      <c r="C7" s="23">
        <f>ROUNDUP(M7,0)</f>
        <v>0</v>
      </c>
      <c r="D7" s="10" t="str">
        <f>F7</f>
        <v>3.3.90.33.01.01.0001.000010-01</v>
      </c>
      <c r="E7" s="24">
        <v>1</v>
      </c>
      <c r="F7" s="25" t="s">
        <v>155</v>
      </c>
      <c r="G7" s="26" t="str">
        <f>VLOOKUP(F7,'Base de Dados 33.01'!A:C,3,FALSE)</f>
        <v xml:space="preserve">AQUISIÇÃO DE PASSAGENS AÉREAS NACIONAIS </v>
      </c>
      <c r="H7" s="26" t="str">
        <f>VLOOKUP(F7,'Base de Dados 33.01'!A:D,4,FALSE)</f>
        <v>AQUISIÇÃO DE PASSAGENS AÉREAS NACIONAIS ,Descrição: Fornecimento de passagens aéreas no âmbito nacional.</v>
      </c>
      <c r="I7" s="27">
        <f>COUNTIF('Base de Dados 33.01'!A:A,'Respostas Órgãos'!F7)</f>
        <v>36</v>
      </c>
      <c r="J7" s="27">
        <f>SUMIF('Base de Dados 33.01'!A:A,'Respostas Órgãos'!F7,'Base de Dados 33.01'!H:H)</f>
        <v>4715</v>
      </c>
      <c r="K7" s="28" t="str">
        <f>VLOOKUP(F7,'Base de Dados 33.01'!A:E,5,FALSE)</f>
        <v>cota</v>
      </c>
      <c r="L7" s="29">
        <f>IF(SUMIF('Base de Dados 33.01'!B:B,'Respostas Órgãos'!F7&amp;" - "&amp;'Respostas Órgãos'!$G$4,'Base de Dados 33.01'!H:H)=0,SUMIF('Base de Dados 33.01'!B:B,'Respostas Órgãos'!F7&amp;" - "&amp;'Respostas Órgãos'!$G$4,'Base de Dados 33.01'!I:I),SUMIF('Base de Dados 33.01'!B:B,'Respostas Órgãos'!F7&amp;" - "&amp;'Respostas Órgãos'!$G$4,'Base de Dados 33.01'!H:H))</f>
        <v>0</v>
      </c>
      <c r="M7" s="30"/>
      <c r="N7" s="31">
        <f>M7-L7</f>
        <v>0</v>
      </c>
      <c r="O7" s="32" t="str">
        <f>IF(ISERROR((M7-L7)/L7),"Sem histórico de consumo",(M7-L7)/L7)</f>
        <v>Sem histórico de consumo</v>
      </c>
    </row>
    <row r="8" spans="1:15" ht="45">
      <c r="A8" s="10">
        <f>$G$4</f>
        <v>0</v>
      </c>
      <c r="B8" s="10" t="str">
        <f>$H$4</f>
        <v>← DIGITE O CÓDIGO DO SEU ÓRGÃO</v>
      </c>
      <c r="C8" s="23">
        <f aca="true" t="shared" si="0" ref="C8:C11">ROUNDUP(M8,0)</f>
        <v>0</v>
      </c>
      <c r="D8" s="10" t="str">
        <f>F8</f>
        <v>3.3.90.33.02.01.0001.000006-01</v>
      </c>
      <c r="E8" s="24">
        <v>2</v>
      </c>
      <c r="F8" s="25" t="s">
        <v>156</v>
      </c>
      <c r="G8" s="26" t="str">
        <f>VLOOKUP(F8,'Base de Dados 33.01'!A:C,3,FALSE)</f>
        <v>AQUISIÇÃO DE PASSAGENS AÉREAS INTERNACIONAIS</v>
      </c>
      <c r="H8" s="26" t="str">
        <f>VLOOKUP(F8,'Base de Dados 33.01'!A:D,4,FALSE)</f>
        <v>AQUISIÇÃO DE PASSAGENS AÉREAS INTERNACIONAIS,Descrição: Fornecimento de passagens aéreas no âmbito internacional.</v>
      </c>
      <c r="I8" s="27">
        <f>COUNTIF('Base de Dados 33.01'!A:A,'Respostas Órgãos'!F8)</f>
        <v>1</v>
      </c>
      <c r="J8" s="27">
        <f>SUMIF('Base de Dados 33.01'!A:A,'Respostas Órgãos'!F8,'Base de Dados 33.01'!H:H)</f>
        <v>0</v>
      </c>
      <c r="K8" s="28" t="str">
        <f>VLOOKUP(F8,'Base de Dados 33.01'!A:E,5,FALSE)</f>
        <v>Cota</v>
      </c>
      <c r="L8" s="29">
        <f>IF(SUMIF('Base de Dados 33.01'!B:B,'Respostas Órgãos'!F8&amp;" - "&amp;'Respostas Órgãos'!$G$4,'Base de Dados 33.01'!H:H)=0,SUMIF('Base de Dados 33.01'!B:B,'Respostas Órgãos'!F8&amp;" - "&amp;'Respostas Órgãos'!$G$4,'Base de Dados 33.01'!I:I),SUMIF('Base de Dados 33.01'!B:B,'Respostas Órgãos'!F8&amp;" - "&amp;'Respostas Órgãos'!$G$4,'Base de Dados 33.01'!H:H))</f>
        <v>0</v>
      </c>
      <c r="M8" s="30"/>
      <c r="N8" s="31">
        <f>M8-L8</f>
        <v>0</v>
      </c>
      <c r="O8" s="32" t="str">
        <f>IF(ISERROR((M8-L8)/L8),"Sem histórico de consumo",(M8-L8)/L8)</f>
        <v>Sem histórico de consumo</v>
      </c>
    </row>
    <row r="9" spans="1:15" ht="60">
      <c r="A9" s="10">
        <f aca="true" t="shared" si="1" ref="A9:A11">$G$4</f>
        <v>0</v>
      </c>
      <c r="B9" s="10" t="str">
        <f aca="true" t="shared" si="2" ref="B9:B11">$H$4</f>
        <v>← DIGITE O CÓDIGO DO SEU ÓRGÃO</v>
      </c>
      <c r="C9" s="23">
        <f t="shared" si="0"/>
        <v>0</v>
      </c>
      <c r="D9" s="10" t="str">
        <f aca="true" t="shared" si="3" ref="D9:D11">F9</f>
        <v>3.3.90.33.05.01.0001.000002-01</v>
      </c>
      <c r="E9" s="24">
        <v>3</v>
      </c>
      <c r="F9" s="25" t="s">
        <v>46</v>
      </c>
      <c r="G9" s="26" t="str">
        <f>VLOOKUP(F9,'Base de Dados 33.01'!A:C,3,FALSE)</f>
        <v>SERVIÇO DE AGENCIAMENTO DE VIAGENS</v>
      </c>
      <c r="H9" s="26" t="str">
        <f>VLOOKUP(F9,'Base de Dados 33.01'!A:D,4,FALSE)</f>
        <v>SERVIÇO DE AGENCIAMENTO DE VIAGENS,Descrição: Reserva, emissão, marcação, remarcação e cancelamento de bilhetes de passagens aéreas nacionais e internacionais.</v>
      </c>
      <c r="I9" s="27">
        <f>COUNTIF('Base de Dados 33.01'!A:A,'Respostas Órgãos'!F9)</f>
        <v>36</v>
      </c>
      <c r="J9" s="27">
        <f>SUMIF('Base de Dados 33.01'!A:A,'Respostas Órgãos'!F9,'Base de Dados 33.01'!H:H)</f>
        <v>4715</v>
      </c>
      <c r="K9" s="28" t="str">
        <f>VLOOKUP(F9,'Base de Dados 33.01'!A:E,5,FALSE)</f>
        <v>agenc</v>
      </c>
      <c r="L9" s="29">
        <f>IF(SUMIF('Base de Dados 33.01'!B:B,'Respostas Órgãos'!F9&amp;" - "&amp;'Respostas Órgãos'!$G$4,'Base de Dados 33.01'!H:H)=0,SUMIF('Base de Dados 33.01'!B:B,'Respostas Órgãos'!F9&amp;" - "&amp;'Respostas Órgãos'!$G$4,'Base de Dados 33.01'!I:I),SUMIF('Base de Dados 33.01'!B:B,'Respostas Órgãos'!F9&amp;" - "&amp;'Respostas Órgãos'!$G$4,'Base de Dados 33.01'!H:H))</f>
        <v>0</v>
      </c>
      <c r="M9" s="30"/>
      <c r="N9" s="31">
        <f>M9-L9</f>
        <v>0</v>
      </c>
      <c r="O9" s="32" t="str">
        <f>IF(ISERROR((M9-L9)/L9),"Sem histórico de consumo",(M9-L9)/L9)</f>
        <v>Sem histórico de consumo</v>
      </c>
    </row>
    <row r="10" spans="1:15" ht="45">
      <c r="A10" s="10">
        <f t="shared" si="1"/>
        <v>0</v>
      </c>
      <c r="B10" s="10" t="str">
        <f t="shared" si="2"/>
        <v>← DIGITE O CÓDIGO DO SEU ÓRGÃO</v>
      </c>
      <c r="C10" s="23">
        <f t="shared" si="0"/>
        <v>0</v>
      </c>
      <c r="D10" s="10" t="str">
        <f t="shared" si="3"/>
        <v>3.3.90.33.01.02.0001.000005-01</v>
      </c>
      <c r="E10" s="24">
        <v>4</v>
      </c>
      <c r="F10" s="25" t="s">
        <v>157</v>
      </c>
      <c r="G10" s="26" t="str">
        <f>VLOOKUP(F10,'Base de Dados 33.01'!A:C,3,FALSE)</f>
        <v>AQUISIÇÃO DE PASSAGENS TERRESTRES NACIONAIS</v>
      </c>
      <c r="H10" s="26" t="str">
        <f>VLOOKUP(F10,'Base de Dados 33.01'!A:D,4,FALSE)</f>
        <v>AQUISIÇÃO DE PASSAGENS TERRESTRES NACIONAIS,Descrição: Fornecimento de passagens terrestres no âmbito nacional.</v>
      </c>
      <c r="I10" s="27">
        <f>COUNTIF('Base de Dados 33.01'!A:A,'Respostas Órgãos'!F10)</f>
        <v>2</v>
      </c>
      <c r="J10" s="27">
        <f>SUMIF('Base de Dados 33.01'!A:A,'Respostas Órgãos'!F10,'Base de Dados 33.01'!H:H)</f>
        <v>0</v>
      </c>
      <c r="K10" s="28" t="str">
        <f>VLOOKUP(F10,'Base de Dados 33.01'!A:E,5,FALSE)</f>
        <v>cota</v>
      </c>
      <c r="L10" s="29">
        <f>IF(SUMIF('Base de Dados 33.01'!B:B,'Respostas Órgãos'!F10&amp;" - "&amp;'Respostas Órgãos'!$G$4,'Base de Dados 33.01'!H:H)=0,SUMIF('Base de Dados 33.01'!B:B,'Respostas Órgãos'!F10&amp;" - "&amp;'Respostas Órgãos'!$G$4,'Base de Dados 33.01'!I:I),SUMIF('Base de Dados 33.01'!B:B,'Respostas Órgãos'!F10&amp;" - "&amp;'Respostas Órgãos'!$G$4,'Base de Dados 33.01'!H:H))</f>
        <v>0</v>
      </c>
      <c r="M10" s="30"/>
      <c r="N10" s="31">
        <f>M10-L10</f>
        <v>0</v>
      </c>
      <c r="O10" s="32" t="str">
        <f>IF(ISERROR((M10-L10)/L10),"Sem histórico de consumo",(M10-L10)/L10)</f>
        <v>Sem histórico de consumo</v>
      </c>
    </row>
    <row r="11" spans="1:15" ht="45.75" thickBot="1">
      <c r="A11" s="10">
        <f t="shared" si="1"/>
        <v>0</v>
      </c>
      <c r="B11" s="10" t="str">
        <f t="shared" si="2"/>
        <v>← DIGITE O CÓDIGO DO SEU ÓRGÃO</v>
      </c>
      <c r="C11" s="23">
        <f t="shared" si="0"/>
        <v>0</v>
      </c>
      <c r="D11" s="10" t="str">
        <f t="shared" si="3"/>
        <v>3.3.90.33.05.01.0001.000003-01</v>
      </c>
      <c r="E11" s="33">
        <v>5</v>
      </c>
      <c r="F11" s="34" t="s">
        <v>49</v>
      </c>
      <c r="G11" s="26" t="str">
        <f>VLOOKUP(F11,'Base de Dados 33.01'!A:C,3,FALSE)</f>
        <v>SERVIÇO DE AGENCIAMENTO DE VIAGENS</v>
      </c>
      <c r="H11" s="26" t="str">
        <f>VLOOKUP(F11,'Base de Dados 33.01'!A:D,4,FALSE)</f>
        <v>SERVIÇO DE AGENCIAMENTO DE VIAGENS,Descrição: Reserva, emissão, marcação, remarcação e cancelamento de bilhetes de passagens terrestres nacionais.</v>
      </c>
      <c r="I11" s="27">
        <f>COUNTIF('Base de Dados 33.01'!A:A,'Respostas Órgãos'!F11)</f>
        <v>2</v>
      </c>
      <c r="J11" s="27">
        <f>SUMIF('Base de Dados 33.01'!A:A,'Respostas Órgãos'!F11,'Base de Dados 33.01'!H:H)</f>
        <v>0</v>
      </c>
      <c r="K11" s="28" t="str">
        <f>VLOOKUP(F11,'Base de Dados 33.01'!A:E,5,FALSE)</f>
        <v>agenc</v>
      </c>
      <c r="L11" s="29">
        <f>IF(SUMIF('Base de Dados 33.01'!B:B,'Respostas Órgãos'!F11&amp;" - "&amp;'Respostas Órgãos'!$G$4,'Base de Dados 33.01'!H:H)=0,SUMIF('Base de Dados 33.01'!B:B,'Respostas Órgãos'!F11&amp;" - "&amp;'Respostas Órgãos'!$G$4,'Base de Dados 33.01'!I:I),SUMIF('Base de Dados 33.01'!B:B,'Respostas Órgãos'!F11&amp;" - "&amp;'Respostas Órgãos'!$G$4,'Base de Dados 33.01'!H:H))</f>
        <v>0</v>
      </c>
      <c r="M11" s="35"/>
      <c r="N11" s="36">
        <f>M11-L11</f>
        <v>0</v>
      </c>
      <c r="O11" s="37" t="str">
        <f>IF(ISERROR((M11-L11)/L11),"Sem histórico de consumo",(M11-L11)/L11)</f>
        <v>Sem histórico de consumo</v>
      </c>
    </row>
  </sheetData>
  <sheetProtection algorithmName="SHA-512" hashValue="5ap49v2EWjeOGlmsdsLiOhTzRXZ1PL954PWIwa2T07E+XWw5ff5/VXSbRQ6hKBHh6Lk8n2kbPscWt4Zfwy8Jiw==" saltValue="oiqnCoegFkvFYdaGkMhCQw==" spinCount="100000" sheet="1" objects="1" scenarios="1"/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11">
    <cfRule type="cellIs" priority="7" dxfId="5" operator="greaterThan">
      <formula>0</formula>
    </cfRule>
    <cfRule type="cellIs" priority="8" dxfId="6" operator="equal">
      <formula>0</formula>
    </cfRule>
  </conditionalFormatting>
  <conditionalFormatting sqref="L7:L11">
    <cfRule type="cellIs" priority="5" dxfId="5" operator="greaterThan">
      <formula>0</formula>
    </cfRule>
    <cfRule type="cellIs" priority="6" dxfId="2" operator="equal">
      <formula>0</formula>
    </cfRule>
  </conditionalFormatting>
  <conditionalFormatting sqref="O7:O8">
    <cfRule type="cellIs" priority="4" dxfId="2" operator="greaterThanOrEqual">
      <formula>0.5</formula>
    </cfRule>
  </conditionalFormatting>
  <conditionalFormatting sqref="O9:O11">
    <cfRule type="cellIs" priority="3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DOS ÓRGÃOS"</formula>
    </cfRule>
    <cfRule type="cellIs" priority="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6"/>
  <sheetViews>
    <sheetView workbookViewId="0" topLeftCell="A1">
      <selection activeCell="A1" sqref="A1:B1"/>
    </sheetView>
  </sheetViews>
  <sheetFormatPr defaultColWidth="9.140625" defaultRowHeight="15"/>
  <cols>
    <col min="1" max="1" width="9.140625" style="39" customWidth="1"/>
    <col min="2" max="2" width="110.57421875" style="39" bestFit="1" customWidth="1"/>
    <col min="3" max="3" width="5.00390625" style="39" hidden="1" customWidth="1"/>
    <col min="4" max="16384" width="9.140625" style="39" customWidth="1"/>
  </cols>
  <sheetData>
    <row r="1" spans="1:2" ht="15">
      <c r="A1" s="38" t="s">
        <v>68</v>
      </c>
      <c r="B1" s="38" t="s">
        <v>55</v>
      </c>
    </row>
    <row r="2" spans="1:3" ht="15">
      <c r="A2" s="39">
        <v>147</v>
      </c>
      <c r="B2" s="39" t="s">
        <v>69</v>
      </c>
      <c r="C2" s="39">
        <f>A2</f>
        <v>147</v>
      </c>
    </row>
    <row r="3" spans="1:3" ht="15">
      <c r="A3" s="39">
        <v>367</v>
      </c>
      <c r="B3" s="39" t="s">
        <v>70</v>
      </c>
      <c r="C3" s="39">
        <f aca="true" t="shared" si="0" ref="C3:C66">A3</f>
        <v>367</v>
      </c>
    </row>
    <row r="4" spans="1:3" ht="15">
      <c r="A4" s="39">
        <v>300</v>
      </c>
      <c r="B4" s="39" t="s">
        <v>71</v>
      </c>
      <c r="C4" s="39">
        <f t="shared" si="0"/>
        <v>300</v>
      </c>
    </row>
    <row r="5" spans="1:3" ht="15">
      <c r="A5" s="39">
        <v>133</v>
      </c>
      <c r="B5" s="39" t="s">
        <v>72</v>
      </c>
      <c r="C5" s="39">
        <f t="shared" si="0"/>
        <v>133</v>
      </c>
    </row>
    <row r="6" spans="1:3" ht="15">
      <c r="A6" s="39">
        <v>138</v>
      </c>
      <c r="B6" s="39" t="s">
        <v>73</v>
      </c>
      <c r="C6" s="39">
        <f t="shared" si="0"/>
        <v>138</v>
      </c>
    </row>
    <row r="7" spans="1:3" ht="15">
      <c r="A7" s="39">
        <v>308</v>
      </c>
      <c r="B7" s="39" t="s">
        <v>74</v>
      </c>
      <c r="C7" s="39">
        <f t="shared" si="0"/>
        <v>308</v>
      </c>
    </row>
    <row r="8" spans="1:3" ht="15">
      <c r="A8" s="39">
        <v>135</v>
      </c>
      <c r="B8" s="39" t="s">
        <v>75</v>
      </c>
      <c r="C8" s="39">
        <f t="shared" si="0"/>
        <v>135</v>
      </c>
    </row>
    <row r="9" spans="1:3" ht="15">
      <c r="A9" s="39">
        <v>142</v>
      </c>
      <c r="B9" s="39" t="s">
        <v>76</v>
      </c>
      <c r="C9" s="39">
        <f t="shared" si="0"/>
        <v>142</v>
      </c>
    </row>
    <row r="10" spans="1:3" ht="15">
      <c r="A10" s="39">
        <v>143</v>
      </c>
      <c r="B10" s="39" t="s">
        <v>77</v>
      </c>
      <c r="C10" s="39">
        <f t="shared" si="0"/>
        <v>143</v>
      </c>
    </row>
    <row r="11" spans="1:3" ht="15">
      <c r="A11" s="39">
        <v>144</v>
      </c>
      <c r="B11" s="39" t="s">
        <v>78</v>
      </c>
      <c r="C11" s="39">
        <f t="shared" si="0"/>
        <v>144</v>
      </c>
    </row>
    <row r="12" spans="1:3" ht="15">
      <c r="A12" s="39">
        <v>134</v>
      </c>
      <c r="B12" s="39" t="s">
        <v>79</v>
      </c>
      <c r="C12" s="39">
        <f t="shared" si="0"/>
        <v>134</v>
      </c>
    </row>
    <row r="13" spans="1:3" ht="15">
      <c r="A13" s="39">
        <v>304</v>
      </c>
      <c r="B13" s="39" t="s">
        <v>80</v>
      </c>
      <c r="C13" s="39">
        <f t="shared" si="0"/>
        <v>304</v>
      </c>
    </row>
    <row r="14" spans="1:3" ht="15">
      <c r="A14" s="39">
        <v>132</v>
      </c>
      <c r="B14" s="39" t="s">
        <v>81</v>
      </c>
      <c r="C14" s="39">
        <f t="shared" si="0"/>
        <v>132</v>
      </c>
    </row>
    <row r="15" spans="1:3" ht="15">
      <c r="A15" s="39">
        <v>366</v>
      </c>
      <c r="B15" s="39" t="s">
        <v>82</v>
      </c>
      <c r="C15" s="39">
        <f t="shared" si="0"/>
        <v>366</v>
      </c>
    </row>
    <row r="16" spans="1:3" ht="15">
      <c r="A16" s="39">
        <v>139</v>
      </c>
      <c r="B16" s="39" t="s">
        <v>83</v>
      </c>
      <c r="C16" s="39">
        <f t="shared" si="0"/>
        <v>139</v>
      </c>
    </row>
    <row r="17" spans="1:3" ht="15">
      <c r="A17" s="39">
        <v>131</v>
      </c>
      <c r="B17" s="39" t="s">
        <v>84</v>
      </c>
      <c r="C17" s="39">
        <f t="shared" si="0"/>
        <v>131</v>
      </c>
    </row>
    <row r="18" spans="1:3" ht="15">
      <c r="A18" s="39">
        <v>137</v>
      </c>
      <c r="B18" s="39" t="s">
        <v>85</v>
      </c>
      <c r="C18" s="39">
        <f t="shared" si="0"/>
        <v>137</v>
      </c>
    </row>
    <row r="19" spans="1:3" ht="15">
      <c r="A19" s="39">
        <v>307</v>
      </c>
      <c r="B19" s="39" t="s">
        <v>86</v>
      </c>
      <c r="C19" s="39">
        <f t="shared" si="0"/>
        <v>307</v>
      </c>
    </row>
    <row r="20" spans="1:3" ht="15">
      <c r="A20" s="39">
        <v>149</v>
      </c>
      <c r="B20" s="39" t="s">
        <v>87</v>
      </c>
      <c r="C20" s="39">
        <f t="shared" si="0"/>
        <v>149</v>
      </c>
    </row>
    <row r="21" spans="1:3" ht="15">
      <c r="A21" s="39">
        <v>146</v>
      </c>
      <c r="B21" s="39" t="s">
        <v>88</v>
      </c>
      <c r="C21" s="39">
        <f t="shared" si="0"/>
        <v>146</v>
      </c>
    </row>
    <row r="22" spans="1:3" ht="15">
      <c r="A22" s="39">
        <v>136</v>
      </c>
      <c r="B22" s="39" t="s">
        <v>89</v>
      </c>
      <c r="C22" s="39">
        <f t="shared" si="0"/>
        <v>136</v>
      </c>
    </row>
    <row r="23" spans="1:3" ht="15">
      <c r="A23" s="39">
        <v>140</v>
      </c>
      <c r="B23" s="39" t="s">
        <v>90</v>
      </c>
      <c r="C23" s="39">
        <f t="shared" si="0"/>
        <v>140</v>
      </c>
    </row>
    <row r="24" spans="1:3" ht="15">
      <c r="A24" s="39">
        <v>305</v>
      </c>
      <c r="B24" s="39" t="s">
        <v>91</v>
      </c>
      <c r="C24" s="39">
        <f t="shared" si="0"/>
        <v>305</v>
      </c>
    </row>
    <row r="25" spans="1:3" ht="15">
      <c r="A25" s="39">
        <v>141</v>
      </c>
      <c r="B25" s="39" t="s">
        <v>92</v>
      </c>
      <c r="C25" s="39">
        <f t="shared" si="0"/>
        <v>141</v>
      </c>
    </row>
    <row r="26" spans="1:3" ht="15">
      <c r="A26" s="39">
        <v>145</v>
      </c>
      <c r="B26" s="39" t="s">
        <v>93</v>
      </c>
      <c r="C26" s="39">
        <f t="shared" si="0"/>
        <v>145</v>
      </c>
    </row>
    <row r="27" spans="1:3" ht="15">
      <c r="A27" s="39">
        <v>148</v>
      </c>
      <c r="B27" s="39" t="s">
        <v>94</v>
      </c>
      <c r="C27" s="39">
        <f t="shared" si="0"/>
        <v>148</v>
      </c>
    </row>
    <row r="28" spans="1:3" ht="15">
      <c r="A28" s="39">
        <v>301</v>
      </c>
      <c r="B28" s="39" t="s">
        <v>95</v>
      </c>
      <c r="C28" s="39">
        <f t="shared" si="0"/>
        <v>301</v>
      </c>
    </row>
    <row r="29" spans="1:3" ht="15">
      <c r="A29" s="39">
        <v>309</v>
      </c>
      <c r="B29" s="40" t="s">
        <v>96</v>
      </c>
      <c r="C29" s="39">
        <f t="shared" si="0"/>
        <v>309</v>
      </c>
    </row>
    <row r="30" spans="1:3" ht="15">
      <c r="A30" s="39">
        <v>306</v>
      </c>
      <c r="B30" s="39" t="s">
        <v>97</v>
      </c>
      <c r="C30" s="39">
        <f t="shared" si="0"/>
        <v>306</v>
      </c>
    </row>
    <row r="31" spans="1:3" ht="15">
      <c r="A31" s="39">
        <v>302</v>
      </c>
      <c r="B31" s="39" t="s">
        <v>98</v>
      </c>
      <c r="C31" s="39">
        <f t="shared" si="0"/>
        <v>302</v>
      </c>
    </row>
    <row r="32" spans="1:3" ht="15">
      <c r="A32" s="39">
        <v>303</v>
      </c>
      <c r="B32" s="39" t="s">
        <v>99</v>
      </c>
      <c r="C32" s="39">
        <f t="shared" si="0"/>
        <v>303</v>
      </c>
    </row>
    <row r="33" spans="1:3" ht="15">
      <c r="A33" s="39">
        <v>197</v>
      </c>
      <c r="B33" s="39" t="s">
        <v>100</v>
      </c>
      <c r="C33" s="39">
        <f t="shared" si="0"/>
        <v>197</v>
      </c>
    </row>
    <row r="34" spans="1:3" s="41" customFormat="1" ht="15">
      <c r="A34" s="41">
        <v>361</v>
      </c>
      <c r="B34" s="41" t="s">
        <v>101</v>
      </c>
      <c r="C34" s="39">
        <f t="shared" si="0"/>
        <v>361</v>
      </c>
    </row>
    <row r="35" spans="1:3" ht="15">
      <c r="A35" s="39">
        <v>151</v>
      </c>
      <c r="B35" s="39" t="s">
        <v>102</v>
      </c>
      <c r="C35" s="39">
        <f t="shared" si="0"/>
        <v>151</v>
      </c>
    </row>
    <row r="36" spans="1:3" ht="15">
      <c r="A36" s="39">
        <v>92</v>
      </c>
      <c r="B36" s="39" t="s">
        <v>103</v>
      </c>
      <c r="C36" s="39">
        <f t="shared" si="0"/>
        <v>92</v>
      </c>
    </row>
    <row r="37" spans="1:3" ht="15">
      <c r="A37" s="39">
        <v>53</v>
      </c>
      <c r="B37" s="39" t="s">
        <v>104</v>
      </c>
      <c r="C37" s="39">
        <f t="shared" si="0"/>
        <v>53</v>
      </c>
    </row>
    <row r="38" spans="1:3" ht="15">
      <c r="A38" s="39">
        <v>71</v>
      </c>
      <c r="B38" s="40" t="s">
        <v>105</v>
      </c>
      <c r="C38" s="39">
        <f t="shared" si="0"/>
        <v>71</v>
      </c>
    </row>
    <row r="39" spans="1:3" s="41" customFormat="1" ht="15">
      <c r="A39" s="41">
        <v>310</v>
      </c>
      <c r="B39" s="42" t="s">
        <v>106</v>
      </c>
      <c r="C39" s="39">
        <f t="shared" si="0"/>
        <v>310</v>
      </c>
    </row>
    <row r="40" spans="1:3" ht="15">
      <c r="A40" s="39">
        <v>1</v>
      </c>
      <c r="B40" s="40" t="s">
        <v>107</v>
      </c>
      <c r="C40" s="39">
        <f t="shared" si="0"/>
        <v>1</v>
      </c>
    </row>
    <row r="41" spans="1:3" ht="15">
      <c r="A41" s="39">
        <v>121</v>
      </c>
      <c r="B41" s="40" t="s">
        <v>108</v>
      </c>
      <c r="C41" s="39">
        <f t="shared" si="0"/>
        <v>121</v>
      </c>
    </row>
    <row r="42" spans="1:3" ht="15">
      <c r="A42" s="39">
        <v>392</v>
      </c>
      <c r="B42" s="40" t="s">
        <v>109</v>
      </c>
      <c r="C42" s="39">
        <f t="shared" si="0"/>
        <v>392</v>
      </c>
    </row>
    <row r="43" spans="1:3" ht="15">
      <c r="A43" s="39">
        <v>113</v>
      </c>
      <c r="B43" s="40" t="s">
        <v>110</v>
      </c>
      <c r="C43" s="39">
        <f t="shared" si="0"/>
        <v>113</v>
      </c>
    </row>
    <row r="44" spans="1:3" ht="15">
      <c r="A44" s="39">
        <v>55</v>
      </c>
      <c r="B44" s="40" t="s">
        <v>111</v>
      </c>
      <c r="C44" s="39">
        <f t="shared" si="0"/>
        <v>55</v>
      </c>
    </row>
    <row r="45" spans="1:3" ht="15">
      <c r="A45" s="39">
        <v>98</v>
      </c>
      <c r="B45" s="40" t="s">
        <v>112</v>
      </c>
      <c r="C45" s="39">
        <f t="shared" si="0"/>
        <v>98</v>
      </c>
    </row>
    <row r="46" spans="1:3" ht="15">
      <c r="A46" s="39">
        <v>401</v>
      </c>
      <c r="B46" s="39" t="s">
        <v>113</v>
      </c>
      <c r="C46" s="39">
        <f t="shared" si="0"/>
        <v>401</v>
      </c>
    </row>
    <row r="47" spans="1:3" ht="15">
      <c r="A47" s="39">
        <v>72</v>
      </c>
      <c r="B47" s="39" t="s">
        <v>114</v>
      </c>
      <c r="C47" s="39">
        <f t="shared" si="0"/>
        <v>72</v>
      </c>
    </row>
    <row r="48" spans="1:3" ht="15">
      <c r="A48" s="39">
        <v>193</v>
      </c>
      <c r="B48" s="39" t="s">
        <v>115</v>
      </c>
      <c r="C48" s="39">
        <f t="shared" si="0"/>
        <v>193</v>
      </c>
    </row>
    <row r="49" spans="1:3" ht="15">
      <c r="A49" s="39">
        <v>64</v>
      </c>
      <c r="B49" s="39" t="s">
        <v>116</v>
      </c>
      <c r="C49" s="39">
        <f t="shared" si="0"/>
        <v>64</v>
      </c>
    </row>
    <row r="50" spans="1:3" ht="15">
      <c r="A50" s="39">
        <v>63</v>
      </c>
      <c r="B50" s="39" t="s">
        <v>117</v>
      </c>
      <c r="C50" s="39">
        <f t="shared" si="0"/>
        <v>63</v>
      </c>
    </row>
    <row r="51" spans="1:3" ht="15">
      <c r="A51" s="39">
        <v>196</v>
      </c>
      <c r="B51" s="39" t="s">
        <v>118</v>
      </c>
      <c r="C51" s="39">
        <f t="shared" si="0"/>
        <v>196</v>
      </c>
    </row>
    <row r="52" spans="1:3" ht="15">
      <c r="A52" s="39">
        <v>4002</v>
      </c>
      <c r="B52" s="40" t="s">
        <v>119</v>
      </c>
      <c r="C52" s="39">
        <f t="shared" si="0"/>
        <v>4002</v>
      </c>
    </row>
    <row r="53" spans="1:3" ht="15">
      <c r="A53" s="39">
        <v>56</v>
      </c>
      <c r="B53" s="39" t="s">
        <v>120</v>
      </c>
      <c r="C53" s="39">
        <f t="shared" si="0"/>
        <v>56</v>
      </c>
    </row>
    <row r="54" spans="1:3" ht="15">
      <c r="A54" s="39">
        <v>391</v>
      </c>
      <c r="B54" s="39" t="s">
        <v>121</v>
      </c>
      <c r="C54" s="39">
        <f t="shared" si="0"/>
        <v>391</v>
      </c>
    </row>
    <row r="55" spans="1:3" ht="15">
      <c r="A55" s="39">
        <v>413</v>
      </c>
      <c r="B55" s="39" t="s">
        <v>122</v>
      </c>
      <c r="C55" s="39">
        <f t="shared" si="0"/>
        <v>413</v>
      </c>
    </row>
    <row r="56" spans="1:3" ht="15">
      <c r="A56" s="39">
        <v>195</v>
      </c>
      <c r="B56" s="39" t="s">
        <v>123</v>
      </c>
      <c r="C56" s="39">
        <f t="shared" si="0"/>
        <v>195</v>
      </c>
    </row>
    <row r="57" spans="1:3" ht="15">
      <c r="A57" s="39">
        <v>97</v>
      </c>
      <c r="B57" s="39" t="s">
        <v>124</v>
      </c>
      <c r="C57" s="39">
        <f t="shared" si="0"/>
        <v>97</v>
      </c>
    </row>
    <row r="58" spans="1:3" ht="15">
      <c r="A58" s="39">
        <v>112</v>
      </c>
      <c r="B58" s="39" t="s">
        <v>125</v>
      </c>
      <c r="C58" s="39">
        <f t="shared" si="0"/>
        <v>112</v>
      </c>
    </row>
    <row r="59" spans="1:3" ht="15">
      <c r="A59" s="39">
        <v>52</v>
      </c>
      <c r="B59" s="39" t="s">
        <v>126</v>
      </c>
      <c r="C59" s="39">
        <f t="shared" si="0"/>
        <v>52</v>
      </c>
    </row>
    <row r="60" spans="1:3" ht="15">
      <c r="A60" s="39">
        <v>20</v>
      </c>
      <c r="B60" s="39" t="s">
        <v>127</v>
      </c>
      <c r="C60" s="39">
        <f t="shared" si="0"/>
        <v>20</v>
      </c>
    </row>
    <row r="61" spans="1:3" ht="15">
      <c r="A61" s="39">
        <v>54</v>
      </c>
      <c r="B61" s="39" t="s">
        <v>128</v>
      </c>
      <c r="C61" s="39">
        <f t="shared" si="0"/>
        <v>54</v>
      </c>
    </row>
    <row r="62" spans="1:3" ht="15">
      <c r="A62" s="39">
        <v>15</v>
      </c>
      <c r="B62" s="39" t="s">
        <v>129</v>
      </c>
      <c r="C62" s="39">
        <f t="shared" si="0"/>
        <v>15</v>
      </c>
    </row>
    <row r="63" spans="1:3" ht="15">
      <c r="A63" s="39">
        <v>94</v>
      </c>
      <c r="B63" s="40" t="s">
        <v>130</v>
      </c>
      <c r="C63" s="39">
        <f t="shared" si="0"/>
        <v>94</v>
      </c>
    </row>
    <row r="64" spans="1:3" ht="15">
      <c r="A64" s="39">
        <v>95</v>
      </c>
      <c r="B64" s="39" t="s">
        <v>131</v>
      </c>
      <c r="C64" s="39">
        <f t="shared" si="0"/>
        <v>95</v>
      </c>
    </row>
    <row r="65" spans="1:3" ht="15">
      <c r="A65" s="39">
        <v>111</v>
      </c>
      <c r="B65" s="39" t="s">
        <v>132</v>
      </c>
      <c r="C65" s="39">
        <f t="shared" si="0"/>
        <v>111</v>
      </c>
    </row>
    <row r="66" spans="1:3" ht="15">
      <c r="A66" s="39">
        <v>2</v>
      </c>
      <c r="B66" s="39" t="s">
        <v>133</v>
      </c>
      <c r="C66" s="39">
        <f t="shared" si="0"/>
        <v>2</v>
      </c>
    </row>
    <row r="67" spans="1:3" ht="15">
      <c r="A67" s="39">
        <v>480</v>
      </c>
      <c r="B67" s="39" t="s">
        <v>134</v>
      </c>
      <c r="C67" s="39">
        <f aca="true" t="shared" si="1" ref="C67:C86">A67</f>
        <v>480</v>
      </c>
    </row>
    <row r="68" spans="1:3" ht="15">
      <c r="A68" s="39">
        <v>14</v>
      </c>
      <c r="B68" s="39" t="s">
        <v>135</v>
      </c>
      <c r="C68" s="39">
        <f t="shared" si="1"/>
        <v>14</v>
      </c>
    </row>
    <row r="69" spans="1:3" ht="15">
      <c r="A69" s="39">
        <v>70</v>
      </c>
      <c r="B69" s="39" t="s">
        <v>136</v>
      </c>
      <c r="C69" s="39">
        <f t="shared" si="1"/>
        <v>70</v>
      </c>
    </row>
    <row r="70" spans="1:3" ht="15">
      <c r="A70" s="39">
        <v>394</v>
      </c>
      <c r="B70" s="39" t="s">
        <v>137</v>
      </c>
      <c r="C70" s="39">
        <f t="shared" si="1"/>
        <v>394</v>
      </c>
    </row>
    <row r="71" spans="1:3" ht="15">
      <c r="A71" s="39">
        <v>4000</v>
      </c>
      <c r="B71" s="40" t="s">
        <v>138</v>
      </c>
      <c r="C71" s="39">
        <f t="shared" si="1"/>
        <v>4000</v>
      </c>
    </row>
    <row r="72" spans="1:3" ht="15">
      <c r="A72" s="39">
        <v>417</v>
      </c>
      <c r="B72" s="39" t="s">
        <v>139</v>
      </c>
      <c r="C72" s="39">
        <f t="shared" si="1"/>
        <v>417</v>
      </c>
    </row>
    <row r="73" spans="1:3" ht="15">
      <c r="A73" s="39">
        <v>150</v>
      </c>
      <c r="B73" s="39" t="s">
        <v>140</v>
      </c>
      <c r="C73" s="39">
        <f t="shared" si="1"/>
        <v>150</v>
      </c>
    </row>
    <row r="74" spans="1:3" ht="15">
      <c r="A74" s="39">
        <v>431</v>
      </c>
      <c r="B74" s="39" t="s">
        <v>141</v>
      </c>
      <c r="C74" s="39">
        <f t="shared" si="1"/>
        <v>431</v>
      </c>
    </row>
    <row r="75" spans="1:3" ht="15">
      <c r="A75" s="39">
        <v>370</v>
      </c>
      <c r="B75" s="40" t="s">
        <v>142</v>
      </c>
      <c r="C75" s="39">
        <f t="shared" si="1"/>
        <v>370</v>
      </c>
    </row>
    <row r="76" spans="1:3" ht="15">
      <c r="A76" s="39">
        <v>80</v>
      </c>
      <c r="B76" s="39" t="s">
        <v>143</v>
      </c>
      <c r="C76" s="39">
        <f t="shared" si="1"/>
        <v>80</v>
      </c>
    </row>
    <row r="77" spans="1:3" ht="15">
      <c r="A77" s="39">
        <v>40</v>
      </c>
      <c r="B77" s="40" t="s">
        <v>144</v>
      </c>
      <c r="C77" s="39">
        <f t="shared" si="1"/>
        <v>40</v>
      </c>
    </row>
    <row r="78" spans="1:3" ht="15">
      <c r="A78" s="39">
        <v>390</v>
      </c>
      <c r="B78" s="40" t="s">
        <v>145</v>
      </c>
      <c r="C78" s="39">
        <f t="shared" si="1"/>
        <v>390</v>
      </c>
    </row>
    <row r="79" spans="1:3" ht="15">
      <c r="A79" s="39">
        <v>400</v>
      </c>
      <c r="B79" s="39" t="s">
        <v>146</v>
      </c>
      <c r="C79" s="39">
        <f t="shared" si="1"/>
        <v>400</v>
      </c>
    </row>
    <row r="80" spans="1:3" ht="15">
      <c r="A80" s="39">
        <v>393</v>
      </c>
      <c r="B80" s="40" t="s">
        <v>147</v>
      </c>
      <c r="C80" s="39">
        <f t="shared" si="1"/>
        <v>393</v>
      </c>
    </row>
    <row r="81" spans="1:3" ht="15">
      <c r="A81" s="39">
        <v>90</v>
      </c>
      <c r="B81" s="39" t="s">
        <v>148</v>
      </c>
      <c r="C81" s="39">
        <f t="shared" si="1"/>
        <v>90</v>
      </c>
    </row>
    <row r="82" spans="1:3" ht="15">
      <c r="A82" s="39">
        <v>410</v>
      </c>
      <c r="B82" s="40" t="s">
        <v>149</v>
      </c>
      <c r="C82" s="39">
        <f t="shared" si="1"/>
        <v>410</v>
      </c>
    </row>
    <row r="83" spans="1:3" ht="15">
      <c r="A83" s="39">
        <v>60</v>
      </c>
      <c r="B83" s="40" t="s">
        <v>150</v>
      </c>
      <c r="C83" s="39">
        <f t="shared" si="1"/>
        <v>60</v>
      </c>
    </row>
    <row r="84" spans="1:3" ht="15">
      <c r="A84" s="39">
        <v>220</v>
      </c>
      <c r="B84" s="40" t="s">
        <v>151</v>
      </c>
      <c r="C84" s="39">
        <f t="shared" si="1"/>
        <v>220</v>
      </c>
    </row>
    <row r="85" spans="1:3" ht="15">
      <c r="A85" s="39">
        <v>110</v>
      </c>
      <c r="B85" s="39" t="s">
        <v>152</v>
      </c>
      <c r="C85" s="39">
        <f t="shared" si="1"/>
        <v>110</v>
      </c>
    </row>
    <row r="86" spans="1:3" ht="15">
      <c r="A86" s="39">
        <v>50</v>
      </c>
      <c r="B86" s="40" t="s">
        <v>153</v>
      </c>
      <c r="C86" s="39">
        <f t="shared" si="1"/>
        <v>50</v>
      </c>
    </row>
  </sheetData>
  <sheetProtection algorithmName="SHA-512" hashValue="wlm7gDXHumjm66A5ZZ0sRr3vo98lp8j9xidSIsni+pqLYX1NBBG7c70reQ7l8fXK+HLkhjB814rcXYk6+9aSrw==" saltValue="XY+4cKvbvIXA3q0ULkQpaA==" spinCount="100000" sheet="1" objects="1" scenarios="1"/>
  <autoFilter ref="A1:C86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Aline Rodrigues Costa</cp:lastModifiedBy>
  <dcterms:created xsi:type="dcterms:W3CDTF">2018-03-06T12:27:35Z</dcterms:created>
  <dcterms:modified xsi:type="dcterms:W3CDTF">2018-03-16T17:10:10Z</dcterms:modified>
  <cp:category/>
  <cp:version/>
  <cp:contentType/>
  <cp:contentStatus/>
</cp:coreProperties>
</file>