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70" windowWidth="20730" windowHeight="11580" firstSheet="1" activeTab="1"/>
  </bookViews>
  <sheets>
    <sheet name="Base de Dados 30.26" sheetId="25" state="hidden" r:id="rId1"/>
    <sheet name="Respostas Órgãos" sheetId="28" r:id="rId2"/>
    <sheet name="CÓDIGO DOS ÓRGÃOS" sheetId="30" r:id="rId3"/>
  </sheets>
  <definedNames>
    <definedName name="_xlnm._FilterDatabase" localSheetId="0" hidden="1">'Base de Dados 30.26'!$A$1:$J$74</definedName>
    <definedName name="_xlnm._FilterDatabase" localSheetId="2" hidden="1">'CÓDIGO DOS ÓRGÃOS'!$A$1:$B$91</definedName>
    <definedName name="ÓRGÃOS">'CÓDIGO DOS ÓRGÃOS'!$B$2:$B$91</definedName>
    <definedName name="_xlnm.Print_Titles" localSheetId="1">'Respostas Órgãos'!$4:$6</definedName>
  </definedNames>
  <calcPr calcId="162913"/>
</workbook>
</file>

<file path=xl/sharedStrings.xml><?xml version="1.0" encoding="utf-8"?>
<sst xmlns="http://schemas.openxmlformats.org/spreadsheetml/2006/main" count="484" uniqueCount="193">
  <si>
    <t>Consumo Médio do Período</t>
  </si>
  <si>
    <t>Tipo</t>
  </si>
  <si>
    <t>Cód. Item</t>
  </si>
  <si>
    <t>Soma</t>
  </si>
  <si>
    <t>UO</t>
  </si>
  <si>
    <t>Descrição Órgão</t>
  </si>
  <si>
    <t>TCB - Sociedade de Transportes Coletivos de Brasília Ltda</t>
  </si>
  <si>
    <t>Descrição</t>
  </si>
  <si>
    <t>Média Consumo (A)</t>
  </si>
  <si>
    <t>Diferença (B) - (A)</t>
  </si>
  <si>
    <t>Variação Qtd. Estimada x Média Consumo</t>
  </si>
  <si>
    <t>U.O.</t>
  </si>
  <si>
    <t>Qtd solicitada</t>
  </si>
  <si>
    <t>Código_Item</t>
  </si>
  <si>
    <t>Item nº</t>
  </si>
  <si>
    <t>Unid. Fornec.</t>
  </si>
  <si>
    <t>Informe no campo ao lado os possíveis locais de entrega:</t>
  </si>
  <si>
    <t>Estoque Atual</t>
  </si>
  <si>
    <t>Qtd. Estimada (B)</t>
  </si>
  <si>
    <t>Código do Material</t>
  </si>
  <si>
    <t>Descrição do Material</t>
  </si>
  <si>
    <t>Unidade de Medida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</si>
  <si>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</si>
  <si>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</si>
  <si>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</si>
  <si>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</si>
  <si>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</si>
  <si>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</si>
  <si>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</si>
  <si>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</si>
  <si>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</si>
  <si>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</si>
  <si>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</si>
  <si>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</si>
  <si>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</si>
  <si>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</si>
  <si>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</si>
  <si>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</si>
  <si>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</si>
  <si>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</si>
  <si>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</si>
  <si>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</si>
  <si>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</si>
  <si>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</si>
  <si>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</si>
  <si>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</si>
  <si>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</si>
  <si>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</si>
  <si>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</si>
  <si>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</si>
  <si>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</si>
  <si>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</si>
  <si>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</si>
  <si>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</si>
  <si>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</si>
  <si>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</si>
  <si>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</si>
  <si>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</si>
  <si>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</si>
  <si>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</si>
  <si>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</si>
  <si>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</si>
  <si>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</si>
  <si>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</si>
  <si>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</si>
  <si>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</si>
  <si>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</si>
  <si>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</si>
  <si>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</si>
  <si>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</si>
  <si>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</si>
  <si>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</si>
  <si>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</si>
  <si>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</si>
  <si>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</si>
  <si>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</si>
  <si>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</si>
  <si>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</si>
  <si>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</si>
  <si>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</si>
  <si>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</si>
  <si>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</si>
  <si>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</si>
  <si>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</si>
  <si>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</si>
  <si>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</si>
  <si>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</si>
  <si>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</si>
  <si>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</si>
  <si>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SECOM - Secretaria de Estado de Comunicação</t>
  </si>
  <si>
    <t>SECRIA - Secretaria de Estado de Políticas para Crianças, Adolescentes e Juventude</t>
  </si>
  <si>
    <t>SECULT - Secretaria de Estado de Cultura</t>
  </si>
  <si>
    <t>SEDESTMIDH - Secretaria de Estado de Trabalho, Desenvolvimento Social, Mulheres, Igualdade Racial e Direitos Humanos</t>
  </si>
  <si>
    <t>SEDICT - Secretaria de Estado de Economia e Desenvolvimento, Inovação, Ciência e Tecnologia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</si>
  <si>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</si>
  <si>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</si>
  <si>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</si>
  <si>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</si>
  <si>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</si>
  <si>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</si>
  <si>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</si>
  <si>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</si>
  <si>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</si>
  <si>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</si>
  <si>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</si>
  <si>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PLANILHA DE DIMENSIONAMENTO</t>
  </si>
  <si>
    <t>SLU</t>
  </si>
  <si>
    <t>PGDF</t>
  </si>
  <si>
    <t>SINESP</t>
  </si>
  <si>
    <t>SEC</t>
  </si>
  <si>
    <t>SSP</t>
  </si>
  <si>
    <t>JBB</t>
  </si>
  <si>
    <t>SEPLAG</t>
  </si>
  <si>
    <t>FHB</t>
  </si>
  <si>
    <t>SEJUS</t>
  </si>
  <si>
    <t>IBRAM</t>
  </si>
  <si>
    <t>EMATER</t>
  </si>
  <si>
    <t>NOVACAP</t>
  </si>
  <si>
    <t>PMDF</t>
  </si>
  <si>
    <t>DFTRANS</t>
  </si>
  <si>
    <t>PLANO PILOTO RA I</t>
  </si>
  <si>
    <t>BRAZLAND RA IV</t>
  </si>
  <si>
    <t>SOBRADINHO RA V</t>
  </si>
  <si>
    <t>CEILANDIA RA IX</t>
  </si>
  <si>
    <t>GUARA RA X</t>
  </si>
  <si>
    <t>SAMAMB RA XII</t>
  </si>
  <si>
    <t>STA MA RA XIII</t>
  </si>
  <si>
    <t>CANDANGO RA XIX</t>
  </si>
  <si>
    <t>VICENTE PIRES RA XXX</t>
  </si>
  <si>
    <t>SCIA RA XXV</t>
  </si>
  <si>
    <t>ITAPOA RA XXVIII</t>
  </si>
  <si>
    <t>FJZB</t>
  </si>
  <si>
    <t>CASA CIVIL</t>
  </si>
  <si>
    <t>SEAGRI</t>
  </si>
  <si>
    <t>SEGETH</t>
  </si>
  <si>
    <t>GVG</t>
  </si>
  <si>
    <t>SECRIANCA</t>
  </si>
  <si>
    <t>CGDF</t>
  </si>
  <si>
    <t>AGEFIS</t>
  </si>
  <si>
    <t>CODHAB/DF</t>
  </si>
  <si>
    <t>GAMA RA II</t>
  </si>
  <si>
    <t>TAGUA RA III</t>
  </si>
  <si>
    <t>BANDEIR RA VIII</t>
  </si>
  <si>
    <t>SAO SEBT RA XIV</t>
  </si>
  <si>
    <t>RIACHO F 1 RA XVII</t>
  </si>
  <si>
    <t>VARJAO RA XXIII</t>
  </si>
  <si>
    <t>Qtd demandantes</t>
  </si>
  <si>
    <t>Cód. SICOP</t>
  </si>
  <si>
    <t>Desc. Órgão SICOP</t>
  </si>
  <si>
    <t>PLANALT RA VI</t>
  </si>
  <si>
    <t>SE</t>
  </si>
  <si>
    <t>CRUZEIRO RA XI</t>
  </si>
  <si>
    <t>DPDF</t>
  </si>
  <si>
    <t>SEMOB</t>
  </si>
  <si>
    <t>CODEPLAN</t>
  </si>
  <si>
    <t>CBMDF</t>
  </si>
  <si>
    <t>Código do Órgão (SICOP/SEI)</t>
  </si>
  <si>
    <t>Administração Regional do SIA - RA XXIX</t>
  </si>
  <si>
    <t>PROC. SEI Nº 00410-00003846/2018-16</t>
  </si>
  <si>
    <t>Consumo 2016/2017</t>
  </si>
  <si>
    <t>Consumo 2017/2018</t>
  </si>
  <si>
    <t>3.3.90.30.16.06.0104.000002-01</t>
  </si>
  <si>
    <t>PAPEL A4</t>
  </si>
  <si>
    <t>PAPEL A4,Tamanho: 210mm x 297mm, Gramatura: 75 g/m², Material: sulfite, Cor: branca, Unidade de Fornecimento: resma com 500 folhas.</t>
  </si>
  <si>
    <t>AGUAS CLARAS RA XX</t>
  </si>
  <si>
    <t>ADASA</t>
  </si>
  <si>
    <t>IPREV-DF</t>
  </si>
  <si>
    <t>SEL</t>
  </si>
  <si>
    <t>LAGO N RA XVIII</t>
  </si>
  <si>
    <t>LAGO SUL RA XVI</t>
  </si>
  <si>
    <t>PARANOA RA VII</t>
  </si>
  <si>
    <t>PARK WAY RA XXIV</t>
  </si>
  <si>
    <t>REC EMAS RA XV</t>
  </si>
  <si>
    <t>SIA RA XXIX</t>
  </si>
  <si>
    <t>SUDOEST/OCT RA XXII</t>
  </si>
  <si>
    <t>FAP</t>
  </si>
  <si>
    <t>FUNAB</t>
  </si>
  <si>
    <t>PROCON</t>
  </si>
  <si>
    <t>SECID</t>
  </si>
  <si>
    <t>SEDICT</t>
  </si>
  <si>
    <t>SEF</t>
  </si>
  <si>
    <t>SECOM</t>
  </si>
  <si>
    <t>SEDESTMIDH</t>
  </si>
  <si>
    <t>ARQUIVO PUBLICO</t>
  </si>
  <si>
    <t>RIACHO F 2 RA XXI</t>
  </si>
  <si>
    <t>SEMA</t>
  </si>
  <si>
    <t>PCDF</t>
  </si>
  <si>
    <t>METRO</t>
  </si>
  <si>
    <t>SES</t>
  </si>
  <si>
    <t>DER</t>
  </si>
  <si>
    <t>Cod_UO</t>
  </si>
  <si>
    <t>resma</t>
  </si>
  <si>
    <r>
      <t xml:space="preserve">PLS Nº </t>
    </r>
    <r>
      <rPr>
        <b/>
        <sz val="12"/>
        <rFont val="Calibri"/>
        <family val="2"/>
        <scheme val="minor"/>
      </rPr>
      <t>0062/20</t>
    </r>
    <r>
      <rPr>
        <b/>
        <sz val="12"/>
        <color theme="1"/>
        <rFont val="Calibri"/>
        <family val="2"/>
        <scheme val="minor"/>
      </rPr>
      <t>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</si>
</sst>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&quot; Itens Respondidos&quot;"/>
    <numFmt numFmtId="166" formatCode="0&quot; Item Respondido&quot;"/>
    <numFmt numFmtId="167" formatCode="0&quot; Item Sem Resposta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33333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21">
      <alignment/>
      <protection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21" applyFont="1">
      <alignment/>
      <protection/>
    </xf>
    <xf numFmtId="3" fontId="0" fillId="3" borderId="1" xfId="0" applyNumberFormat="1" applyFill="1" applyBorder="1" applyAlignment="1" applyProtection="1">
      <alignment horizontal="center" vertical="center"/>
      <protection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0" fontId="0" fillId="0" borderId="0" xfId="0" applyAlignment="1" applyProtection="1">
      <alignment/>
      <protection/>
    </xf>
    <xf numFmtId="0" fontId="0" fillId="0" borderId="3" xfId="0" applyFill="1" applyBorder="1" applyProtection="1">
      <protection/>
    </xf>
    <xf numFmtId="165" fontId="0" fillId="0" borderId="0" xfId="0" applyNumberFormat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4" borderId="0" xfId="0" applyFill="1" applyProtection="1"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0" fontId="0" fillId="3" borderId="6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left" vertical="center" wrapText="1"/>
      <protection/>
    </xf>
    <xf numFmtId="164" fontId="0" fillId="3" borderId="1" xfId="22" applyNumberFormat="1" applyFont="1" applyFill="1" applyBorder="1" applyAlignment="1" applyProtection="1">
      <alignment horizontal="left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3" fontId="0" fillId="0" borderId="1" xfId="22" applyNumberFormat="1" applyFont="1" applyBorder="1" applyAlignment="1" applyProtection="1">
      <alignment horizontal="center" vertical="center" wrapText="1"/>
      <protection/>
    </xf>
    <xf numFmtId="9" fontId="0" fillId="3" borderId="7" xfId="23" applyFont="1" applyFill="1" applyBorder="1" applyAlignment="1" applyProtection="1">
      <alignment horizontal="center" vertical="center"/>
      <protection/>
    </xf>
    <xf numFmtId="0" fontId="2" fillId="0" borderId="0" xfId="21" applyFont="1" applyFill="1">
      <alignment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2" fillId="0" borderId="8" xfId="0" applyFont="1" applyBorder="1" applyAlignment="1" applyProtection="1">
      <alignment horizontal="center" vertical="center"/>
      <protection locked="0"/>
    </xf>
    <xf numFmtId="0" fontId="8" fillId="6" borderId="9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9" fillId="7" borderId="10" xfId="0" applyNumberFormat="1" applyFont="1" applyFill="1" applyBorder="1" applyAlignment="1">
      <alignment vertical="center"/>
    </xf>
    <xf numFmtId="0" fontId="9" fillId="7" borderId="10" xfId="0" applyNumberFormat="1" applyFont="1" applyFill="1" applyBorder="1" applyAlignment="1">
      <alignment vertical="center" wrapText="1"/>
    </xf>
    <xf numFmtId="3" fontId="9" fillId="7" borderId="10" xfId="0" applyNumberFormat="1" applyFont="1" applyFill="1" applyBorder="1" applyAlignment="1">
      <alignment vertical="center"/>
    </xf>
    <xf numFmtId="3" fontId="0" fillId="0" borderId="0" xfId="0" applyNumberFormat="1" applyFont="1"/>
    <xf numFmtId="0" fontId="9" fillId="8" borderId="10" xfId="0" applyNumberFormat="1" applyFont="1" applyFill="1" applyBorder="1" applyAlignment="1">
      <alignment vertical="center"/>
    </xf>
    <xf numFmtId="0" fontId="9" fillId="8" borderId="10" xfId="0" applyNumberFormat="1" applyFont="1" applyFill="1" applyBorder="1" applyAlignment="1">
      <alignment vertical="center" wrapText="1"/>
    </xf>
    <xf numFmtId="3" fontId="9" fillId="8" borderId="10" xfId="0" applyNumberFormat="1" applyFont="1" applyFill="1" applyBorder="1" applyAlignment="1">
      <alignment vertical="center"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2" borderId="17" xfId="0" applyFont="1" applyFill="1" applyBorder="1" applyAlignment="1" applyProtection="1">
      <alignment horizontal="right" vertical="center" wrapText="1"/>
      <protection/>
    </xf>
    <xf numFmtId="0" fontId="5" fillId="2" borderId="18" xfId="0" applyFont="1" applyFill="1" applyBorder="1" applyAlignment="1" applyProtection="1">
      <alignment horizontal="right" vertical="center" wrapText="1"/>
      <protection/>
    </xf>
    <xf numFmtId="0" fontId="5" fillId="2" borderId="17" xfId="0" applyFont="1" applyFill="1" applyBorder="1" applyAlignment="1" applyProtection="1">
      <alignment horizontal="left" vertical="top" wrapText="1"/>
      <protection/>
    </xf>
    <xf numFmtId="0" fontId="5" fillId="2" borderId="18" xfId="0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66" fontId="2" fillId="2" borderId="11" xfId="0" applyNumberFormat="1" applyFont="1" applyFill="1" applyBorder="1" applyAlignment="1" applyProtection="1">
      <alignment horizontal="center" vertical="center"/>
      <protection/>
    </xf>
    <xf numFmtId="166" fontId="2" fillId="2" borderId="12" xfId="0" applyNumberFormat="1" applyFont="1" applyFill="1" applyBorder="1" applyAlignment="1" applyProtection="1">
      <alignment horizontal="center" vertical="center"/>
      <protection/>
    </xf>
    <xf numFmtId="166" fontId="2" fillId="2" borderId="13" xfId="0" applyNumberFormat="1" applyFont="1" applyFill="1" applyBorder="1" applyAlignment="1" applyProtection="1">
      <alignment horizontal="center" vertical="center"/>
      <protection/>
    </xf>
    <xf numFmtId="166" fontId="2" fillId="2" borderId="14" xfId="0" applyNumberFormat="1" applyFont="1" applyFill="1" applyBorder="1" applyAlignment="1" applyProtection="1">
      <alignment horizontal="center" vertical="center"/>
      <protection/>
    </xf>
    <xf numFmtId="166" fontId="2" fillId="2" borderId="15" xfId="0" applyNumberFormat="1" applyFont="1" applyFill="1" applyBorder="1" applyAlignment="1" applyProtection="1">
      <alignment horizontal="center" vertical="center"/>
      <protection/>
    </xf>
    <xf numFmtId="166" fontId="2" fillId="2" borderId="16" xfId="0" applyNumberFormat="1" applyFont="1" applyFill="1" applyBorder="1" applyAlignment="1" applyProtection="1">
      <alignment horizontal="center" vertical="center"/>
      <protection/>
    </xf>
    <xf numFmtId="167" fontId="2" fillId="2" borderId="11" xfId="0" applyNumberFormat="1" applyFont="1" applyFill="1" applyBorder="1" applyAlignment="1" applyProtection="1">
      <alignment horizontal="center" vertical="center"/>
      <protection/>
    </xf>
    <xf numFmtId="167" fontId="2" fillId="2" borderId="13" xfId="0" applyNumberFormat="1" applyFont="1" applyFill="1" applyBorder="1" applyAlignment="1" applyProtection="1">
      <alignment horizontal="center" vertical="center"/>
      <protection/>
    </xf>
    <xf numFmtId="167" fontId="2" fillId="2" borderId="14" xfId="0" applyNumberFormat="1" applyFont="1" applyFill="1" applyBorder="1" applyAlignment="1" applyProtection="1">
      <alignment horizontal="center" vertical="center"/>
      <protection/>
    </xf>
    <xf numFmtId="167" fontId="2" fillId="2" borderId="16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Vírgula" xfId="22"/>
    <cellStyle name="Porcentagem" xfId="23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="90" zoomScaleNormal="90" workbookViewId="0" topLeftCell="A1">
      <pane xSplit="1" ySplit="1" topLeftCell="B2" activePane="bottomRight" state="frozen"/>
      <selection pane="topLeft" activeCell="A2" sqref="A2:A927"/>
      <selection pane="topRight" activeCell="A2" sqref="A2:A927"/>
      <selection pane="bottomLeft" activeCell="A2" sqref="A2:A927"/>
      <selection pane="bottomRight" activeCell="D4" sqref="D4"/>
    </sheetView>
  </sheetViews>
  <sheetFormatPr defaultColWidth="9.140625" defaultRowHeight="15"/>
  <cols>
    <col min="1" max="1" width="26.28125" style="30" bestFit="1" customWidth="1"/>
    <col min="2" max="2" width="30.421875" style="30" bestFit="1" customWidth="1"/>
    <col min="3" max="3" width="11.57421875" style="30" customWidth="1"/>
    <col min="4" max="4" width="54.421875" style="30" customWidth="1"/>
    <col min="5" max="5" width="9.140625" style="30" customWidth="1"/>
    <col min="6" max="6" width="9.140625" style="34" customWidth="1"/>
    <col min="7" max="8" width="9.140625" style="30" customWidth="1"/>
    <col min="9" max="10" width="11.57421875" style="30" customWidth="1"/>
    <col min="11" max="16384" width="9.140625" style="30" customWidth="1"/>
  </cols>
  <sheetData>
    <row r="1" spans="1:11" ht="45.4" customHeight="1">
      <c r="A1" s="29" t="s">
        <v>19</v>
      </c>
      <c r="B1" s="29" t="s">
        <v>190</v>
      </c>
      <c r="C1" s="29" t="s">
        <v>1</v>
      </c>
      <c r="D1" s="29" t="s">
        <v>20</v>
      </c>
      <c r="E1" s="29" t="s">
        <v>21</v>
      </c>
      <c r="F1" s="29" t="s">
        <v>147</v>
      </c>
      <c r="G1" s="29" t="s">
        <v>148</v>
      </c>
      <c r="H1" s="29" t="s">
        <v>17</v>
      </c>
      <c r="I1" s="29" t="s">
        <v>159</v>
      </c>
      <c r="J1" s="29" t="s">
        <v>160</v>
      </c>
      <c r="K1" s="29" t="s">
        <v>0</v>
      </c>
    </row>
    <row r="2" spans="1:11" ht="36">
      <c r="A2" s="31" t="s">
        <v>161</v>
      </c>
      <c r="B2" s="31" t="str">
        <f>A2&amp;" - "&amp;F2</f>
        <v>3.3.90.30.16.06.0104.000002-01 - 300</v>
      </c>
      <c r="C2" s="31" t="s">
        <v>162</v>
      </c>
      <c r="D2" s="32" t="s">
        <v>163</v>
      </c>
      <c r="E2" s="32" t="s">
        <v>191</v>
      </c>
      <c r="F2" s="32">
        <v>300</v>
      </c>
      <c r="G2" s="32" t="s">
        <v>164</v>
      </c>
      <c r="H2" s="33">
        <v>166</v>
      </c>
      <c r="I2" s="33">
        <v>276</v>
      </c>
      <c r="J2" s="33">
        <v>302</v>
      </c>
      <c r="K2" s="33">
        <v>289</v>
      </c>
    </row>
    <row r="3" spans="1:11" ht="36">
      <c r="A3" s="31" t="s">
        <v>161</v>
      </c>
      <c r="B3" s="31" t="str">
        <f aca="true" t="shared" si="0" ref="B3:B66">A3&amp;" - "&amp;F3</f>
        <v>3.3.90.30.16.06.0104.000002-01 - 132</v>
      </c>
      <c r="C3" s="31" t="s">
        <v>162</v>
      </c>
      <c r="D3" s="32" t="s">
        <v>163</v>
      </c>
      <c r="E3" s="32" t="s">
        <v>191</v>
      </c>
      <c r="F3" s="32">
        <v>132</v>
      </c>
      <c r="G3" s="32" t="s">
        <v>141</v>
      </c>
      <c r="H3" s="33">
        <v>953</v>
      </c>
      <c r="I3" s="33">
        <v>484</v>
      </c>
      <c r="J3" s="33">
        <v>1063</v>
      </c>
      <c r="K3" s="33">
        <v>774</v>
      </c>
    </row>
    <row r="4" spans="1:11" ht="36">
      <c r="A4" s="31" t="s">
        <v>161</v>
      </c>
      <c r="B4" s="31" t="str">
        <f t="shared" si="0"/>
        <v>3.3.90.30.16.06.0104.000002-01 - 366</v>
      </c>
      <c r="C4" s="31" t="s">
        <v>162</v>
      </c>
      <c r="D4" s="32" t="s">
        <v>163</v>
      </c>
      <c r="E4" s="32" t="s">
        <v>191</v>
      </c>
      <c r="F4" s="32">
        <v>366</v>
      </c>
      <c r="G4" s="32" t="s">
        <v>128</v>
      </c>
      <c r="H4" s="33">
        <v>188</v>
      </c>
      <c r="I4" s="33">
        <v>339</v>
      </c>
      <c r="J4" s="33">
        <v>243</v>
      </c>
      <c r="K4" s="33">
        <v>291</v>
      </c>
    </row>
    <row r="5" spans="1:11" ht="36">
      <c r="A5" s="31" t="s">
        <v>161</v>
      </c>
      <c r="B5" s="31" t="str">
        <f t="shared" si="0"/>
        <v>3.3.90.30.16.06.0104.000002-01 - 131</v>
      </c>
      <c r="C5" s="31" t="s">
        <v>162</v>
      </c>
      <c r="D5" s="32" t="s">
        <v>163</v>
      </c>
      <c r="E5" s="32" t="s">
        <v>191</v>
      </c>
      <c r="F5" s="32">
        <v>131</v>
      </c>
      <c r="G5" s="32" t="s">
        <v>140</v>
      </c>
      <c r="H5" s="33">
        <v>43</v>
      </c>
      <c r="I5" s="33">
        <v>213</v>
      </c>
      <c r="J5" s="33">
        <v>340</v>
      </c>
      <c r="K5" s="33">
        <v>277</v>
      </c>
    </row>
    <row r="6" spans="1:11" ht="36">
      <c r="A6" s="31" t="s">
        <v>161</v>
      </c>
      <c r="B6" s="31" t="str">
        <f t="shared" si="0"/>
        <v>3.3.90.30.16.06.0104.000002-01 - 137</v>
      </c>
      <c r="C6" s="31" t="s">
        <v>162</v>
      </c>
      <c r="D6" s="32" t="s">
        <v>163</v>
      </c>
      <c r="E6" s="32" t="s">
        <v>191</v>
      </c>
      <c r="F6" s="32">
        <v>137</v>
      </c>
      <c r="G6" s="32" t="s">
        <v>124</v>
      </c>
      <c r="H6" s="33">
        <v>178</v>
      </c>
      <c r="I6" s="33">
        <v>400</v>
      </c>
      <c r="J6" s="33">
        <v>348</v>
      </c>
      <c r="K6" s="33">
        <v>374</v>
      </c>
    </row>
    <row r="7" spans="1:11" ht="36">
      <c r="A7" s="31" t="s">
        <v>161</v>
      </c>
      <c r="B7" s="31" t="str">
        <f t="shared" si="0"/>
        <v>3.3.90.30.16.06.0104.000002-01 - 141</v>
      </c>
      <c r="C7" s="31" t="s">
        <v>162</v>
      </c>
      <c r="D7" s="32" t="s">
        <v>163</v>
      </c>
      <c r="E7" s="32" t="s">
        <v>191</v>
      </c>
      <c r="F7" s="32">
        <v>141</v>
      </c>
      <c r="G7" s="32" t="s">
        <v>120</v>
      </c>
      <c r="H7" s="33">
        <v>360</v>
      </c>
      <c r="I7" s="33">
        <v>647</v>
      </c>
      <c r="J7" s="33">
        <v>555</v>
      </c>
      <c r="K7" s="33">
        <v>601</v>
      </c>
    </row>
    <row r="8" spans="1:11" ht="36">
      <c r="A8" s="31" t="s">
        <v>161</v>
      </c>
      <c r="B8" s="31" t="str">
        <f t="shared" si="0"/>
        <v>3.3.90.30.16.06.0104.000002-01 - 148</v>
      </c>
      <c r="C8" s="31" t="s">
        <v>162</v>
      </c>
      <c r="D8" s="32" t="s">
        <v>163</v>
      </c>
      <c r="E8" s="32" t="s">
        <v>191</v>
      </c>
      <c r="F8" s="32">
        <v>148</v>
      </c>
      <c r="G8" s="32" t="s">
        <v>144</v>
      </c>
      <c r="H8" s="33">
        <v>214</v>
      </c>
      <c r="I8" s="33">
        <v>530</v>
      </c>
      <c r="J8" s="33">
        <v>288</v>
      </c>
      <c r="K8" s="33">
        <v>409</v>
      </c>
    </row>
    <row r="9" spans="1:11" ht="36">
      <c r="A9" s="31" t="s">
        <v>161</v>
      </c>
      <c r="B9" s="31" t="str">
        <f t="shared" si="0"/>
        <v>3.3.90.30.16.06.0104.000002-01 - 197</v>
      </c>
      <c r="C9" s="31" t="s">
        <v>162</v>
      </c>
      <c r="D9" s="32" t="s">
        <v>163</v>
      </c>
      <c r="E9" s="32" t="s">
        <v>191</v>
      </c>
      <c r="F9" s="32">
        <v>197</v>
      </c>
      <c r="G9" s="32" t="s">
        <v>165</v>
      </c>
      <c r="H9" s="33">
        <v>1017</v>
      </c>
      <c r="I9" s="33">
        <v>870</v>
      </c>
      <c r="J9" s="33">
        <v>789</v>
      </c>
      <c r="K9" s="33">
        <v>830</v>
      </c>
    </row>
    <row r="10" spans="1:11" ht="36">
      <c r="A10" s="31" t="s">
        <v>161</v>
      </c>
      <c r="B10" s="31" t="str">
        <f t="shared" si="0"/>
        <v>3.3.90.30.16.06.0104.000002-01 - 121</v>
      </c>
      <c r="C10" s="31" t="s">
        <v>162</v>
      </c>
      <c r="D10" s="32" t="s">
        <v>163</v>
      </c>
      <c r="E10" s="32" t="s">
        <v>191</v>
      </c>
      <c r="F10" s="32">
        <v>121</v>
      </c>
      <c r="G10" s="32" t="s">
        <v>154</v>
      </c>
      <c r="H10" s="33">
        <v>209</v>
      </c>
      <c r="I10" s="33">
        <v>742</v>
      </c>
      <c r="J10" s="33">
        <v>721</v>
      </c>
      <c r="K10" s="33">
        <v>732</v>
      </c>
    </row>
    <row r="11" spans="1:11" ht="36">
      <c r="A11" s="31" t="s">
        <v>161</v>
      </c>
      <c r="B11" s="31" t="str">
        <f t="shared" si="0"/>
        <v>3.3.90.30.16.06.0104.000002-01 - 112</v>
      </c>
      <c r="C11" s="31" t="s">
        <v>162</v>
      </c>
      <c r="D11" s="32" t="s">
        <v>163</v>
      </c>
      <c r="E11" s="32" t="s">
        <v>191</v>
      </c>
      <c r="F11" s="32">
        <v>112</v>
      </c>
      <c r="G11" s="32" t="s">
        <v>117</v>
      </c>
      <c r="H11" s="33">
        <v>4111</v>
      </c>
      <c r="I11" s="33">
        <v>620</v>
      </c>
      <c r="J11" s="33">
        <v>876</v>
      </c>
      <c r="K11" s="33">
        <v>748</v>
      </c>
    </row>
    <row r="12" spans="1:11" ht="36">
      <c r="A12" s="31" t="s">
        <v>161</v>
      </c>
      <c r="B12" s="31" t="str">
        <f t="shared" si="0"/>
        <v>3.3.90.30.16.06.0104.000002-01 - 53</v>
      </c>
      <c r="C12" s="31" t="s">
        <v>162</v>
      </c>
      <c r="D12" s="32" t="s">
        <v>163</v>
      </c>
      <c r="E12" s="32" t="s">
        <v>191</v>
      </c>
      <c r="F12" s="32">
        <v>53</v>
      </c>
      <c r="G12" s="32" t="s">
        <v>155</v>
      </c>
      <c r="H12" s="33">
        <v>6807</v>
      </c>
      <c r="I12" s="33">
        <v>2938</v>
      </c>
      <c r="J12" s="33">
        <v>3055</v>
      </c>
      <c r="K12" s="33">
        <v>2997</v>
      </c>
    </row>
    <row r="13" spans="1:11" ht="36">
      <c r="A13" s="31" t="s">
        <v>161</v>
      </c>
      <c r="B13" s="31" t="str">
        <f t="shared" si="0"/>
        <v>3.3.90.30.16.06.0104.000002-01 - 63</v>
      </c>
      <c r="C13" s="31" t="s">
        <v>162</v>
      </c>
      <c r="D13" s="32" t="s">
        <v>163</v>
      </c>
      <c r="E13" s="32" t="s">
        <v>191</v>
      </c>
      <c r="F13" s="32">
        <v>63</v>
      </c>
      <c r="G13" s="32" t="s">
        <v>113</v>
      </c>
      <c r="H13" s="33">
        <v>519</v>
      </c>
      <c r="I13" s="33">
        <v>740</v>
      </c>
      <c r="J13" s="33">
        <v>1705</v>
      </c>
      <c r="K13" s="33">
        <v>1223</v>
      </c>
    </row>
    <row r="14" spans="1:11" ht="36">
      <c r="A14" s="31" t="s">
        <v>161</v>
      </c>
      <c r="B14" s="31" t="str">
        <f t="shared" si="0"/>
        <v>3.3.90.30.16.06.0104.000002-01 - 196</v>
      </c>
      <c r="C14" s="31" t="s">
        <v>162</v>
      </c>
      <c r="D14" s="32" t="s">
        <v>163</v>
      </c>
      <c r="E14" s="32" t="s">
        <v>191</v>
      </c>
      <c r="F14" s="32">
        <v>196</v>
      </c>
      <c r="G14" s="32" t="s">
        <v>131</v>
      </c>
      <c r="H14" s="33">
        <v>591</v>
      </c>
      <c r="I14" s="33">
        <v>132</v>
      </c>
      <c r="J14" s="33">
        <v>309</v>
      </c>
      <c r="K14" s="33">
        <v>221</v>
      </c>
    </row>
    <row r="15" spans="1:11" ht="36">
      <c r="A15" s="31" t="s">
        <v>161</v>
      </c>
      <c r="B15" s="31" t="str">
        <f t="shared" si="0"/>
        <v>3.3.90.30.16.06.0104.000002-01 - 413</v>
      </c>
      <c r="C15" s="31" t="s">
        <v>162</v>
      </c>
      <c r="D15" s="32" t="s">
        <v>163</v>
      </c>
      <c r="E15" s="32" t="s">
        <v>191</v>
      </c>
      <c r="F15" s="32">
        <v>413</v>
      </c>
      <c r="G15" s="32" t="s">
        <v>166</v>
      </c>
      <c r="H15" s="33">
        <v>686</v>
      </c>
      <c r="I15" s="33">
        <v>371</v>
      </c>
      <c r="J15" s="33">
        <v>262</v>
      </c>
      <c r="K15" s="33">
        <v>317</v>
      </c>
    </row>
    <row r="16" spans="1:11" ht="36">
      <c r="A16" s="31" t="s">
        <v>161</v>
      </c>
      <c r="B16" s="31" t="str">
        <f t="shared" si="0"/>
        <v>3.3.90.30.16.06.0104.000002-01 - 391</v>
      </c>
      <c r="C16" s="31" t="s">
        <v>162</v>
      </c>
      <c r="D16" s="32" t="s">
        <v>163</v>
      </c>
      <c r="E16" s="32" t="s">
        <v>191</v>
      </c>
      <c r="F16" s="32">
        <v>391</v>
      </c>
      <c r="G16" s="32" t="s">
        <v>115</v>
      </c>
      <c r="H16" s="33">
        <v>295</v>
      </c>
      <c r="I16" s="33">
        <v>1</v>
      </c>
      <c r="J16" s="33">
        <v>584</v>
      </c>
      <c r="K16" s="33">
        <v>293</v>
      </c>
    </row>
    <row r="17" spans="1:11" ht="36">
      <c r="A17" s="31" t="s">
        <v>161</v>
      </c>
      <c r="B17" s="31" t="str">
        <f t="shared" si="0"/>
        <v>3.3.90.30.16.06.0104.000002-01 - 20</v>
      </c>
      <c r="C17" s="31" t="s">
        <v>162</v>
      </c>
      <c r="D17" s="32" t="s">
        <v>163</v>
      </c>
      <c r="E17" s="32" t="s">
        <v>191</v>
      </c>
      <c r="F17" s="32">
        <v>20</v>
      </c>
      <c r="G17" s="32" t="s">
        <v>107</v>
      </c>
      <c r="H17" s="33">
        <v>1243</v>
      </c>
      <c r="I17" s="33">
        <v>7188</v>
      </c>
      <c r="J17" s="33">
        <v>5256</v>
      </c>
      <c r="K17" s="33">
        <v>6222</v>
      </c>
    </row>
    <row r="18" spans="1:11" ht="36">
      <c r="A18" s="31" t="s">
        <v>161</v>
      </c>
      <c r="B18" s="31" t="str">
        <f t="shared" si="0"/>
        <v>3.3.90.30.16.06.0104.000002-01 - 110</v>
      </c>
      <c r="C18" s="31" t="s">
        <v>162</v>
      </c>
      <c r="D18" s="32" t="s">
        <v>163</v>
      </c>
      <c r="E18" s="32" t="s">
        <v>191</v>
      </c>
      <c r="F18" s="32">
        <v>110</v>
      </c>
      <c r="G18" s="32" t="s">
        <v>108</v>
      </c>
      <c r="H18" s="33">
        <v>190</v>
      </c>
      <c r="I18" s="33">
        <v>408</v>
      </c>
      <c r="J18" s="33">
        <v>586</v>
      </c>
      <c r="K18" s="33">
        <v>497</v>
      </c>
    </row>
    <row r="19" spans="1:11" ht="36">
      <c r="A19" s="31" t="s">
        <v>161</v>
      </c>
      <c r="B19" s="31" t="str">
        <f t="shared" si="0"/>
        <v>3.3.90.30.16.06.0104.000002-01 - 80</v>
      </c>
      <c r="C19" s="31" t="s">
        <v>162</v>
      </c>
      <c r="D19" s="32" t="s">
        <v>163</v>
      </c>
      <c r="E19" s="32" t="s">
        <v>191</v>
      </c>
      <c r="F19" s="32">
        <v>80</v>
      </c>
      <c r="G19" s="32" t="s">
        <v>150</v>
      </c>
      <c r="H19" s="33">
        <v>957</v>
      </c>
      <c r="I19" s="33">
        <v>181847</v>
      </c>
      <c r="J19" s="33">
        <v>273782</v>
      </c>
      <c r="K19" s="33">
        <v>227815</v>
      </c>
    </row>
    <row r="20" spans="1:11" ht="36">
      <c r="A20" s="31" t="s">
        <v>161</v>
      </c>
      <c r="B20" s="31" t="str">
        <f t="shared" si="0"/>
        <v>3.3.90.30.16.06.0104.000002-01 - 400</v>
      </c>
      <c r="C20" s="31" t="s">
        <v>162</v>
      </c>
      <c r="D20" s="32" t="s">
        <v>163</v>
      </c>
      <c r="E20" s="32" t="s">
        <v>191</v>
      </c>
      <c r="F20" s="32">
        <v>400</v>
      </c>
      <c r="G20" s="32" t="s">
        <v>114</v>
      </c>
      <c r="H20" s="33">
        <v>1664</v>
      </c>
      <c r="I20" s="33">
        <v>3379</v>
      </c>
      <c r="J20" s="33">
        <v>2265</v>
      </c>
      <c r="K20" s="33">
        <v>2822</v>
      </c>
    </row>
    <row r="21" spans="1:11" ht="36">
      <c r="A21" s="31" t="s">
        <v>161</v>
      </c>
      <c r="B21" s="31" t="str">
        <f t="shared" si="0"/>
        <v>3.3.90.30.16.06.0104.000002-01 - 220</v>
      </c>
      <c r="C21" s="31" t="s">
        <v>162</v>
      </c>
      <c r="D21" s="32" t="s">
        <v>163</v>
      </c>
      <c r="E21" s="32" t="s">
        <v>191</v>
      </c>
      <c r="F21" s="32">
        <v>220</v>
      </c>
      <c r="G21" s="32" t="s">
        <v>167</v>
      </c>
      <c r="H21" s="33">
        <v>1124</v>
      </c>
      <c r="I21" s="33">
        <v>1335</v>
      </c>
      <c r="J21" s="33">
        <v>2874</v>
      </c>
      <c r="K21" s="33">
        <v>2105</v>
      </c>
    </row>
    <row r="22" spans="1:11" ht="36">
      <c r="A22" s="31" t="s">
        <v>161</v>
      </c>
      <c r="B22" s="31" t="str">
        <f t="shared" si="0"/>
        <v>3.3.90.30.16.06.0104.000002-01 - 90</v>
      </c>
      <c r="C22" s="31" t="s">
        <v>162</v>
      </c>
      <c r="D22" s="32" t="s">
        <v>163</v>
      </c>
      <c r="E22" s="32" t="s">
        <v>191</v>
      </c>
      <c r="F22" s="32">
        <v>90</v>
      </c>
      <c r="G22" s="32" t="s">
        <v>153</v>
      </c>
      <c r="H22" s="33">
        <v>866</v>
      </c>
      <c r="I22" s="33">
        <v>1895</v>
      </c>
      <c r="J22" s="33">
        <v>1169</v>
      </c>
      <c r="K22" s="33">
        <v>1532</v>
      </c>
    </row>
    <row r="23" spans="1:11" ht="36">
      <c r="A23" s="31" t="s">
        <v>161</v>
      </c>
      <c r="B23" s="31" t="str">
        <f t="shared" si="0"/>
        <v>3.3.90.30.16.06.0104.000002-01 - 98</v>
      </c>
      <c r="C23" s="31" t="s">
        <v>162</v>
      </c>
      <c r="D23" s="32" t="s">
        <v>163</v>
      </c>
      <c r="E23" s="32" t="s">
        <v>191</v>
      </c>
      <c r="F23" s="32">
        <v>98</v>
      </c>
      <c r="G23" s="32" t="s">
        <v>119</v>
      </c>
      <c r="H23" s="33">
        <v>194</v>
      </c>
      <c r="I23" s="33">
        <v>1932</v>
      </c>
      <c r="J23" s="33">
        <v>996</v>
      </c>
      <c r="K23" s="33">
        <v>1464</v>
      </c>
    </row>
    <row r="24" spans="1:11" ht="36">
      <c r="A24" s="31" t="s">
        <v>161</v>
      </c>
      <c r="B24" s="31" t="str">
        <f t="shared" si="0"/>
        <v>3.3.90.30.16.06.0104.000002-01 - 147</v>
      </c>
      <c r="C24" s="31" t="s">
        <v>162</v>
      </c>
      <c r="D24" s="32" t="s">
        <v>163</v>
      </c>
      <c r="E24" s="32" t="s">
        <v>191</v>
      </c>
      <c r="F24" s="32">
        <v>147</v>
      </c>
      <c r="G24" s="32" t="s">
        <v>127</v>
      </c>
      <c r="H24" s="33">
        <v>9</v>
      </c>
      <c r="I24" s="33">
        <v>5</v>
      </c>
      <c r="J24" s="33">
        <v>47</v>
      </c>
      <c r="K24" s="33">
        <v>26</v>
      </c>
    </row>
    <row r="25" spans="1:11" ht="36">
      <c r="A25" s="31" t="s">
        <v>161</v>
      </c>
      <c r="B25" s="31" t="str">
        <f t="shared" si="0"/>
        <v>3.3.90.30.16.06.0104.000002-01 - 133</v>
      </c>
      <c r="C25" s="31" t="s">
        <v>162</v>
      </c>
      <c r="D25" s="32" t="s">
        <v>163</v>
      </c>
      <c r="E25" s="32" t="s">
        <v>191</v>
      </c>
      <c r="F25" s="32">
        <v>133</v>
      </c>
      <c r="G25" s="32" t="s">
        <v>121</v>
      </c>
      <c r="H25" s="33">
        <v>474</v>
      </c>
      <c r="I25" s="33">
        <v>270</v>
      </c>
      <c r="J25" s="33">
        <v>235</v>
      </c>
      <c r="K25" s="33">
        <v>253</v>
      </c>
    </row>
    <row r="26" spans="1:11" ht="36">
      <c r="A26" s="31" t="s">
        <v>161</v>
      </c>
      <c r="B26" s="31" t="str">
        <f t="shared" si="0"/>
        <v>3.3.90.30.16.06.0104.000002-01 - 138</v>
      </c>
      <c r="C26" s="31" t="s">
        <v>162</v>
      </c>
      <c r="D26" s="32" t="s">
        <v>163</v>
      </c>
      <c r="E26" s="32" t="s">
        <v>191</v>
      </c>
      <c r="F26" s="32">
        <v>138</v>
      </c>
      <c r="G26" s="32" t="s">
        <v>123</v>
      </c>
      <c r="H26" s="33">
        <v>955</v>
      </c>
      <c r="I26" s="33">
        <v>40</v>
      </c>
      <c r="J26" s="33">
        <v>607</v>
      </c>
      <c r="K26" s="33">
        <v>324</v>
      </c>
    </row>
    <row r="27" spans="1:11" ht="36">
      <c r="A27" s="31" t="s">
        <v>161</v>
      </c>
      <c r="B27" s="31" t="str">
        <f t="shared" si="0"/>
        <v>3.3.90.30.16.06.0104.000002-01 - 135</v>
      </c>
      <c r="C27" s="31" t="s">
        <v>162</v>
      </c>
      <c r="D27" s="32" t="s">
        <v>163</v>
      </c>
      <c r="E27" s="32" t="s">
        <v>191</v>
      </c>
      <c r="F27" s="32">
        <v>135</v>
      </c>
      <c r="G27" s="32" t="s">
        <v>149</v>
      </c>
      <c r="H27" s="33">
        <v>310</v>
      </c>
      <c r="I27" s="33">
        <v>400</v>
      </c>
      <c r="J27" s="33">
        <v>64</v>
      </c>
      <c r="K27" s="33">
        <v>232</v>
      </c>
    </row>
    <row r="28" spans="1:11" ht="36">
      <c r="A28" s="31" t="s">
        <v>161</v>
      </c>
      <c r="B28" s="31" t="str">
        <f t="shared" si="0"/>
        <v>3.3.90.30.16.06.0104.000002-01 - 142</v>
      </c>
      <c r="C28" s="31" t="s">
        <v>162</v>
      </c>
      <c r="D28" s="32" t="s">
        <v>163</v>
      </c>
      <c r="E28" s="32" t="s">
        <v>191</v>
      </c>
      <c r="F28" s="32">
        <v>142</v>
      </c>
      <c r="G28" s="32" t="s">
        <v>125</v>
      </c>
      <c r="H28" s="33">
        <v>622</v>
      </c>
      <c r="I28" s="33">
        <v>350</v>
      </c>
      <c r="J28" s="33">
        <v>25</v>
      </c>
      <c r="K28" s="33">
        <v>188</v>
      </c>
    </row>
    <row r="29" spans="1:11" ht="36">
      <c r="A29" s="31" t="s">
        <v>161</v>
      </c>
      <c r="B29" s="31" t="str">
        <f t="shared" si="0"/>
        <v>3.3.90.30.16.06.0104.000002-01 - 143</v>
      </c>
      <c r="C29" s="31" t="s">
        <v>162</v>
      </c>
      <c r="D29" s="32" t="s">
        <v>163</v>
      </c>
      <c r="E29" s="32" t="s">
        <v>191</v>
      </c>
      <c r="F29" s="32">
        <v>143</v>
      </c>
      <c r="G29" s="32" t="s">
        <v>126</v>
      </c>
      <c r="H29" s="33">
        <v>226</v>
      </c>
      <c r="I29" s="33">
        <v>457</v>
      </c>
      <c r="J29" s="33">
        <v>487</v>
      </c>
      <c r="K29" s="33">
        <v>472</v>
      </c>
    </row>
    <row r="30" spans="1:11" ht="36">
      <c r="A30" s="31" t="s">
        <v>161</v>
      </c>
      <c r="B30" s="31" t="str">
        <f t="shared" si="0"/>
        <v>3.3.90.30.16.06.0104.000002-01 - 144</v>
      </c>
      <c r="C30" s="31" t="s">
        <v>162</v>
      </c>
      <c r="D30" s="32" t="s">
        <v>163</v>
      </c>
      <c r="E30" s="32" t="s">
        <v>191</v>
      </c>
      <c r="F30" s="32">
        <v>144</v>
      </c>
      <c r="G30" s="32" t="s">
        <v>143</v>
      </c>
      <c r="H30" s="33">
        <v>239</v>
      </c>
      <c r="I30" s="33">
        <v>0</v>
      </c>
      <c r="J30" s="33">
        <v>961</v>
      </c>
      <c r="K30" s="33">
        <v>481</v>
      </c>
    </row>
    <row r="31" spans="1:11" ht="36">
      <c r="A31" s="31" t="s">
        <v>161</v>
      </c>
      <c r="B31" s="31" t="str">
        <f t="shared" si="0"/>
        <v>3.3.90.30.16.06.0104.000002-01 - 308</v>
      </c>
      <c r="C31" s="31" t="s">
        <v>162</v>
      </c>
      <c r="D31" s="32" t="s">
        <v>163</v>
      </c>
      <c r="E31" s="32" t="s">
        <v>191</v>
      </c>
      <c r="F31" s="32">
        <v>308</v>
      </c>
      <c r="G31" s="32" t="s">
        <v>130</v>
      </c>
      <c r="H31" s="33">
        <v>319</v>
      </c>
      <c r="I31" s="33">
        <v>330</v>
      </c>
      <c r="J31" s="33">
        <v>288</v>
      </c>
      <c r="K31" s="33">
        <v>309</v>
      </c>
    </row>
    <row r="32" spans="1:11" ht="36">
      <c r="A32" s="31" t="s">
        <v>161</v>
      </c>
      <c r="B32" s="31" t="str">
        <f t="shared" si="0"/>
        <v>3.3.90.30.16.06.0104.000002-01 - 149</v>
      </c>
      <c r="C32" s="31" t="s">
        <v>162</v>
      </c>
      <c r="D32" s="32" t="s">
        <v>163</v>
      </c>
      <c r="E32" s="32" t="s">
        <v>191</v>
      </c>
      <c r="F32" s="32">
        <v>149</v>
      </c>
      <c r="G32" s="32" t="s">
        <v>168</v>
      </c>
      <c r="H32" s="33">
        <v>282</v>
      </c>
      <c r="I32" s="33">
        <v>30</v>
      </c>
      <c r="J32" s="33">
        <v>218</v>
      </c>
      <c r="K32" s="33">
        <v>124</v>
      </c>
    </row>
    <row r="33" spans="1:11" ht="36">
      <c r="A33" s="31" t="s">
        <v>161</v>
      </c>
      <c r="B33" s="31" t="str">
        <f t="shared" si="0"/>
        <v>3.3.90.30.16.06.0104.000002-01 - 146</v>
      </c>
      <c r="C33" s="31" t="s">
        <v>162</v>
      </c>
      <c r="D33" s="32" t="s">
        <v>163</v>
      </c>
      <c r="E33" s="32" t="s">
        <v>191</v>
      </c>
      <c r="F33" s="32">
        <v>146</v>
      </c>
      <c r="G33" s="32" t="s">
        <v>169</v>
      </c>
      <c r="H33" s="33">
        <v>46</v>
      </c>
      <c r="I33" s="33">
        <v>0</v>
      </c>
      <c r="J33" s="33">
        <v>2</v>
      </c>
      <c r="K33" s="33">
        <v>1</v>
      </c>
    </row>
    <row r="34" spans="1:11" ht="36">
      <c r="A34" s="31" t="s">
        <v>161</v>
      </c>
      <c r="B34" s="31" t="str">
        <f t="shared" si="0"/>
        <v>3.3.90.30.16.06.0104.000002-01 - 140</v>
      </c>
      <c r="C34" s="31" t="s">
        <v>162</v>
      </c>
      <c r="D34" s="32" t="s">
        <v>163</v>
      </c>
      <c r="E34" s="32" t="s">
        <v>191</v>
      </c>
      <c r="F34" s="32">
        <v>140</v>
      </c>
      <c r="G34" s="32" t="s">
        <v>170</v>
      </c>
      <c r="H34" s="33">
        <v>287</v>
      </c>
      <c r="I34" s="33">
        <v>338</v>
      </c>
      <c r="J34" s="33">
        <v>395</v>
      </c>
      <c r="K34" s="33">
        <v>367</v>
      </c>
    </row>
    <row r="35" spans="1:11" ht="36">
      <c r="A35" s="31" t="s">
        <v>161</v>
      </c>
      <c r="B35" s="31" t="str">
        <f t="shared" si="0"/>
        <v>3.3.90.30.16.06.0104.000002-01 - 305</v>
      </c>
      <c r="C35" s="31" t="s">
        <v>162</v>
      </c>
      <c r="D35" s="32" t="s">
        <v>163</v>
      </c>
      <c r="E35" s="32" t="s">
        <v>191</v>
      </c>
      <c r="F35" s="32">
        <v>305</v>
      </c>
      <c r="G35" s="32" t="s">
        <v>171</v>
      </c>
      <c r="H35" s="33">
        <v>55</v>
      </c>
      <c r="I35" s="33">
        <v>20</v>
      </c>
      <c r="J35" s="33">
        <v>15</v>
      </c>
      <c r="K35" s="33">
        <v>18</v>
      </c>
    </row>
    <row r="36" spans="1:11" ht="36">
      <c r="A36" s="31" t="s">
        <v>161</v>
      </c>
      <c r="B36" s="31" t="str">
        <f t="shared" si="0"/>
        <v>3.3.90.30.16.06.0104.000002-01 - 145</v>
      </c>
      <c r="C36" s="31" t="s">
        <v>162</v>
      </c>
      <c r="D36" s="32" t="s">
        <v>163</v>
      </c>
      <c r="E36" s="32" t="s">
        <v>191</v>
      </c>
      <c r="F36" s="32">
        <v>145</v>
      </c>
      <c r="G36" s="32" t="s">
        <v>172</v>
      </c>
      <c r="H36" s="33">
        <v>344</v>
      </c>
      <c r="I36" s="33">
        <v>301</v>
      </c>
      <c r="J36" s="33">
        <v>435</v>
      </c>
      <c r="K36" s="33">
        <v>368</v>
      </c>
    </row>
    <row r="37" spans="1:11" ht="36">
      <c r="A37" s="31" t="s">
        <v>161</v>
      </c>
      <c r="B37" s="31" t="str">
        <f t="shared" si="0"/>
        <v>3.3.90.30.16.06.0104.000002-01 - 306</v>
      </c>
      <c r="C37" s="31" t="s">
        <v>162</v>
      </c>
      <c r="D37" s="32" t="s">
        <v>163</v>
      </c>
      <c r="E37" s="32" t="s">
        <v>191</v>
      </c>
      <c r="F37" s="32">
        <v>306</v>
      </c>
      <c r="G37" s="32" t="s">
        <v>129</v>
      </c>
      <c r="H37" s="33">
        <v>68</v>
      </c>
      <c r="I37" s="33">
        <v>214</v>
      </c>
      <c r="J37" s="33">
        <v>134</v>
      </c>
      <c r="K37" s="33">
        <v>174</v>
      </c>
    </row>
    <row r="38" spans="1:11" ht="36">
      <c r="A38" s="31" t="s">
        <v>161</v>
      </c>
      <c r="B38" s="31" t="str">
        <f t="shared" si="0"/>
        <v>3.3.90.30.16.06.0104.000002-01 - 309</v>
      </c>
      <c r="C38" s="31" t="s">
        <v>162</v>
      </c>
      <c r="D38" s="32" t="s">
        <v>163</v>
      </c>
      <c r="E38" s="32" t="s">
        <v>191</v>
      </c>
      <c r="F38" s="32">
        <v>309</v>
      </c>
      <c r="G38" s="32" t="s">
        <v>173</v>
      </c>
      <c r="H38" s="33">
        <v>127</v>
      </c>
      <c r="I38" s="33">
        <v>206</v>
      </c>
      <c r="J38" s="33">
        <v>245</v>
      </c>
      <c r="K38" s="33">
        <v>226</v>
      </c>
    </row>
    <row r="39" spans="1:11" ht="36">
      <c r="A39" s="31" t="s">
        <v>161</v>
      </c>
      <c r="B39" s="31" t="str">
        <f t="shared" si="0"/>
        <v>3.3.90.30.16.06.0104.000002-01 - 302</v>
      </c>
      <c r="C39" s="31" t="s">
        <v>162</v>
      </c>
      <c r="D39" s="32" t="s">
        <v>163</v>
      </c>
      <c r="E39" s="32" t="s">
        <v>191</v>
      </c>
      <c r="F39" s="32">
        <v>302</v>
      </c>
      <c r="G39" s="32" t="s">
        <v>174</v>
      </c>
      <c r="H39" s="33">
        <v>9</v>
      </c>
      <c r="I39" s="33">
        <v>58</v>
      </c>
      <c r="J39" s="33">
        <v>21</v>
      </c>
      <c r="K39" s="33">
        <v>40</v>
      </c>
    </row>
    <row r="40" spans="1:11" ht="36">
      <c r="A40" s="31" t="s">
        <v>161</v>
      </c>
      <c r="B40" s="31" t="str">
        <f t="shared" si="0"/>
        <v>3.3.90.30.16.06.0104.000002-01 - 303</v>
      </c>
      <c r="C40" s="31" t="s">
        <v>162</v>
      </c>
      <c r="D40" s="32" t="s">
        <v>163</v>
      </c>
      <c r="E40" s="32" t="s">
        <v>191</v>
      </c>
      <c r="F40" s="32">
        <v>303</v>
      </c>
      <c r="G40" s="32" t="s">
        <v>145</v>
      </c>
      <c r="H40" s="33">
        <v>138</v>
      </c>
      <c r="I40" s="33">
        <v>0</v>
      </c>
      <c r="J40" s="33">
        <v>62</v>
      </c>
      <c r="K40" s="33">
        <v>31</v>
      </c>
    </row>
    <row r="41" spans="1:11" ht="36">
      <c r="A41" s="31" t="s">
        <v>161</v>
      </c>
      <c r="B41" s="31" t="str">
        <f t="shared" si="0"/>
        <v>3.3.90.30.16.06.0104.000002-01 - 361</v>
      </c>
      <c r="C41" s="31" t="s">
        <v>162</v>
      </c>
      <c r="D41" s="32" t="s">
        <v>163</v>
      </c>
      <c r="E41" s="32" t="s">
        <v>191</v>
      </c>
      <c r="F41" s="32">
        <v>361</v>
      </c>
      <c r="G41" s="32" t="s">
        <v>138</v>
      </c>
      <c r="H41" s="33">
        <v>0</v>
      </c>
      <c r="I41" s="33">
        <v>6</v>
      </c>
      <c r="J41" s="33">
        <v>84</v>
      </c>
      <c r="K41" s="33">
        <v>45</v>
      </c>
    </row>
    <row r="42" spans="1:11" ht="36">
      <c r="A42" s="31" t="s">
        <v>161</v>
      </c>
      <c r="B42" s="31" t="str">
        <f t="shared" si="0"/>
        <v>3.3.90.30.16.06.0104.000002-01 - 392</v>
      </c>
      <c r="C42" s="31" t="s">
        <v>162</v>
      </c>
      <c r="D42" s="32" t="s">
        <v>163</v>
      </c>
      <c r="E42" s="32" t="s">
        <v>191</v>
      </c>
      <c r="F42" s="32">
        <v>392</v>
      </c>
      <c r="G42" s="32" t="s">
        <v>139</v>
      </c>
      <c r="H42" s="33">
        <v>2450</v>
      </c>
      <c r="I42" s="33">
        <v>783</v>
      </c>
      <c r="J42" s="33">
        <v>1660</v>
      </c>
      <c r="K42" s="33">
        <v>1222</v>
      </c>
    </row>
    <row r="43" spans="1:11" ht="36">
      <c r="A43" s="31" t="s">
        <v>161</v>
      </c>
      <c r="B43" s="31" t="str">
        <f t="shared" si="0"/>
        <v>3.3.90.30.16.06.0104.000002-01 - 401</v>
      </c>
      <c r="C43" s="31" t="s">
        <v>162</v>
      </c>
      <c r="D43" s="32" t="s">
        <v>163</v>
      </c>
      <c r="E43" s="32" t="s">
        <v>191</v>
      </c>
      <c r="F43" s="32">
        <v>401</v>
      </c>
      <c r="G43" s="32" t="s">
        <v>152</v>
      </c>
      <c r="H43" s="33">
        <v>1710</v>
      </c>
      <c r="I43" s="33">
        <v>19179</v>
      </c>
      <c r="J43" s="33">
        <v>12161</v>
      </c>
      <c r="K43" s="33">
        <v>15670</v>
      </c>
    </row>
    <row r="44" spans="1:11" ht="36">
      <c r="A44" s="31" t="s">
        <v>161</v>
      </c>
      <c r="B44" s="31" t="str">
        <f t="shared" si="0"/>
        <v>3.3.90.30.16.06.0104.000002-01 - 193</v>
      </c>
      <c r="C44" s="31" t="s">
        <v>162</v>
      </c>
      <c r="D44" s="32" t="s">
        <v>163</v>
      </c>
      <c r="E44" s="32" t="s">
        <v>191</v>
      </c>
      <c r="F44" s="32">
        <v>193</v>
      </c>
      <c r="G44" s="32" t="s">
        <v>175</v>
      </c>
      <c r="H44" s="33">
        <v>220</v>
      </c>
      <c r="I44" s="33">
        <v>686</v>
      </c>
      <c r="J44" s="33">
        <v>740</v>
      </c>
      <c r="K44" s="33">
        <v>713</v>
      </c>
    </row>
    <row r="45" spans="1:11" ht="36">
      <c r="A45" s="31" t="s">
        <v>161</v>
      </c>
      <c r="B45" s="31" t="str">
        <f t="shared" si="0"/>
        <v>3.3.90.30.16.06.0104.000002-01 - 4002</v>
      </c>
      <c r="C45" s="31" t="s">
        <v>162</v>
      </c>
      <c r="D45" s="32" t="s">
        <v>163</v>
      </c>
      <c r="E45" s="32" t="s">
        <v>191</v>
      </c>
      <c r="F45" s="32">
        <v>4002</v>
      </c>
      <c r="G45" s="32" t="s">
        <v>176</v>
      </c>
      <c r="H45" s="33">
        <v>60</v>
      </c>
      <c r="I45" s="33">
        <v>0</v>
      </c>
      <c r="J45" s="33">
        <v>30</v>
      </c>
      <c r="K45" s="33">
        <v>15</v>
      </c>
    </row>
    <row r="46" spans="1:11" ht="36">
      <c r="A46" s="31" t="s">
        <v>161</v>
      </c>
      <c r="B46" s="31" t="str">
        <f t="shared" si="0"/>
        <v>3.3.90.30.16.06.0104.000002-01 - 15</v>
      </c>
      <c r="C46" s="31" t="s">
        <v>162</v>
      </c>
      <c r="D46" s="32" t="s">
        <v>163</v>
      </c>
      <c r="E46" s="32" t="s">
        <v>191</v>
      </c>
      <c r="F46" s="32">
        <v>15</v>
      </c>
      <c r="G46" s="32" t="s">
        <v>177</v>
      </c>
      <c r="H46" s="33">
        <v>740</v>
      </c>
      <c r="I46" s="33">
        <v>0</v>
      </c>
      <c r="J46" s="33">
        <v>915</v>
      </c>
      <c r="K46" s="33">
        <v>458</v>
      </c>
    </row>
    <row r="47" spans="1:11" ht="36">
      <c r="A47" s="31" t="s">
        <v>161</v>
      </c>
      <c r="B47" s="31" t="str">
        <f t="shared" si="0"/>
        <v>3.3.90.30.16.06.0104.000002-01 - 54</v>
      </c>
      <c r="C47" s="31" t="s">
        <v>162</v>
      </c>
      <c r="D47" s="32" t="s">
        <v>163</v>
      </c>
      <c r="E47" s="32" t="s">
        <v>191</v>
      </c>
      <c r="F47" s="32">
        <v>54</v>
      </c>
      <c r="G47" s="32" t="s">
        <v>118</v>
      </c>
      <c r="H47" s="33">
        <v>30808</v>
      </c>
      <c r="I47" s="33">
        <v>18490</v>
      </c>
      <c r="J47" s="33">
        <v>16184</v>
      </c>
      <c r="K47" s="33">
        <v>17337</v>
      </c>
    </row>
    <row r="48" spans="1:11" ht="36">
      <c r="A48" s="31" t="s">
        <v>161</v>
      </c>
      <c r="B48" s="31" t="str">
        <f t="shared" si="0"/>
        <v>3.3.90.30.16.06.0104.000002-01 - 2</v>
      </c>
      <c r="C48" s="31" t="s">
        <v>162</v>
      </c>
      <c r="D48" s="32" t="s">
        <v>163</v>
      </c>
      <c r="E48" s="32" t="s">
        <v>191</v>
      </c>
      <c r="F48" s="32">
        <v>2</v>
      </c>
      <c r="G48" s="32" t="s">
        <v>132</v>
      </c>
      <c r="H48" s="33">
        <v>799</v>
      </c>
      <c r="I48" s="33">
        <v>4000</v>
      </c>
      <c r="J48" s="33">
        <v>2789</v>
      </c>
      <c r="K48" s="33">
        <v>3395</v>
      </c>
    </row>
    <row r="49" spans="1:11" ht="36">
      <c r="A49" s="31" t="s">
        <v>161</v>
      </c>
      <c r="B49" s="31" t="str">
        <f t="shared" si="0"/>
        <v>3.3.90.30.16.06.0104.000002-01 - 394</v>
      </c>
      <c r="C49" s="31" t="s">
        <v>162</v>
      </c>
      <c r="D49" s="32" t="s">
        <v>163</v>
      </c>
      <c r="E49" s="32" t="s">
        <v>191</v>
      </c>
      <c r="F49" s="32">
        <v>394</v>
      </c>
      <c r="G49" s="32" t="s">
        <v>178</v>
      </c>
      <c r="H49" s="33">
        <v>79</v>
      </c>
      <c r="I49" s="33">
        <v>151</v>
      </c>
      <c r="J49" s="33">
        <v>346</v>
      </c>
      <c r="K49" s="33">
        <v>249</v>
      </c>
    </row>
    <row r="50" spans="1:11" ht="36">
      <c r="A50" s="31" t="s">
        <v>161</v>
      </c>
      <c r="B50" s="31" t="str">
        <f t="shared" si="0"/>
        <v>3.3.90.30.16.06.0104.000002-01 - 370</v>
      </c>
      <c r="C50" s="31" t="s">
        <v>162</v>
      </c>
      <c r="D50" s="32" t="s">
        <v>163</v>
      </c>
      <c r="E50" s="32" t="s">
        <v>191</v>
      </c>
      <c r="F50" s="32">
        <v>370</v>
      </c>
      <c r="G50" s="32" t="s">
        <v>179</v>
      </c>
      <c r="H50" s="33">
        <v>662</v>
      </c>
      <c r="I50" s="33">
        <v>720</v>
      </c>
      <c r="J50" s="33">
        <v>751</v>
      </c>
      <c r="K50" s="33">
        <v>736</v>
      </c>
    </row>
    <row r="51" spans="1:11" ht="36">
      <c r="A51" s="31" t="s">
        <v>161</v>
      </c>
      <c r="B51" s="31" t="str">
        <f t="shared" si="0"/>
        <v>3.3.90.30.16.06.0104.000002-01 - 70</v>
      </c>
      <c r="C51" s="31" t="s">
        <v>162</v>
      </c>
      <c r="D51" s="32" t="s">
        <v>163</v>
      </c>
      <c r="E51" s="32" t="s">
        <v>191</v>
      </c>
      <c r="F51" s="32">
        <v>70</v>
      </c>
      <c r="G51" s="32" t="s">
        <v>133</v>
      </c>
      <c r="H51" s="33">
        <v>266</v>
      </c>
      <c r="I51" s="33">
        <v>1516</v>
      </c>
      <c r="J51" s="33">
        <v>1315</v>
      </c>
      <c r="K51" s="33">
        <v>1416</v>
      </c>
    </row>
    <row r="52" spans="1:11" ht="36">
      <c r="A52" s="31" t="s">
        <v>161</v>
      </c>
      <c r="B52" s="31" t="str">
        <f t="shared" si="0"/>
        <v>3.3.90.30.16.06.0104.000002-01 - 40</v>
      </c>
      <c r="C52" s="31" t="s">
        <v>162</v>
      </c>
      <c r="D52" s="32" t="s">
        <v>163</v>
      </c>
      <c r="E52" s="32" t="s">
        <v>191</v>
      </c>
      <c r="F52" s="32">
        <v>40</v>
      </c>
      <c r="G52" s="32" t="s">
        <v>180</v>
      </c>
      <c r="H52" s="33">
        <v>193</v>
      </c>
      <c r="I52" s="33">
        <v>12517</v>
      </c>
      <c r="J52" s="33">
        <v>12703</v>
      </c>
      <c r="K52" s="33">
        <v>12610</v>
      </c>
    </row>
    <row r="53" spans="1:11" ht="36">
      <c r="A53" s="31" t="s">
        <v>161</v>
      </c>
      <c r="B53" s="31" t="str">
        <f t="shared" si="0"/>
        <v>3.3.90.30.16.06.0104.000002-01 - 150</v>
      </c>
      <c r="C53" s="31" t="s">
        <v>162</v>
      </c>
      <c r="D53" s="32" t="s">
        <v>163</v>
      </c>
      <c r="E53" s="32" t="s">
        <v>191</v>
      </c>
      <c r="F53" s="32">
        <v>150</v>
      </c>
      <c r="G53" s="32" t="s">
        <v>109</v>
      </c>
      <c r="H53" s="33">
        <v>728</v>
      </c>
      <c r="I53" s="33">
        <v>836</v>
      </c>
      <c r="J53" s="33">
        <v>1710</v>
      </c>
      <c r="K53" s="33">
        <v>1273</v>
      </c>
    </row>
    <row r="54" spans="1:11" ht="36">
      <c r="A54" s="31" t="s">
        <v>161</v>
      </c>
      <c r="B54" s="31" t="str">
        <f t="shared" si="0"/>
        <v>3.3.90.30.16.06.0104.000002-01 - 390</v>
      </c>
      <c r="C54" s="31" t="s">
        <v>162</v>
      </c>
      <c r="D54" s="32" t="s">
        <v>163</v>
      </c>
      <c r="E54" s="32" t="s">
        <v>191</v>
      </c>
      <c r="F54" s="32">
        <v>390</v>
      </c>
      <c r="G54" s="32" t="s">
        <v>134</v>
      </c>
      <c r="H54" s="33">
        <v>291</v>
      </c>
      <c r="I54" s="33">
        <v>1063</v>
      </c>
      <c r="J54" s="33">
        <v>887</v>
      </c>
      <c r="K54" s="33">
        <v>975</v>
      </c>
    </row>
    <row r="55" spans="1:11" ht="36">
      <c r="A55" s="31" t="s">
        <v>161</v>
      </c>
      <c r="B55" s="31" t="str">
        <f t="shared" si="0"/>
        <v>3.3.90.30.16.06.0104.000002-01 - 4000</v>
      </c>
      <c r="C55" s="31" t="s">
        <v>162</v>
      </c>
      <c r="D55" s="32" t="s">
        <v>163</v>
      </c>
      <c r="E55" s="32" t="s">
        <v>191</v>
      </c>
      <c r="F55" s="32">
        <v>4000</v>
      </c>
      <c r="G55" s="32" t="s">
        <v>181</v>
      </c>
      <c r="H55" s="33">
        <v>434</v>
      </c>
      <c r="I55" s="33">
        <v>0</v>
      </c>
      <c r="J55" s="33">
        <v>486</v>
      </c>
      <c r="K55" s="33">
        <v>243</v>
      </c>
    </row>
    <row r="56" spans="1:11" ht="36">
      <c r="A56" s="31" t="s">
        <v>161</v>
      </c>
      <c r="B56" s="31" t="str">
        <f t="shared" si="0"/>
        <v>3.3.90.30.16.06.0104.000002-01 - 410</v>
      </c>
      <c r="C56" s="31" t="s">
        <v>162</v>
      </c>
      <c r="D56" s="32" t="s">
        <v>163</v>
      </c>
      <c r="E56" s="32" t="s">
        <v>191</v>
      </c>
      <c r="F56" s="32">
        <v>410</v>
      </c>
      <c r="G56" s="32" t="s">
        <v>112</v>
      </c>
      <c r="H56" s="33">
        <v>4405</v>
      </c>
      <c r="I56" s="33">
        <v>6884</v>
      </c>
      <c r="J56" s="33">
        <v>3813</v>
      </c>
      <c r="K56" s="33">
        <v>5349</v>
      </c>
    </row>
    <row r="57" spans="1:11" ht="36">
      <c r="A57" s="31" t="s">
        <v>161</v>
      </c>
      <c r="B57" s="31" t="str">
        <f t="shared" si="0"/>
        <v>3.3.90.30.16.06.0104.000002-01 - 50</v>
      </c>
      <c r="C57" s="31" t="s">
        <v>162</v>
      </c>
      <c r="D57" s="32" t="s">
        <v>163</v>
      </c>
      <c r="E57" s="32" t="s">
        <v>191</v>
      </c>
      <c r="F57" s="32">
        <v>50</v>
      </c>
      <c r="G57" s="32" t="s">
        <v>110</v>
      </c>
      <c r="H57" s="33">
        <v>4813</v>
      </c>
      <c r="I57" s="33">
        <v>7285</v>
      </c>
      <c r="J57" s="33">
        <v>7223</v>
      </c>
      <c r="K57" s="33">
        <v>7254</v>
      </c>
    </row>
    <row r="58" spans="1:11" ht="36">
      <c r="A58" s="31" t="s">
        <v>161</v>
      </c>
      <c r="B58" s="31" t="str">
        <f t="shared" si="0"/>
        <v>3.3.90.30.16.06.0104.000002-01 - 431</v>
      </c>
      <c r="C58" s="31" t="s">
        <v>162</v>
      </c>
      <c r="D58" s="32" t="s">
        <v>163</v>
      </c>
      <c r="E58" s="32" t="s">
        <v>191</v>
      </c>
      <c r="F58" s="32">
        <v>431</v>
      </c>
      <c r="G58" s="32" t="s">
        <v>182</v>
      </c>
      <c r="H58" s="33">
        <v>7343</v>
      </c>
      <c r="I58" s="33">
        <v>9544</v>
      </c>
      <c r="J58" s="33">
        <v>7281</v>
      </c>
      <c r="K58" s="33">
        <v>8413</v>
      </c>
    </row>
    <row r="59" spans="1:11" ht="36">
      <c r="A59" s="31" t="s">
        <v>161</v>
      </c>
      <c r="B59" s="31" t="str">
        <f t="shared" si="0"/>
        <v>3.3.90.30.16.06.0104.000002-01 - 151</v>
      </c>
      <c r="C59" s="31" t="s">
        <v>162</v>
      </c>
      <c r="D59" s="32" t="s">
        <v>163</v>
      </c>
      <c r="E59" s="32" t="s">
        <v>191</v>
      </c>
      <c r="F59" s="32">
        <v>151</v>
      </c>
      <c r="G59" s="32" t="s">
        <v>183</v>
      </c>
      <c r="H59" s="33">
        <v>0</v>
      </c>
      <c r="I59" s="33">
        <v>79</v>
      </c>
      <c r="J59" s="33">
        <v>94</v>
      </c>
      <c r="K59" s="33">
        <v>87</v>
      </c>
    </row>
    <row r="60" spans="1:11" ht="36">
      <c r="A60" s="31" t="s">
        <v>161</v>
      </c>
      <c r="B60" s="31" t="str">
        <f t="shared" si="0"/>
        <v>3.3.90.30.16.06.0104.000002-01 - 72</v>
      </c>
      <c r="C60" s="31" t="s">
        <v>162</v>
      </c>
      <c r="D60" s="32" t="s">
        <v>163</v>
      </c>
      <c r="E60" s="32" t="s">
        <v>191</v>
      </c>
      <c r="F60" s="32">
        <v>72</v>
      </c>
      <c r="G60" s="32" t="s">
        <v>116</v>
      </c>
      <c r="H60" s="33">
        <v>190</v>
      </c>
      <c r="I60" s="33">
        <v>60</v>
      </c>
      <c r="J60" s="33">
        <v>15</v>
      </c>
      <c r="K60" s="33">
        <v>38</v>
      </c>
    </row>
    <row r="61" spans="1:11" ht="36">
      <c r="A61" s="31" t="s">
        <v>161</v>
      </c>
      <c r="B61" s="31" t="str">
        <f t="shared" si="0"/>
        <v>3.3.90.30.16.06.0104.000002-01 - 195</v>
      </c>
      <c r="C61" s="31" t="s">
        <v>162</v>
      </c>
      <c r="D61" s="32" t="s">
        <v>163</v>
      </c>
      <c r="E61" s="32" t="s">
        <v>191</v>
      </c>
      <c r="F61" s="32">
        <v>195</v>
      </c>
      <c r="G61" s="32" t="s">
        <v>111</v>
      </c>
      <c r="H61" s="33">
        <v>24</v>
      </c>
      <c r="I61" s="33">
        <v>115</v>
      </c>
      <c r="J61" s="33">
        <v>136</v>
      </c>
      <c r="K61" s="33">
        <v>126</v>
      </c>
    </row>
    <row r="62" spans="1:11" ht="36">
      <c r="A62" s="31" t="s">
        <v>161</v>
      </c>
      <c r="B62" s="31" t="str">
        <f t="shared" si="0"/>
        <v>3.3.90.30.16.06.0104.000002-01 - 134</v>
      </c>
      <c r="C62" s="31" t="s">
        <v>162</v>
      </c>
      <c r="D62" s="32" t="s">
        <v>163</v>
      </c>
      <c r="E62" s="32" t="s">
        <v>191</v>
      </c>
      <c r="F62" s="32">
        <v>134</v>
      </c>
      <c r="G62" s="32" t="s">
        <v>122</v>
      </c>
      <c r="H62" s="33">
        <v>292</v>
      </c>
      <c r="I62" s="33">
        <v>367</v>
      </c>
      <c r="J62" s="33">
        <v>256</v>
      </c>
      <c r="K62" s="33">
        <v>312</v>
      </c>
    </row>
    <row r="63" spans="1:11" ht="36">
      <c r="A63" s="31" t="s">
        <v>161</v>
      </c>
      <c r="B63" s="31" t="str">
        <f t="shared" si="0"/>
        <v>3.3.90.30.16.06.0104.000002-01 - 139</v>
      </c>
      <c r="C63" s="31" t="s">
        <v>162</v>
      </c>
      <c r="D63" s="32" t="s">
        <v>163</v>
      </c>
      <c r="E63" s="32" t="s">
        <v>191</v>
      </c>
      <c r="F63" s="32">
        <v>139</v>
      </c>
      <c r="G63" s="32" t="s">
        <v>151</v>
      </c>
      <c r="H63" s="33">
        <v>0</v>
      </c>
      <c r="I63" s="33">
        <v>146</v>
      </c>
      <c r="J63" s="33">
        <v>0</v>
      </c>
      <c r="K63" s="33">
        <v>73</v>
      </c>
    </row>
    <row r="64" spans="1:11" ht="36">
      <c r="A64" s="31" t="s">
        <v>161</v>
      </c>
      <c r="B64" s="31" t="str">
        <f t="shared" si="0"/>
        <v>3.3.90.30.16.06.0104.000002-01 - 136</v>
      </c>
      <c r="C64" s="31" t="s">
        <v>162</v>
      </c>
      <c r="D64" s="32" t="s">
        <v>163</v>
      </c>
      <c r="E64" s="32" t="s">
        <v>191</v>
      </c>
      <c r="F64" s="32">
        <v>136</v>
      </c>
      <c r="G64" s="32" t="s">
        <v>142</v>
      </c>
      <c r="H64" s="33">
        <v>0</v>
      </c>
      <c r="I64" s="33">
        <v>32</v>
      </c>
      <c r="J64" s="33">
        <v>148</v>
      </c>
      <c r="K64" s="33">
        <v>90</v>
      </c>
    </row>
    <row r="65" spans="1:11" ht="36">
      <c r="A65" s="31" t="s">
        <v>161</v>
      </c>
      <c r="B65" s="31" t="str">
        <f t="shared" si="0"/>
        <v>3.3.90.30.16.06.0104.000002-01 - 301</v>
      </c>
      <c r="C65" s="31" t="s">
        <v>162</v>
      </c>
      <c r="D65" s="32" t="s">
        <v>163</v>
      </c>
      <c r="E65" s="32" t="s">
        <v>191</v>
      </c>
      <c r="F65" s="32">
        <v>301</v>
      </c>
      <c r="G65" s="32" t="s">
        <v>184</v>
      </c>
      <c r="H65" s="33"/>
      <c r="I65" s="33">
        <v>117</v>
      </c>
      <c r="J65" s="33">
        <v>280</v>
      </c>
      <c r="K65" s="33">
        <v>199</v>
      </c>
    </row>
    <row r="66" spans="1:11" ht="36">
      <c r="A66" s="31" t="s">
        <v>161</v>
      </c>
      <c r="B66" s="31" t="str">
        <f t="shared" si="0"/>
        <v>3.3.90.30.16.06.0104.000002-01 - 480</v>
      </c>
      <c r="C66" s="31" t="s">
        <v>162</v>
      </c>
      <c r="D66" s="32" t="s">
        <v>163</v>
      </c>
      <c r="E66" s="32" t="s">
        <v>191</v>
      </c>
      <c r="F66" s="32">
        <v>480</v>
      </c>
      <c r="G66" s="32" t="s">
        <v>137</v>
      </c>
      <c r="H66" s="33">
        <v>122</v>
      </c>
      <c r="I66" s="33">
        <v>1155</v>
      </c>
      <c r="J66" s="33">
        <v>611</v>
      </c>
      <c r="K66" s="33">
        <v>883</v>
      </c>
    </row>
    <row r="67" spans="1:11" ht="36">
      <c r="A67" s="31" t="s">
        <v>161</v>
      </c>
      <c r="B67" s="31" t="str">
        <f aca="true" t="shared" si="1" ref="B67:B74">A67&amp;" - "&amp;F67</f>
        <v>3.3.90.30.16.06.0104.000002-01 - 14</v>
      </c>
      <c r="C67" s="31" t="s">
        <v>162</v>
      </c>
      <c r="D67" s="32" t="s">
        <v>163</v>
      </c>
      <c r="E67" s="32" t="s">
        <v>191</v>
      </c>
      <c r="F67" s="32">
        <v>14</v>
      </c>
      <c r="G67" s="32" t="s">
        <v>135</v>
      </c>
      <c r="H67" s="33">
        <v>292</v>
      </c>
      <c r="I67" s="33">
        <v>337</v>
      </c>
      <c r="J67" s="33">
        <v>225</v>
      </c>
      <c r="K67" s="33">
        <v>281</v>
      </c>
    </row>
    <row r="68" spans="1:11" ht="36">
      <c r="A68" s="31" t="s">
        <v>161</v>
      </c>
      <c r="B68" s="31" t="str">
        <f t="shared" si="1"/>
        <v>3.3.90.30.16.06.0104.000002-01 - 393</v>
      </c>
      <c r="C68" s="31" t="s">
        <v>162</v>
      </c>
      <c r="D68" s="32" t="s">
        <v>163</v>
      </c>
      <c r="E68" s="32" t="s">
        <v>191</v>
      </c>
      <c r="F68" s="32">
        <v>393</v>
      </c>
      <c r="G68" s="32" t="s">
        <v>185</v>
      </c>
      <c r="H68" s="33">
        <v>0</v>
      </c>
      <c r="I68" s="33">
        <v>80</v>
      </c>
      <c r="J68" s="33">
        <v>2</v>
      </c>
      <c r="K68" s="33">
        <v>41</v>
      </c>
    </row>
    <row r="69" spans="1:11" ht="36">
      <c r="A69" s="31" t="s">
        <v>161</v>
      </c>
      <c r="B69" s="31" t="str">
        <f t="shared" si="1"/>
        <v>3.3.90.30.16.06.0104.000002-01 - 417</v>
      </c>
      <c r="C69" s="31" t="s">
        <v>162</v>
      </c>
      <c r="D69" s="32" t="s">
        <v>163</v>
      </c>
      <c r="E69" s="32" t="s">
        <v>191</v>
      </c>
      <c r="F69" s="32">
        <v>417</v>
      </c>
      <c r="G69" s="32" t="s">
        <v>136</v>
      </c>
      <c r="H69" s="33">
        <v>946</v>
      </c>
      <c r="I69" s="33">
        <v>8282</v>
      </c>
      <c r="J69" s="33">
        <v>5994</v>
      </c>
      <c r="K69" s="33">
        <v>7138</v>
      </c>
    </row>
    <row r="70" spans="1:11" ht="36">
      <c r="A70" s="31" t="s">
        <v>161</v>
      </c>
      <c r="B70" s="31" t="str">
        <f t="shared" si="1"/>
        <v>3.3.90.30.16.06.0104.000002-01 - 94</v>
      </c>
      <c r="C70" s="31" t="s">
        <v>162</v>
      </c>
      <c r="D70" s="32" t="s">
        <v>163</v>
      </c>
      <c r="E70" s="32" t="s">
        <v>191</v>
      </c>
      <c r="F70" s="32">
        <v>94</v>
      </c>
      <c r="G70" s="32" t="s">
        <v>106</v>
      </c>
      <c r="H70" s="33">
        <v>0</v>
      </c>
      <c r="I70" s="33">
        <v>574</v>
      </c>
      <c r="J70" s="33">
        <v>0</v>
      </c>
      <c r="K70" s="33">
        <v>287</v>
      </c>
    </row>
    <row r="71" spans="1:11" ht="36">
      <c r="A71" s="35" t="s">
        <v>161</v>
      </c>
      <c r="B71" s="35" t="str">
        <f t="shared" si="1"/>
        <v>3.3.90.30.16.06.0104.000002-01 - 52</v>
      </c>
      <c r="C71" s="35" t="s">
        <v>162</v>
      </c>
      <c r="D71" s="36" t="s">
        <v>163</v>
      </c>
      <c r="E71" s="36" t="s">
        <v>191</v>
      </c>
      <c r="F71" s="36">
        <v>52</v>
      </c>
      <c r="G71" s="36" t="s">
        <v>186</v>
      </c>
      <c r="H71" s="37">
        <v>0</v>
      </c>
      <c r="I71" s="37">
        <v>0</v>
      </c>
      <c r="J71" s="37">
        <v>0</v>
      </c>
      <c r="K71" s="37">
        <v>20000</v>
      </c>
    </row>
    <row r="72" spans="1:11" ht="36">
      <c r="A72" s="35" t="s">
        <v>161</v>
      </c>
      <c r="B72" s="35" t="str">
        <f t="shared" si="1"/>
        <v>3.3.90.30.16.06.0104.000002-01 - 97</v>
      </c>
      <c r="C72" s="35" t="s">
        <v>162</v>
      </c>
      <c r="D72" s="36" t="s">
        <v>163</v>
      </c>
      <c r="E72" s="36" t="s">
        <v>191</v>
      </c>
      <c r="F72" s="36">
        <v>97</v>
      </c>
      <c r="G72" s="36" t="s">
        <v>187</v>
      </c>
      <c r="H72" s="37">
        <v>0</v>
      </c>
      <c r="I72" s="37">
        <v>0</v>
      </c>
      <c r="J72" s="37">
        <v>0</v>
      </c>
      <c r="K72" s="37">
        <v>1928</v>
      </c>
    </row>
    <row r="73" spans="1:11" ht="36">
      <c r="A73" s="35" t="s">
        <v>161</v>
      </c>
      <c r="B73" s="35" t="str">
        <f t="shared" si="1"/>
        <v>3.3.90.30.16.06.0104.000002-01 - 60</v>
      </c>
      <c r="C73" s="35" t="s">
        <v>162</v>
      </c>
      <c r="D73" s="36" t="s">
        <v>163</v>
      </c>
      <c r="E73" s="36" t="s">
        <v>191</v>
      </c>
      <c r="F73" s="36">
        <v>60</v>
      </c>
      <c r="G73" s="36" t="s">
        <v>188</v>
      </c>
      <c r="H73" s="37">
        <v>0</v>
      </c>
      <c r="I73" s="37">
        <v>0</v>
      </c>
      <c r="J73" s="37">
        <v>0</v>
      </c>
      <c r="K73" s="37">
        <v>40000</v>
      </c>
    </row>
    <row r="74" spans="1:11" ht="36">
      <c r="A74" s="35" t="s">
        <v>161</v>
      </c>
      <c r="B74" s="35" t="str">
        <f t="shared" si="1"/>
        <v>3.3.90.30.16.06.0104.000002-01 - 113</v>
      </c>
      <c r="C74" s="35" t="s">
        <v>162</v>
      </c>
      <c r="D74" s="36" t="s">
        <v>163</v>
      </c>
      <c r="E74" s="36" t="s">
        <v>191</v>
      </c>
      <c r="F74" s="36">
        <v>113</v>
      </c>
      <c r="G74" s="36" t="s">
        <v>189</v>
      </c>
      <c r="H74" s="37">
        <v>0</v>
      </c>
      <c r="I74" s="37">
        <v>0</v>
      </c>
      <c r="J74" s="37">
        <v>0</v>
      </c>
      <c r="K74" s="37">
        <v>2190</v>
      </c>
    </row>
  </sheetData>
  <sheetProtection algorithmName="SHA-512" hashValue="OydBnpUTzDE4RxtJ7z2rL5VqPZ+J3afqXoN7v3UzUhapFSfFmda0PvwxoHLgAE53Z3lJvsyAk7g8g8AQ0gGI/Q==" saltValue="xyWzk/LyabLNOeeZvMD5qQ==" spinCount="100000" sheet="1" selectLockedCells="1"/>
  <autoFilter ref="A1:J74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tabSelected="1" workbookViewId="0" topLeftCell="E1">
      <selection activeCell="H11" sqref="H11"/>
    </sheetView>
  </sheetViews>
  <sheetFormatPr defaultColWidth="9.140625" defaultRowHeight="15"/>
  <cols>
    <col min="1" max="1" width="9.140625" style="3" hidden="1" customWidth="1"/>
    <col min="2" max="2" width="40.00390625" style="3" hidden="1" customWidth="1"/>
    <col min="3" max="3" width="13.28125" style="3" hidden="1" customWidth="1"/>
    <col min="4" max="4" width="28.28125" style="3" hidden="1" customWidth="1"/>
    <col min="5" max="5" width="7.57421875" style="3" bestFit="1" customWidth="1"/>
    <col min="6" max="6" width="28.28125" style="3" bestFit="1" customWidth="1"/>
    <col min="7" max="7" width="11.7109375" style="3" bestFit="1" customWidth="1"/>
    <col min="8" max="8" width="53.00390625" style="3" bestFit="1" customWidth="1"/>
    <col min="9" max="9" width="8.28125" style="3" hidden="1" customWidth="1"/>
    <col min="10" max="10" width="8.421875" style="3" hidden="1" customWidth="1"/>
    <col min="11" max="11" width="7.57421875" style="3" bestFit="1" customWidth="1"/>
    <col min="12" max="12" width="9.28125" style="3" bestFit="1" customWidth="1"/>
    <col min="13" max="13" width="11.00390625" style="3" customWidth="1"/>
    <col min="14" max="14" width="10.00390625" style="3" customWidth="1"/>
    <col min="15" max="15" width="24.57421875" style="3" bestFit="1" customWidth="1"/>
    <col min="16" max="16384" width="9.140625" style="3" customWidth="1"/>
  </cols>
  <sheetData>
    <row r="1" spans="5:15" ht="21">
      <c r="E1" s="38" t="s">
        <v>105</v>
      </c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5:15" ht="15.75">
      <c r="E2" s="50" t="s">
        <v>158</v>
      </c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5:16" ht="16.5" thickBot="1">
      <c r="E3" s="41" t="s">
        <v>192</v>
      </c>
      <c r="F3" s="42"/>
      <c r="G3" s="42"/>
      <c r="H3" s="42"/>
      <c r="I3" s="42"/>
      <c r="J3" s="42"/>
      <c r="K3" s="42"/>
      <c r="L3" s="42"/>
      <c r="M3" s="42"/>
      <c r="N3" s="42"/>
      <c r="O3" s="43"/>
      <c r="P3" s="9"/>
    </row>
    <row r="4" spans="5:16" ht="43.5" customHeight="1" thickBot="1">
      <c r="E4" s="44" t="s">
        <v>156</v>
      </c>
      <c r="F4" s="45"/>
      <c r="G4" s="28"/>
      <c r="H4" s="26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27"/>
      <c r="J4" s="10"/>
      <c r="K4" s="53">
        <f>COUNT(M7:M7)</f>
        <v>0</v>
      </c>
      <c r="L4" s="54"/>
      <c r="M4" s="55"/>
      <c r="N4" s="59">
        <f>COUNTBLANK(M7:M7)</f>
        <v>1</v>
      </c>
      <c r="O4" s="60"/>
      <c r="P4" s="11"/>
    </row>
    <row r="5" spans="5:16" ht="66.75" customHeight="1" thickBot="1">
      <c r="E5" s="46" t="s">
        <v>16</v>
      </c>
      <c r="F5" s="47"/>
      <c r="G5" s="48"/>
      <c r="H5" s="49"/>
      <c r="I5" s="27"/>
      <c r="J5" s="12"/>
      <c r="K5" s="56"/>
      <c r="L5" s="57"/>
      <c r="M5" s="58"/>
      <c r="N5" s="61"/>
      <c r="O5" s="62"/>
      <c r="P5" s="11"/>
    </row>
    <row r="6" spans="1:15" ht="45">
      <c r="A6" s="13" t="s">
        <v>11</v>
      </c>
      <c r="B6" s="13" t="s">
        <v>5</v>
      </c>
      <c r="C6" s="13" t="s">
        <v>12</v>
      </c>
      <c r="D6" s="13" t="s">
        <v>13</v>
      </c>
      <c r="E6" s="14" t="s">
        <v>14</v>
      </c>
      <c r="F6" s="4" t="s">
        <v>2</v>
      </c>
      <c r="G6" s="4" t="s">
        <v>1</v>
      </c>
      <c r="H6" s="4" t="s">
        <v>7</v>
      </c>
      <c r="I6" s="4" t="s">
        <v>146</v>
      </c>
      <c r="J6" s="4" t="s">
        <v>3</v>
      </c>
      <c r="K6" s="4" t="s">
        <v>15</v>
      </c>
      <c r="L6" s="4" t="s">
        <v>8</v>
      </c>
      <c r="M6" s="25" t="s">
        <v>18</v>
      </c>
      <c r="N6" s="4" t="s">
        <v>9</v>
      </c>
      <c r="O6" s="15" t="s">
        <v>10</v>
      </c>
    </row>
    <row r="7" spans="1:15" ht="45">
      <c r="A7" s="3">
        <f>$G$4</f>
        <v>0</v>
      </c>
      <c r="B7" s="3" t="str">
        <f>$H$4</f>
        <v>← DIGITE O CÓDIGO DO SEU ÓRGÃO</v>
      </c>
      <c r="C7" s="16">
        <f>M7</f>
        <v>0</v>
      </c>
      <c r="D7" s="3" t="str">
        <f>F7</f>
        <v>3.3.90.30.16.06.0104.000002-01</v>
      </c>
      <c r="E7" s="17">
        <v>1</v>
      </c>
      <c r="F7" s="18" t="s">
        <v>161</v>
      </c>
      <c r="G7" s="19" t="str">
        <f>VLOOKUP(F7,'Base de Dados 30.26'!A:D,3,FALSE)</f>
        <v>PAPEL A4</v>
      </c>
      <c r="H7" s="19" t="str">
        <f>VLOOKUP(F7,'Base de Dados 30.26'!A:E,4,FALSE)</f>
        <v>PAPEL A4,Tamanho: 210mm x 297mm, Gramatura: 75 g/m², Material: sulfite, Cor: branca, Unidade de Fornecimento: resma com 500 folhas.</v>
      </c>
      <c r="I7" s="20">
        <f>COUNTIF('Base de Dados 30.26'!A:A,'Respostas Órgãos'!F7)</f>
        <v>73</v>
      </c>
      <c r="J7" s="20">
        <f>SUMIF('Base de Dados 30.26'!A:A,'Respostas Órgãos'!F7,'Base de Dados 30.26'!K:K)</f>
        <v>407513</v>
      </c>
      <c r="K7" s="21" t="str">
        <f>VLOOKUP(F7,'Base de Dados 30.26'!A:F,5,FALSE)</f>
        <v>resma</v>
      </c>
      <c r="L7" s="22">
        <f>SUMIF('Base de Dados 30.26'!B:B,'Respostas Órgãos'!F7&amp;" - "&amp;'Respostas Órgãos'!$G$4,'Base de Dados 30.26'!K:K)</f>
        <v>0</v>
      </c>
      <c r="M7" s="2"/>
      <c r="N7" s="6">
        <f>M7-L7</f>
        <v>0</v>
      </c>
      <c r="O7" s="23" t="str">
        <f>IF(ISERROR((M7-L7)/L7),"Sem histórico de consumo",(M7-L7)/L7)</f>
        <v>Sem histórico de consumo</v>
      </c>
    </row>
  </sheetData>
  <sheetProtection algorithmName="SHA-512" hashValue="5Z1iEOoHwiOyJpjCjiCmhQFyy16+zZ+3d2tgGZUSm6dDKmAQUn+b1Ut36VrcqIJIhcj7sGz41jNlaIw5Dq2TBw==" saltValue="f+RfiwN7bRE3fyByECXCeA==" spinCount="100000" sheet="1" objects="1" scenarios="1"/>
  <mergeCells count="8">
    <mergeCell ref="E1:O1"/>
    <mergeCell ref="E3:O3"/>
    <mergeCell ref="E4:F4"/>
    <mergeCell ref="E5:F5"/>
    <mergeCell ref="G5:H5"/>
    <mergeCell ref="E2:O2"/>
    <mergeCell ref="K4:M5"/>
    <mergeCell ref="N4:O5"/>
  </mergeCells>
  <conditionalFormatting sqref="L7">
    <cfRule type="cellIs" priority="16" dxfId="4" operator="greaterThan">
      <formula>0</formula>
    </cfRule>
    <cfRule type="cellIs" priority="17" dxfId="5" operator="equal">
      <formula>0</formula>
    </cfRule>
  </conditionalFormatting>
  <conditionalFormatting sqref="L7">
    <cfRule type="cellIs" priority="14" dxfId="4" operator="greaterThan">
      <formula>0</formula>
    </cfRule>
    <cfRule type="cellIs" priority="15" dxfId="2" operator="equal">
      <formula>0</formula>
    </cfRule>
  </conditionalFormatting>
  <conditionalFormatting sqref="O7">
    <cfRule type="cellIs" priority="13" dxfId="2" operator="greaterThanOrEqual">
      <formula>0.5</formula>
    </cfRule>
  </conditionalFormatting>
  <conditionalFormatting sqref="H4">
    <cfRule type="cellIs" priority="1" dxfId="1" operator="equal">
      <formula>"Código não encontrado. Preenchimento Obrigatório. Verifique abaixo na aba CÓDIGO DAS UNIDADES"</formula>
    </cfRule>
    <cfRule type="cellIs" priority="2" dxfId="0" operator="equal">
      <formula>"← Digite o código do seu Órgão"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80" r:id="rId1"/>
  <headerFoot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86"/>
  <sheetViews>
    <sheetView workbookViewId="0" topLeftCell="A1">
      <pane ySplit="1" topLeftCell="A23" activePane="bottomLeft" state="frozen"/>
      <selection pane="bottomLeft" activeCell="A53" sqref="A53"/>
    </sheetView>
  </sheetViews>
  <sheetFormatPr defaultColWidth="9.140625" defaultRowHeight="15"/>
  <cols>
    <col min="1" max="1" width="9.140625" style="1" customWidth="1"/>
    <col min="2" max="2" width="110.57421875" style="1" bestFit="1" customWidth="1"/>
    <col min="3" max="3" width="5.00390625" style="1" hidden="1" customWidth="1"/>
    <col min="4" max="16384" width="9.140625" style="1" customWidth="1"/>
  </cols>
  <sheetData>
    <row r="1" spans="1:2" ht="15">
      <c r="A1" s="24" t="s">
        <v>4</v>
      </c>
      <c r="B1" s="24" t="s">
        <v>5</v>
      </c>
    </row>
    <row r="2" spans="1:3" ht="15">
      <c r="A2" s="1">
        <v>147</v>
      </c>
      <c r="B2" s="1" t="s">
        <v>22</v>
      </c>
      <c r="C2" s="1">
        <f>A2</f>
        <v>147</v>
      </c>
    </row>
    <row r="3" spans="1:3" ht="15">
      <c r="A3" s="1">
        <v>367</v>
      </c>
      <c r="B3" s="1" t="s">
        <v>23</v>
      </c>
      <c r="C3" s="1">
        <f aca="true" t="shared" si="0" ref="C3:C66">A3</f>
        <v>367</v>
      </c>
    </row>
    <row r="4" spans="1:3" ht="15">
      <c r="A4" s="1">
        <v>300</v>
      </c>
      <c r="B4" s="1" t="s">
        <v>24</v>
      </c>
      <c r="C4" s="1">
        <f t="shared" si="0"/>
        <v>300</v>
      </c>
    </row>
    <row r="5" spans="1:3" ht="15">
      <c r="A5" s="1">
        <v>133</v>
      </c>
      <c r="B5" s="1" t="s">
        <v>25</v>
      </c>
      <c r="C5" s="1">
        <f t="shared" si="0"/>
        <v>133</v>
      </c>
    </row>
    <row r="6" spans="1:3" ht="15">
      <c r="A6" s="1">
        <v>138</v>
      </c>
      <c r="B6" s="1" t="s">
        <v>26</v>
      </c>
      <c r="C6" s="1">
        <f t="shared" si="0"/>
        <v>138</v>
      </c>
    </row>
    <row r="7" spans="1:3" ht="15">
      <c r="A7" s="1">
        <v>308</v>
      </c>
      <c r="B7" s="1" t="s">
        <v>27</v>
      </c>
      <c r="C7" s="1">
        <f t="shared" si="0"/>
        <v>308</v>
      </c>
    </row>
    <row r="8" spans="1:3" ht="15">
      <c r="A8" s="1">
        <v>135</v>
      </c>
      <c r="B8" s="1" t="s">
        <v>28</v>
      </c>
      <c r="C8" s="1">
        <f t="shared" si="0"/>
        <v>135</v>
      </c>
    </row>
    <row r="9" spans="1:3" ht="15">
      <c r="A9" s="1">
        <v>142</v>
      </c>
      <c r="B9" s="1" t="s">
        <v>29</v>
      </c>
      <c r="C9" s="1">
        <f t="shared" si="0"/>
        <v>142</v>
      </c>
    </row>
    <row r="10" spans="1:3" ht="15">
      <c r="A10" s="1">
        <v>143</v>
      </c>
      <c r="B10" s="1" t="s">
        <v>30</v>
      </c>
      <c r="C10" s="1">
        <f t="shared" si="0"/>
        <v>143</v>
      </c>
    </row>
    <row r="11" spans="1:3" ht="15">
      <c r="A11" s="1">
        <v>144</v>
      </c>
      <c r="B11" s="1" t="s">
        <v>31</v>
      </c>
      <c r="C11" s="1">
        <f t="shared" si="0"/>
        <v>144</v>
      </c>
    </row>
    <row r="12" spans="1:3" ht="15">
      <c r="A12" s="1">
        <v>134</v>
      </c>
      <c r="B12" s="1" t="s">
        <v>32</v>
      </c>
      <c r="C12" s="1">
        <f t="shared" si="0"/>
        <v>134</v>
      </c>
    </row>
    <row r="13" spans="1:3" ht="15">
      <c r="A13" s="1">
        <v>304</v>
      </c>
      <c r="B13" s="1" t="s">
        <v>33</v>
      </c>
      <c r="C13" s="1">
        <f t="shared" si="0"/>
        <v>304</v>
      </c>
    </row>
    <row r="14" spans="1:3" ht="15">
      <c r="A14" s="1">
        <v>132</v>
      </c>
      <c r="B14" s="1" t="s">
        <v>34</v>
      </c>
      <c r="C14" s="1">
        <f t="shared" si="0"/>
        <v>132</v>
      </c>
    </row>
    <row r="15" spans="1:3" ht="15">
      <c r="A15" s="1">
        <v>366</v>
      </c>
      <c r="B15" s="1" t="s">
        <v>35</v>
      </c>
      <c r="C15" s="1">
        <f t="shared" si="0"/>
        <v>366</v>
      </c>
    </row>
    <row r="16" spans="1:3" ht="15">
      <c r="A16" s="1">
        <v>139</v>
      </c>
      <c r="B16" s="1" t="s">
        <v>36</v>
      </c>
      <c r="C16" s="1">
        <f t="shared" si="0"/>
        <v>139</v>
      </c>
    </row>
    <row r="17" spans="1:3" ht="15">
      <c r="A17" s="1">
        <v>131</v>
      </c>
      <c r="B17" s="1" t="s">
        <v>37</v>
      </c>
      <c r="C17" s="1">
        <f t="shared" si="0"/>
        <v>131</v>
      </c>
    </row>
    <row r="18" spans="1:3" ht="15">
      <c r="A18" s="1">
        <v>137</v>
      </c>
      <c r="B18" s="1" t="s">
        <v>38</v>
      </c>
      <c r="C18" s="1">
        <f t="shared" si="0"/>
        <v>137</v>
      </c>
    </row>
    <row r="19" spans="1:3" ht="15">
      <c r="A19" s="1">
        <v>307</v>
      </c>
      <c r="B19" s="1" t="s">
        <v>39</v>
      </c>
      <c r="C19" s="1">
        <f t="shared" si="0"/>
        <v>307</v>
      </c>
    </row>
    <row r="20" spans="1:3" ht="15">
      <c r="A20" s="1">
        <v>149</v>
      </c>
      <c r="B20" s="1" t="s">
        <v>40</v>
      </c>
      <c r="C20" s="1">
        <f t="shared" si="0"/>
        <v>149</v>
      </c>
    </row>
    <row r="21" spans="1:3" ht="15">
      <c r="A21" s="1">
        <v>146</v>
      </c>
      <c r="B21" s="1" t="s">
        <v>41</v>
      </c>
      <c r="C21" s="1">
        <f t="shared" si="0"/>
        <v>146</v>
      </c>
    </row>
    <row r="22" spans="1:3" ht="15">
      <c r="A22" s="1">
        <v>136</v>
      </c>
      <c r="B22" s="1" t="s">
        <v>42</v>
      </c>
      <c r="C22" s="1">
        <f t="shared" si="0"/>
        <v>136</v>
      </c>
    </row>
    <row r="23" spans="1:3" ht="15">
      <c r="A23" s="1">
        <v>140</v>
      </c>
      <c r="B23" s="1" t="s">
        <v>43</v>
      </c>
      <c r="C23" s="1">
        <f t="shared" si="0"/>
        <v>140</v>
      </c>
    </row>
    <row r="24" spans="1:3" ht="15">
      <c r="A24" s="1">
        <v>305</v>
      </c>
      <c r="B24" s="1" t="s">
        <v>44</v>
      </c>
      <c r="C24" s="1">
        <f t="shared" si="0"/>
        <v>305</v>
      </c>
    </row>
    <row r="25" spans="1:3" ht="15">
      <c r="A25" s="1">
        <v>141</v>
      </c>
      <c r="B25" s="1" t="s">
        <v>45</v>
      </c>
      <c r="C25" s="1">
        <f t="shared" si="0"/>
        <v>141</v>
      </c>
    </row>
    <row r="26" spans="1:3" ht="15">
      <c r="A26" s="1">
        <v>145</v>
      </c>
      <c r="B26" s="1" t="s">
        <v>46</v>
      </c>
      <c r="C26" s="1">
        <f t="shared" si="0"/>
        <v>145</v>
      </c>
    </row>
    <row r="27" spans="1:3" ht="15">
      <c r="A27" s="1">
        <v>148</v>
      </c>
      <c r="B27" s="1" t="s">
        <v>47</v>
      </c>
      <c r="C27" s="1">
        <f t="shared" si="0"/>
        <v>148</v>
      </c>
    </row>
    <row r="28" spans="1:3" ht="15">
      <c r="A28" s="1">
        <v>301</v>
      </c>
      <c r="B28" s="1" t="s">
        <v>48</v>
      </c>
      <c r="C28" s="1">
        <f t="shared" si="0"/>
        <v>301</v>
      </c>
    </row>
    <row r="29" spans="1:3" ht="15">
      <c r="A29" s="1">
        <v>309</v>
      </c>
      <c r="B29" s="5" t="s">
        <v>157</v>
      </c>
      <c r="C29" s="1">
        <f t="shared" si="0"/>
        <v>309</v>
      </c>
    </row>
    <row r="30" spans="1:3" ht="15">
      <c r="A30" s="1">
        <v>306</v>
      </c>
      <c r="B30" s="1" t="s">
        <v>49</v>
      </c>
      <c r="C30" s="1">
        <f t="shared" si="0"/>
        <v>306</v>
      </c>
    </row>
    <row r="31" spans="1:3" ht="15">
      <c r="A31" s="1">
        <v>302</v>
      </c>
      <c r="B31" s="1" t="s">
        <v>50</v>
      </c>
      <c r="C31" s="1">
        <f t="shared" si="0"/>
        <v>302</v>
      </c>
    </row>
    <row r="32" spans="1:3" ht="15">
      <c r="A32" s="1">
        <v>303</v>
      </c>
      <c r="B32" s="1" t="s">
        <v>51</v>
      </c>
      <c r="C32" s="1">
        <f t="shared" si="0"/>
        <v>303</v>
      </c>
    </row>
    <row r="33" spans="1:3" ht="15">
      <c r="A33" s="1">
        <v>197</v>
      </c>
      <c r="B33" s="1" t="s">
        <v>52</v>
      </c>
      <c r="C33" s="1">
        <f t="shared" si="0"/>
        <v>197</v>
      </c>
    </row>
    <row r="34" spans="1:3" s="7" customFormat="1" ht="15">
      <c r="A34" s="7">
        <v>361</v>
      </c>
      <c r="B34" s="7" t="s">
        <v>53</v>
      </c>
      <c r="C34" s="1">
        <f t="shared" si="0"/>
        <v>361</v>
      </c>
    </row>
    <row r="35" spans="1:3" ht="15">
      <c r="A35" s="1">
        <v>151</v>
      </c>
      <c r="B35" s="1" t="s">
        <v>54</v>
      </c>
      <c r="C35" s="1">
        <f t="shared" si="0"/>
        <v>151</v>
      </c>
    </row>
    <row r="36" spans="1:3" ht="15">
      <c r="A36" s="1">
        <v>92</v>
      </c>
      <c r="B36" s="1" t="s">
        <v>55</v>
      </c>
      <c r="C36" s="1">
        <f t="shared" si="0"/>
        <v>92</v>
      </c>
    </row>
    <row r="37" spans="1:3" ht="15">
      <c r="A37" s="1">
        <v>53</v>
      </c>
      <c r="B37" s="1" t="s">
        <v>56</v>
      </c>
      <c r="C37" s="1">
        <f t="shared" si="0"/>
        <v>53</v>
      </c>
    </row>
    <row r="38" spans="1:3" ht="15">
      <c r="A38" s="1">
        <v>71</v>
      </c>
      <c r="B38" s="5" t="s">
        <v>57</v>
      </c>
      <c r="C38" s="1">
        <f t="shared" si="0"/>
        <v>71</v>
      </c>
    </row>
    <row r="39" spans="1:3" s="7" customFormat="1" ht="15">
      <c r="A39" s="7">
        <v>310</v>
      </c>
      <c r="B39" s="8" t="s">
        <v>58</v>
      </c>
      <c r="C39" s="1">
        <f t="shared" si="0"/>
        <v>310</v>
      </c>
    </row>
    <row r="40" spans="1:3" ht="15">
      <c r="A40" s="1">
        <v>1</v>
      </c>
      <c r="B40" s="5" t="s">
        <v>59</v>
      </c>
      <c r="C40" s="1">
        <f t="shared" si="0"/>
        <v>1</v>
      </c>
    </row>
    <row r="41" spans="1:3" ht="15">
      <c r="A41" s="1">
        <v>121</v>
      </c>
      <c r="B41" s="5" t="s">
        <v>60</v>
      </c>
      <c r="C41" s="1">
        <f t="shared" si="0"/>
        <v>121</v>
      </c>
    </row>
    <row r="42" spans="1:3" ht="15">
      <c r="A42" s="1">
        <v>392</v>
      </c>
      <c r="B42" s="5" t="s">
        <v>61</v>
      </c>
      <c r="C42" s="1">
        <f t="shared" si="0"/>
        <v>392</v>
      </c>
    </row>
    <row r="43" spans="1:3" ht="15">
      <c r="A43" s="1">
        <v>113</v>
      </c>
      <c r="B43" s="5" t="s">
        <v>62</v>
      </c>
      <c r="C43" s="1">
        <f t="shared" si="0"/>
        <v>113</v>
      </c>
    </row>
    <row r="44" spans="1:3" ht="15">
      <c r="A44" s="1">
        <v>55</v>
      </c>
      <c r="B44" s="5" t="s">
        <v>63</v>
      </c>
      <c r="C44" s="1">
        <f t="shared" si="0"/>
        <v>55</v>
      </c>
    </row>
    <row r="45" spans="1:3" ht="15">
      <c r="A45" s="1">
        <v>98</v>
      </c>
      <c r="B45" s="5" t="s">
        <v>64</v>
      </c>
      <c r="C45" s="1">
        <f t="shared" si="0"/>
        <v>98</v>
      </c>
    </row>
    <row r="46" spans="1:3" ht="15">
      <c r="A46" s="1">
        <v>401</v>
      </c>
      <c r="B46" s="1" t="s">
        <v>65</v>
      </c>
      <c r="C46" s="1">
        <f t="shared" si="0"/>
        <v>401</v>
      </c>
    </row>
    <row r="47" spans="1:3" ht="15">
      <c r="A47" s="1">
        <v>72</v>
      </c>
      <c r="B47" s="1" t="s">
        <v>66</v>
      </c>
      <c r="C47" s="1">
        <f t="shared" si="0"/>
        <v>72</v>
      </c>
    </row>
    <row r="48" spans="1:3" ht="15">
      <c r="A48" s="1">
        <v>193</v>
      </c>
      <c r="B48" s="1" t="s">
        <v>67</v>
      </c>
      <c r="C48" s="1">
        <f t="shared" si="0"/>
        <v>193</v>
      </c>
    </row>
    <row r="49" spans="1:3" ht="15">
      <c r="A49" s="1">
        <v>64</v>
      </c>
      <c r="B49" s="1" t="s">
        <v>68</v>
      </c>
      <c r="C49" s="1">
        <f t="shared" si="0"/>
        <v>64</v>
      </c>
    </row>
    <row r="50" spans="1:3" ht="15">
      <c r="A50" s="1">
        <v>63</v>
      </c>
      <c r="B50" s="1" t="s">
        <v>69</v>
      </c>
      <c r="C50" s="1">
        <f t="shared" si="0"/>
        <v>63</v>
      </c>
    </row>
    <row r="51" spans="1:3" ht="15">
      <c r="A51" s="1">
        <v>196</v>
      </c>
      <c r="B51" s="1" t="s">
        <v>70</v>
      </c>
      <c r="C51" s="1">
        <f t="shared" si="0"/>
        <v>196</v>
      </c>
    </row>
    <row r="52" spans="1:3" ht="15">
      <c r="A52" s="1">
        <v>4002</v>
      </c>
      <c r="B52" s="5" t="s">
        <v>71</v>
      </c>
      <c r="C52" s="1">
        <f t="shared" si="0"/>
        <v>4002</v>
      </c>
    </row>
    <row r="53" spans="1:3" ht="15">
      <c r="A53" s="1">
        <v>56</v>
      </c>
      <c r="B53" s="1" t="s">
        <v>72</v>
      </c>
      <c r="C53" s="1">
        <f t="shared" si="0"/>
        <v>56</v>
      </c>
    </row>
    <row r="54" spans="1:3" ht="15">
      <c r="A54" s="1">
        <v>391</v>
      </c>
      <c r="B54" s="1" t="s">
        <v>73</v>
      </c>
      <c r="C54" s="1">
        <f t="shared" si="0"/>
        <v>391</v>
      </c>
    </row>
    <row r="55" spans="1:3" ht="15">
      <c r="A55" s="1">
        <v>413</v>
      </c>
      <c r="B55" s="1" t="s">
        <v>74</v>
      </c>
      <c r="C55" s="1">
        <f t="shared" si="0"/>
        <v>413</v>
      </c>
    </row>
    <row r="56" spans="1:3" ht="15">
      <c r="A56" s="1">
        <v>195</v>
      </c>
      <c r="B56" s="1" t="s">
        <v>75</v>
      </c>
      <c r="C56" s="1">
        <f t="shared" si="0"/>
        <v>195</v>
      </c>
    </row>
    <row r="57" spans="1:3" ht="15">
      <c r="A57" s="1">
        <v>97</v>
      </c>
      <c r="B57" s="1" t="s">
        <v>76</v>
      </c>
      <c r="C57" s="1">
        <f t="shared" si="0"/>
        <v>97</v>
      </c>
    </row>
    <row r="58" spans="1:3" ht="15">
      <c r="A58" s="1">
        <v>112</v>
      </c>
      <c r="B58" s="1" t="s">
        <v>77</v>
      </c>
      <c r="C58" s="1">
        <f t="shared" si="0"/>
        <v>112</v>
      </c>
    </row>
    <row r="59" spans="1:3" ht="15">
      <c r="A59" s="1">
        <v>52</v>
      </c>
      <c r="B59" s="1" t="s">
        <v>78</v>
      </c>
      <c r="C59" s="1">
        <f t="shared" si="0"/>
        <v>52</v>
      </c>
    </row>
    <row r="60" spans="1:3" ht="15">
      <c r="A60" s="1">
        <v>20</v>
      </c>
      <c r="B60" s="1" t="s">
        <v>79</v>
      </c>
      <c r="C60" s="1">
        <f t="shared" si="0"/>
        <v>20</v>
      </c>
    </row>
    <row r="61" spans="1:3" ht="15">
      <c r="A61" s="1">
        <v>54</v>
      </c>
      <c r="B61" s="1" t="s">
        <v>80</v>
      </c>
      <c r="C61" s="1">
        <f t="shared" si="0"/>
        <v>54</v>
      </c>
    </row>
    <row r="62" spans="1:3" ht="15">
      <c r="A62" s="1">
        <v>15</v>
      </c>
      <c r="B62" s="1" t="s">
        <v>81</v>
      </c>
      <c r="C62" s="1">
        <f t="shared" si="0"/>
        <v>15</v>
      </c>
    </row>
    <row r="63" spans="1:3" ht="15">
      <c r="A63" s="1">
        <v>94</v>
      </c>
      <c r="B63" s="5" t="s">
        <v>82</v>
      </c>
      <c r="C63" s="1">
        <f t="shared" si="0"/>
        <v>94</v>
      </c>
    </row>
    <row r="64" spans="1:3" ht="15">
      <c r="A64" s="1">
        <v>95</v>
      </c>
      <c r="B64" s="1" t="s">
        <v>6</v>
      </c>
      <c r="C64" s="1">
        <f t="shared" si="0"/>
        <v>95</v>
      </c>
    </row>
    <row r="65" spans="1:3" ht="15">
      <c r="A65" s="1">
        <v>111</v>
      </c>
      <c r="B65" s="1" t="s">
        <v>83</v>
      </c>
      <c r="C65" s="1">
        <f t="shared" si="0"/>
        <v>111</v>
      </c>
    </row>
    <row r="66" spans="1:3" ht="15">
      <c r="A66" s="1">
        <v>2</v>
      </c>
      <c r="B66" s="1" t="s">
        <v>84</v>
      </c>
      <c r="C66" s="1">
        <f t="shared" si="0"/>
        <v>2</v>
      </c>
    </row>
    <row r="67" spans="1:3" ht="15">
      <c r="A67" s="1">
        <v>480</v>
      </c>
      <c r="B67" s="1" t="s">
        <v>85</v>
      </c>
      <c r="C67" s="1">
        <f aca="true" t="shared" si="1" ref="C67:C86">A67</f>
        <v>480</v>
      </c>
    </row>
    <row r="68" spans="1:3" ht="15">
      <c r="A68" s="1">
        <v>14</v>
      </c>
      <c r="B68" s="1" t="s">
        <v>86</v>
      </c>
      <c r="C68" s="1">
        <f t="shared" si="1"/>
        <v>14</v>
      </c>
    </row>
    <row r="69" spans="1:3" ht="15">
      <c r="A69" s="1">
        <v>70</v>
      </c>
      <c r="B69" s="1" t="s">
        <v>87</v>
      </c>
      <c r="C69" s="1">
        <f t="shared" si="1"/>
        <v>70</v>
      </c>
    </row>
    <row r="70" spans="1:3" ht="15">
      <c r="A70" s="1">
        <v>394</v>
      </c>
      <c r="B70" s="1" t="s">
        <v>88</v>
      </c>
      <c r="C70" s="1">
        <f t="shared" si="1"/>
        <v>394</v>
      </c>
    </row>
    <row r="71" spans="1:3" ht="15">
      <c r="A71" s="1">
        <v>4000</v>
      </c>
      <c r="B71" s="5" t="s">
        <v>89</v>
      </c>
      <c r="C71" s="1">
        <f t="shared" si="1"/>
        <v>4000</v>
      </c>
    </row>
    <row r="72" spans="1:3" ht="15">
      <c r="A72" s="1">
        <v>417</v>
      </c>
      <c r="B72" s="1" t="s">
        <v>90</v>
      </c>
      <c r="C72" s="1">
        <f t="shared" si="1"/>
        <v>417</v>
      </c>
    </row>
    <row r="73" spans="1:3" ht="15">
      <c r="A73" s="1">
        <v>150</v>
      </c>
      <c r="B73" s="1" t="s">
        <v>91</v>
      </c>
      <c r="C73" s="1">
        <f t="shared" si="1"/>
        <v>150</v>
      </c>
    </row>
    <row r="74" spans="1:3" ht="15">
      <c r="A74" s="1">
        <v>431</v>
      </c>
      <c r="B74" s="1" t="s">
        <v>92</v>
      </c>
      <c r="C74" s="1">
        <f t="shared" si="1"/>
        <v>431</v>
      </c>
    </row>
    <row r="75" spans="1:3" ht="15">
      <c r="A75" s="1">
        <v>370</v>
      </c>
      <c r="B75" s="5" t="s">
        <v>93</v>
      </c>
      <c r="C75" s="1">
        <f t="shared" si="1"/>
        <v>370</v>
      </c>
    </row>
    <row r="76" spans="1:3" ht="15">
      <c r="A76" s="1">
        <v>80</v>
      </c>
      <c r="B76" s="1" t="s">
        <v>94</v>
      </c>
      <c r="C76" s="1">
        <f t="shared" si="1"/>
        <v>80</v>
      </c>
    </row>
    <row r="77" spans="1:3" ht="15">
      <c r="A77" s="1">
        <v>40</v>
      </c>
      <c r="B77" s="5" t="s">
        <v>95</v>
      </c>
      <c r="C77" s="1">
        <f t="shared" si="1"/>
        <v>40</v>
      </c>
    </row>
    <row r="78" spans="1:3" ht="15">
      <c r="A78" s="1">
        <v>390</v>
      </c>
      <c r="B78" s="5" t="s">
        <v>96</v>
      </c>
      <c r="C78" s="1">
        <f t="shared" si="1"/>
        <v>390</v>
      </c>
    </row>
    <row r="79" spans="1:3" ht="15">
      <c r="A79" s="1">
        <v>400</v>
      </c>
      <c r="B79" s="1" t="s">
        <v>97</v>
      </c>
      <c r="C79" s="1">
        <f t="shared" si="1"/>
        <v>400</v>
      </c>
    </row>
    <row r="80" spans="1:3" ht="15">
      <c r="A80" s="1">
        <v>393</v>
      </c>
      <c r="B80" s="5" t="s">
        <v>98</v>
      </c>
      <c r="C80" s="1">
        <f t="shared" si="1"/>
        <v>393</v>
      </c>
    </row>
    <row r="81" spans="1:3" ht="15">
      <c r="A81" s="1">
        <v>90</v>
      </c>
      <c r="B81" s="1" t="s">
        <v>99</v>
      </c>
      <c r="C81" s="1">
        <f t="shared" si="1"/>
        <v>90</v>
      </c>
    </row>
    <row r="82" spans="1:3" ht="15">
      <c r="A82" s="1">
        <v>410</v>
      </c>
      <c r="B82" s="5" t="s">
        <v>100</v>
      </c>
      <c r="C82" s="1">
        <f t="shared" si="1"/>
        <v>410</v>
      </c>
    </row>
    <row r="83" spans="1:3" ht="15">
      <c r="A83" s="1">
        <v>60</v>
      </c>
      <c r="B83" s="5" t="s">
        <v>101</v>
      </c>
      <c r="C83" s="1">
        <f t="shared" si="1"/>
        <v>60</v>
      </c>
    </row>
    <row r="84" spans="1:3" ht="15">
      <c r="A84" s="1">
        <v>220</v>
      </c>
      <c r="B84" s="5" t="s">
        <v>102</v>
      </c>
      <c r="C84" s="1">
        <f t="shared" si="1"/>
        <v>220</v>
      </c>
    </row>
    <row r="85" spans="1:3" ht="15">
      <c r="A85" s="1">
        <v>110</v>
      </c>
      <c r="B85" s="1" t="s">
        <v>103</v>
      </c>
      <c r="C85" s="1">
        <f t="shared" si="1"/>
        <v>110</v>
      </c>
    </row>
    <row r="86" spans="1:3" ht="15">
      <c r="A86" s="1">
        <v>50</v>
      </c>
      <c r="B86" s="5" t="s">
        <v>104</v>
      </c>
      <c r="C86" s="1">
        <f t="shared" si="1"/>
        <v>50</v>
      </c>
    </row>
  </sheetData>
  <sheetProtection algorithmName="SHA-512" hashValue="vSS5nH4EmO4hrLXx6Z6Xpzjh22MSykm41daRdwWnqtn1Lyz0aKYuBwLwS/KUhG+rLFtHOl0bGVTE92gNASeP4A==" saltValue="cQPFji4Ci6uKkWgWZH9aqQ==" spinCount="100000" sheet="1" objects="1" scenarios="1"/>
  <autoFilter ref="A1:B9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França Faria</dc:creator>
  <cp:keywords/>
  <dc:description/>
  <cp:lastModifiedBy>Anny Heloise Dias Leite</cp:lastModifiedBy>
  <cp:lastPrinted>2018-02-27T14:35:04Z</cp:lastPrinted>
  <dcterms:created xsi:type="dcterms:W3CDTF">2015-03-24T17:56:58Z</dcterms:created>
  <dcterms:modified xsi:type="dcterms:W3CDTF">2018-04-03T20:04:02Z</dcterms:modified>
  <cp:category/>
  <cp:version/>
  <cp:contentType/>
  <cp:contentStatus/>
</cp:coreProperties>
</file>