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aWyNuF91rGIxo8Ub4j1BwQJ4D8Z4FwFTqdF+HX3VyNu2JTfEEWylpLCyxD51D9bSOLNyn4S1WKByLbtx7qJLlA==" workbookSpinCount="100000" workbookSaltValue="zMFDWxaGlO9WKON3PRMugQ==" lockStructure="1"/>
  <bookViews>
    <workbookView xWindow="0" yWindow="0" windowWidth="24000" windowHeight="9000" firstSheet="1" activeTab="1"/>
  </bookViews>
  <sheets>
    <sheet name="Base de Dados 30.07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30.07'!$A$1:$K$83</definedName>
    <definedName name="_xlnm._FilterDatabase" localSheetId="2" hidden="1">'CÓDIGO DOS ÓRGÃOS'!$A$1:$B$1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<sst xmlns="http://schemas.openxmlformats.org/spreadsheetml/2006/main" count="531" uniqueCount="197">
  <si>
    <t>Código do Material</t>
  </si>
  <si>
    <t>Tipo</t>
  </si>
  <si>
    <t>Cód. SICOP</t>
  </si>
  <si>
    <t>Estoque Atual (qtde.)</t>
  </si>
  <si>
    <t>consumo 2016/2017</t>
  </si>
  <si>
    <t>Consumo Médio do Período</t>
  </si>
  <si>
    <t>3.3.90.30.07.10.0015.000015-01</t>
  </si>
  <si>
    <t>AÇUCAR CRISTAL</t>
  </si>
  <si>
    <t>AÇÚCAR,Apresentação: cristal, 1ª qualidade, Embalagem: primária plástica transparente, Prazo de validade: mínima de 11 meses a partir da entrega do produto, Características Adicionais: não será permitida a presença de dióxido de enxofre (SO2) na análise final do produto (Resolução 04/88 - CNS/MS de 24/11/1988, Unidade De Fornecimento: pacote de 05 kilogramas</t>
  </si>
  <si>
    <t>pct</t>
  </si>
  <si>
    <t>CANDANGO RA XIX</t>
  </si>
  <si>
    <t>AGUAS CLARAS RA XX</t>
  </si>
  <si>
    <t>BRAZLAND RA IV</t>
  </si>
  <si>
    <t>CEILANDIA RA IX</t>
  </si>
  <si>
    <t>PLANALT RA VI</t>
  </si>
  <si>
    <t>SAMAMB RA XII</t>
  </si>
  <si>
    <t>STA MA RA XIII</t>
  </si>
  <si>
    <t>SAO SEBT RA XIV</t>
  </si>
  <si>
    <t>SOBRADINHO RA V</t>
  </si>
  <si>
    <t>SOBRADINHO 2 RA XXVI</t>
  </si>
  <si>
    <t>TAGUA RA III</t>
  </si>
  <si>
    <t>VICENTE PIRES RA XXX</t>
  </si>
  <si>
    <t>CRUZEIRO RA XI</t>
  </si>
  <si>
    <t>GAMA RA II</t>
  </si>
  <si>
    <t>GUARA RA X</t>
  </si>
  <si>
    <t>ITAPOA RA XXVIII</t>
  </si>
  <si>
    <t>JB RA XXVII</t>
  </si>
  <si>
    <t>LAGO N RA XVIII</t>
  </si>
  <si>
    <t>LAGO SUL RA XVI</t>
  </si>
  <si>
    <t>BANDEIR RA VIII</t>
  </si>
  <si>
    <t>3.3.90.30.07.10.0015.000014-01</t>
  </si>
  <si>
    <t>AÇÚCAR,Apresentação: cristal, 1ª qualidade, Embalagem: primária plástica transparente, Prazo de validade: mínima de 11 meses a partir da entrega do produto, Características Adicionais: não será permitida a presença de dióxido de enxofre (SO2) na análise final do produto (Resolução 04/88 - CNS/MS de 24/11/1988, Unidade De Fornecimento: pacote de 02 kilogramas</t>
  </si>
  <si>
    <t>PARANOA RA VII</t>
  </si>
  <si>
    <t>PARK WAY RA XXIV</t>
  </si>
  <si>
    <t>PLANO PILOTO RA I</t>
  </si>
  <si>
    <t>REC EMAS RA XV</t>
  </si>
  <si>
    <t>RIACHO F 1 RA XVII</t>
  </si>
  <si>
    <t>RIACHO F 2 RA XXI</t>
  </si>
  <si>
    <t>SCIA RA XXV</t>
  </si>
  <si>
    <t>SIA RA XXIX</t>
  </si>
  <si>
    <t>SUDOEST/OCT RA XXII</t>
  </si>
  <si>
    <t>VARJAO RA XXIII</t>
  </si>
  <si>
    <t>AGEFIS</t>
  </si>
  <si>
    <t>ADASA</t>
  </si>
  <si>
    <t>ARQUIVO PUBLICO</t>
  </si>
  <si>
    <t>CODEPLAN</t>
  </si>
  <si>
    <t>CODHAB/DF</t>
  </si>
  <si>
    <t>NOVACAP</t>
  </si>
  <si>
    <t>CGDF</t>
  </si>
  <si>
    <t>DPDF</t>
  </si>
  <si>
    <t>EMATER</t>
  </si>
  <si>
    <t>FUNAP</t>
  </si>
  <si>
    <t>FAP</t>
  </si>
  <si>
    <t>FHB</t>
  </si>
  <si>
    <t>FJZB</t>
  </si>
  <si>
    <t>IPREV-DF</t>
  </si>
  <si>
    <t>IBRAM</t>
  </si>
  <si>
    <t>JBB</t>
  </si>
  <si>
    <t>PMDF</t>
  </si>
  <si>
    <t>PGDF</t>
  </si>
  <si>
    <t>CASA CIVIL</t>
  </si>
  <si>
    <t>SECID</t>
  </si>
  <si>
    <t>SINESP</t>
  </si>
  <si>
    <t>SEDICT</t>
  </si>
  <si>
    <t>SE</t>
  </si>
  <si>
    <t>SEAGRI</t>
  </si>
  <si>
    <t>SEF</t>
  </si>
  <si>
    <t>SEC</t>
  </si>
  <si>
    <t>SEGETH</t>
  </si>
  <si>
    <t>SEJUS</t>
  </si>
  <si>
    <t>SEPLAG</t>
  </si>
  <si>
    <t>SSP</t>
  </si>
  <si>
    <t>SEL</t>
  </si>
  <si>
    <t>SEMA</t>
  </si>
  <si>
    <t>SEMOB</t>
  </si>
  <si>
    <t>SECRIANCA</t>
  </si>
  <si>
    <t>SEDESTMIDH</t>
  </si>
  <si>
    <t>SLU</t>
  </si>
  <si>
    <t>DFTRANS</t>
  </si>
  <si>
    <t>PROCON</t>
  </si>
  <si>
    <t>SECOM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</si>
  <si>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</si>
  <si>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</si>
  <si>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</si>
  <si>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</si>
  <si>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</si>
  <si>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</si>
  <si>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</si>
  <si>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</si>
  <si>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</si>
  <si>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</si>
  <si>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</si>
  <si>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</si>
  <si>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</si>
  <si>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</si>
  <si>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</si>
  <si>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</si>
  <si>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</si>
  <si>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</si>
  <si>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</si>
  <si>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</si>
  <si>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</si>
  <si>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</si>
  <si>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</si>
  <si>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</si>
  <si>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</si>
  <si>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</si>
  <si>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</si>
  <si>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</si>
  <si>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</si>
  <si>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</si>
  <si>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</si>
  <si>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</si>
  <si>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</si>
  <si>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</si>
  <si>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</si>
  <si>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</si>
  <si>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</si>
  <si>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</si>
  <si>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</si>
  <si>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</si>
  <si>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</si>
  <si>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</si>
  <si>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</si>
  <si>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</si>
  <si>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</si>
  <si>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</si>
  <si>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</si>
  <si>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</si>
  <si>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</si>
  <si>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</si>
  <si>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</si>
  <si>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</si>
  <si>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</si>
  <si>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</si>
  <si>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</si>
  <si>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</si>
  <si>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</si>
  <si>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</si>
  <si>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</si>
  <si>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</si>
  <si>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</si>
  <si>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</si>
  <si>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</si>
  <si>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</si>
  <si>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</si>
  <si>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</si>
  <si>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</si>
  <si>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</si>
  <si>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</si>
  <si>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</si>
  <si>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</si>
  <si>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</si>
  <si>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</si>
  <si>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</si>
  <si>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</si>
  <si>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</si>
  <si>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</si>
  <si>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</si>
  <si>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</si>
  <si>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</si>
  <si>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</si>
  <si>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</si>
  <si>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</si>
  <si>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</si>
  <si>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</si>
  <si>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</si>
  <si>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</si>
  <si>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</si>
  <si>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SEDICT - Secretaria de Estado de Economia e Desenvolvimento, Inovação, Ciência e Tecnologia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</si>
  <si>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</si>
  <si>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</si>
  <si>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</si>
  <si>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</si>
  <si>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</si>
  <si>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</si>
  <si>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</si>
  <si>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</si>
  <si>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</si>
  <si>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</si>
  <si>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</si>
  <si>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BRB - Banco de Brasília</t>
  </si>
  <si>
    <t>PCDF</t>
  </si>
  <si>
    <t>METRO</t>
  </si>
  <si>
    <t>SES</t>
  </si>
  <si>
    <t>SECRIANÇA - Secretaria de Estado de Políticas para Crianças, Adolescentes e Juventude</t>
  </si>
  <si>
    <t>SEC - Secretaria de Estado de Cultura</t>
  </si>
  <si>
    <t>VGDF - Gabinete do Vice-Governador</t>
  </si>
  <si>
    <r>
      <t xml:space="preserve">PLS Nº </t>
    </r>
    <r>
      <rPr>
        <b/>
        <sz val="12"/>
        <rFont val="Calibri"/>
        <family val="2"/>
        <scheme val="minor"/>
      </rPr>
      <t>0066/20</t>
    </r>
    <r>
      <rPr>
        <b/>
        <sz val="12"/>
        <color theme="1"/>
        <rFont val="Calibri"/>
        <family val="2"/>
        <scheme val="minor"/>
      </rPr>
      <t>18</t>
    </r>
  </si>
  <si>
    <t>COD_UO</t>
  </si>
  <si>
    <t>Material</t>
  </si>
  <si>
    <t>U.M.</t>
  </si>
  <si>
    <t>Desc. SICOP</t>
  </si>
  <si>
    <t>consumo 2017-2018</t>
  </si>
  <si>
    <t>FEPECS</t>
  </si>
  <si>
    <t>GVG</t>
  </si>
  <si>
    <t>PROC. SEI Nº 00410-00004317/2018-30   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</si>
</sst>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5" borderId="7" xfId="0" applyNumberFormat="1" applyFill="1" applyBorder="1" applyAlignment="1" applyProtection="1">
      <alignment horizontal="center" vertical="center"/>
      <protection/>
    </xf>
    <xf numFmtId="9" fontId="0" fillId="5" borderId="8" xfId="21" applyFont="1" applyFill="1" applyBorder="1" applyAlignment="1" applyProtection="1">
      <alignment horizontal="center" vertical="center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left" vertical="center" wrapText="1"/>
      <protection/>
    </xf>
    <xf numFmtId="166" fontId="0" fillId="5" borderId="10" xfId="20" applyNumberFormat="1" applyFont="1" applyFill="1" applyBorder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3" fontId="0" fillId="0" borderId="10" xfId="2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5" borderId="10" xfId="0" applyNumberFormat="1" applyFill="1" applyBorder="1" applyAlignment="1" applyProtection="1">
      <alignment horizontal="center" vertical="center"/>
      <protection/>
    </xf>
    <xf numFmtId="9" fontId="0" fillId="5" borderId="11" xfId="21" applyFon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12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8" fillId="7" borderId="13" xfId="0" applyNumberFormat="1" applyFont="1" applyFill="1" applyBorder="1" applyAlignment="1">
      <alignment vertical="center"/>
    </xf>
    <xf numFmtId="0" fontId="8" fillId="7" borderId="13" xfId="0" applyNumberFormat="1" applyFont="1" applyFill="1" applyBorder="1" applyAlignment="1">
      <alignment vertical="center" wrapText="1"/>
    </xf>
    <xf numFmtId="3" fontId="8" fillId="7" borderId="13" xfId="0" applyNumberFormat="1" applyFont="1" applyFill="1" applyBorder="1" applyAlignment="1">
      <alignment vertical="center"/>
    </xf>
    <xf numFmtId="0" fontId="8" fillId="8" borderId="13" xfId="0" applyNumberFormat="1" applyFont="1" applyFill="1" applyBorder="1" applyAlignment="1">
      <alignment vertical="center"/>
    </xf>
    <xf numFmtId="0" fontId="8" fillId="8" borderId="13" xfId="0" applyNumberFormat="1" applyFont="1" applyFill="1" applyBorder="1" applyAlignment="1">
      <alignment vertical="center" wrapText="1"/>
    </xf>
    <xf numFmtId="3" fontId="8" fillId="8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0" fontId="0" fillId="0" borderId="0" xfId="0" applyFont="1" applyFill="1"/>
    <xf numFmtId="3" fontId="0" fillId="8" borderId="13" xfId="0" applyNumberFormat="1" applyFont="1" applyFill="1" applyBorder="1" applyAlignment="1">
      <alignment vertical="center"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3" fillId="4" borderId="22" xfId="0" applyFont="1" applyFill="1" applyBorder="1" applyAlignment="1" applyProtection="1">
      <alignment horizontal="right" vertical="center" wrapText="1"/>
      <protection/>
    </xf>
    <xf numFmtId="0" fontId="3" fillId="4" borderId="23" xfId="0" applyFont="1" applyFill="1" applyBorder="1" applyAlignment="1" applyProtection="1">
      <alignment horizontal="right" vertical="center" wrapText="1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4" fontId="2" fillId="4" borderId="20" xfId="0" applyNumberFormat="1" applyFont="1" applyFill="1" applyBorder="1" applyAlignment="1" applyProtection="1">
      <alignment horizontal="center" vertical="center"/>
      <protection/>
    </xf>
    <xf numFmtId="164" fontId="2" fillId="4" borderId="21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6" xfId="0" applyNumberFormat="1" applyFont="1" applyFill="1" applyBorder="1" applyAlignment="1" applyProtection="1">
      <alignment horizontal="center" vertical="center"/>
      <protection/>
    </xf>
    <xf numFmtId="165" fontId="2" fillId="4" borderId="19" xfId="0" applyNumberFormat="1" applyFont="1" applyFill="1" applyBorder="1" applyAlignment="1" applyProtection="1">
      <alignment horizontal="center" vertical="center"/>
      <protection/>
    </xf>
    <xf numFmtId="165" fontId="2" fillId="4" borderId="21" xfId="0" applyNumberFormat="1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top" wrapText="1"/>
      <protection/>
    </xf>
    <xf numFmtId="0" fontId="3" fillId="4" borderId="23" xfId="0" applyFont="1" applyFill="1" applyBorder="1" applyAlignment="1" applyProtection="1">
      <alignment horizontal="left" vertical="top" wrapText="1"/>
      <protection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="85" zoomScaleNormal="85" workbookViewId="0" topLeftCell="A1">
      <selection activeCell="D6" sqref="D6"/>
    </sheetView>
  </sheetViews>
  <sheetFormatPr defaultColWidth="9.140625" defaultRowHeight="15"/>
  <cols>
    <col min="1" max="1" width="28.28125" style="39" bestFit="1" customWidth="1"/>
    <col min="2" max="2" width="34.140625" style="39" hidden="1" customWidth="1"/>
    <col min="3" max="3" width="15.8515625" style="39" bestFit="1" customWidth="1"/>
    <col min="4" max="4" width="92.421875" style="39" customWidth="1"/>
    <col min="5" max="6" width="9.140625" style="39" customWidth="1"/>
    <col min="7" max="7" width="22.28125" style="39" bestFit="1" customWidth="1"/>
    <col min="8" max="9" width="9.28125" style="39" bestFit="1" customWidth="1"/>
    <col min="10" max="16384" width="9.140625" style="39" customWidth="1"/>
  </cols>
  <sheetData>
    <row r="1" spans="1:11" ht="60">
      <c r="A1" s="38" t="s">
        <v>0</v>
      </c>
      <c r="B1" s="38" t="s">
        <v>189</v>
      </c>
      <c r="C1" s="38" t="s">
        <v>1</v>
      </c>
      <c r="D1" s="38" t="s">
        <v>190</v>
      </c>
      <c r="E1" s="38" t="s">
        <v>191</v>
      </c>
      <c r="F1" s="38" t="s">
        <v>2</v>
      </c>
      <c r="G1" s="38" t="s">
        <v>192</v>
      </c>
      <c r="H1" s="38" t="s">
        <v>3</v>
      </c>
      <c r="I1" s="38" t="s">
        <v>4</v>
      </c>
      <c r="J1" s="38" t="s">
        <v>193</v>
      </c>
      <c r="K1" s="38" t="s">
        <v>5</v>
      </c>
    </row>
    <row r="2" spans="1:11" ht="60">
      <c r="A2" s="40" t="s">
        <v>6</v>
      </c>
      <c r="B2" s="40" t="str">
        <f aca="true" t="shared" si="0" ref="B2:B65">A2&amp;" - "&amp;F2</f>
        <v>3.3.90.30.07.10.0015.000015-01 - 147</v>
      </c>
      <c r="C2" s="41" t="s">
        <v>7</v>
      </c>
      <c r="D2" s="41" t="s">
        <v>8</v>
      </c>
      <c r="E2" s="41" t="s">
        <v>9</v>
      </c>
      <c r="F2" s="41">
        <v>147</v>
      </c>
      <c r="G2" s="42" t="s">
        <v>10</v>
      </c>
      <c r="H2" s="42">
        <v>2</v>
      </c>
      <c r="I2" s="42">
        <v>83</v>
      </c>
      <c r="J2" s="42">
        <v>121</v>
      </c>
      <c r="K2" s="42">
        <v>102</v>
      </c>
    </row>
    <row r="3" spans="1:11" ht="60">
      <c r="A3" s="40" t="s">
        <v>6</v>
      </c>
      <c r="B3" s="40" t="str">
        <f t="shared" si="0"/>
        <v>3.3.90.30.07.10.0015.000015-01 - 300</v>
      </c>
      <c r="C3" s="41" t="s">
        <v>7</v>
      </c>
      <c r="D3" s="41" t="s">
        <v>8</v>
      </c>
      <c r="E3" s="41" t="s">
        <v>9</v>
      </c>
      <c r="F3" s="41">
        <v>300</v>
      </c>
      <c r="G3" s="42" t="s">
        <v>11</v>
      </c>
      <c r="H3" s="42">
        <v>167</v>
      </c>
      <c r="I3" s="42">
        <v>49</v>
      </c>
      <c r="J3" s="42">
        <v>140</v>
      </c>
      <c r="K3" s="42">
        <v>95</v>
      </c>
    </row>
    <row r="4" spans="1:11" ht="60">
      <c r="A4" s="40" t="s">
        <v>6</v>
      </c>
      <c r="B4" s="40" t="str">
        <f t="shared" si="0"/>
        <v>3.3.90.30.07.10.0015.000015-01 - 133</v>
      </c>
      <c r="C4" s="41" t="s">
        <v>7</v>
      </c>
      <c r="D4" s="41" t="s">
        <v>8</v>
      </c>
      <c r="E4" s="41" t="s">
        <v>9</v>
      </c>
      <c r="F4" s="41">
        <v>133</v>
      </c>
      <c r="G4" s="42" t="s">
        <v>12</v>
      </c>
      <c r="H4" s="42">
        <v>99</v>
      </c>
      <c r="I4" s="42">
        <v>242</v>
      </c>
      <c r="J4" s="42">
        <v>179</v>
      </c>
      <c r="K4" s="42">
        <v>211</v>
      </c>
    </row>
    <row r="5" spans="1:11" ht="60">
      <c r="A5" s="40" t="s">
        <v>6</v>
      </c>
      <c r="B5" s="40" t="str">
        <f t="shared" si="0"/>
        <v>3.3.90.30.07.10.0015.000015-01 - 138</v>
      </c>
      <c r="C5" s="41" t="s">
        <v>7</v>
      </c>
      <c r="D5" s="41" t="s">
        <v>8</v>
      </c>
      <c r="E5" s="41" t="s">
        <v>9</v>
      </c>
      <c r="F5" s="41">
        <v>138</v>
      </c>
      <c r="G5" s="42" t="s">
        <v>13</v>
      </c>
      <c r="H5" s="42">
        <v>160</v>
      </c>
      <c r="I5" s="42">
        <v>314</v>
      </c>
      <c r="J5" s="42">
        <v>226</v>
      </c>
      <c r="K5" s="42">
        <v>270</v>
      </c>
    </row>
    <row r="6" spans="1:11" ht="60">
      <c r="A6" s="40" t="s">
        <v>6</v>
      </c>
      <c r="B6" s="40" t="str">
        <f t="shared" si="0"/>
        <v>3.3.90.30.07.10.0015.000015-01 - 135</v>
      </c>
      <c r="C6" s="41" t="s">
        <v>7</v>
      </c>
      <c r="D6" s="41" t="s">
        <v>8</v>
      </c>
      <c r="E6" s="41" t="s">
        <v>9</v>
      </c>
      <c r="F6" s="41">
        <v>135</v>
      </c>
      <c r="G6" s="42" t="s">
        <v>14</v>
      </c>
      <c r="H6" s="42">
        <v>0</v>
      </c>
      <c r="I6" s="42">
        <v>60</v>
      </c>
      <c r="J6" s="42">
        <v>79</v>
      </c>
      <c r="K6" s="42">
        <v>70</v>
      </c>
    </row>
    <row r="7" spans="1:11" ht="60">
      <c r="A7" s="40" t="s">
        <v>6</v>
      </c>
      <c r="B7" s="40" t="str">
        <f t="shared" si="0"/>
        <v>3.3.90.30.07.10.0015.000015-01 - 142</v>
      </c>
      <c r="C7" s="41" t="s">
        <v>7</v>
      </c>
      <c r="D7" s="41" t="s">
        <v>8</v>
      </c>
      <c r="E7" s="41" t="s">
        <v>9</v>
      </c>
      <c r="F7" s="41">
        <v>142</v>
      </c>
      <c r="G7" s="42" t="s">
        <v>15</v>
      </c>
      <c r="H7" s="42">
        <v>67</v>
      </c>
      <c r="I7" s="42">
        <v>2</v>
      </c>
      <c r="J7" s="42">
        <v>201</v>
      </c>
      <c r="K7" s="42">
        <v>102</v>
      </c>
    </row>
    <row r="8" spans="1:11" ht="60">
      <c r="A8" s="40" t="s">
        <v>6</v>
      </c>
      <c r="B8" s="40" t="str">
        <f t="shared" si="0"/>
        <v>3.3.90.30.07.10.0015.000015-01 - 143</v>
      </c>
      <c r="C8" s="41" t="s">
        <v>7</v>
      </c>
      <c r="D8" s="41" t="s">
        <v>8</v>
      </c>
      <c r="E8" s="41" t="s">
        <v>9</v>
      </c>
      <c r="F8" s="41">
        <v>143</v>
      </c>
      <c r="G8" s="42" t="s">
        <v>16</v>
      </c>
      <c r="H8" s="42">
        <v>107</v>
      </c>
      <c r="I8" s="42">
        <v>100</v>
      </c>
      <c r="J8" s="42">
        <v>155</v>
      </c>
      <c r="K8" s="42">
        <v>128</v>
      </c>
    </row>
    <row r="9" spans="1:11" ht="60">
      <c r="A9" s="40" t="s">
        <v>6</v>
      </c>
      <c r="B9" s="40" t="str">
        <f t="shared" si="0"/>
        <v>3.3.90.30.07.10.0015.000015-01 - 144</v>
      </c>
      <c r="C9" s="41" t="s">
        <v>7</v>
      </c>
      <c r="D9" s="41" t="s">
        <v>8</v>
      </c>
      <c r="E9" s="41" t="s">
        <v>9</v>
      </c>
      <c r="F9" s="41">
        <v>144</v>
      </c>
      <c r="G9" s="42" t="s">
        <v>17</v>
      </c>
      <c r="H9" s="42">
        <v>8</v>
      </c>
      <c r="I9" s="42">
        <v>105</v>
      </c>
      <c r="J9" s="42">
        <v>150</v>
      </c>
      <c r="K9" s="42">
        <v>128</v>
      </c>
    </row>
    <row r="10" spans="1:11" ht="60">
      <c r="A10" s="40" t="s">
        <v>6</v>
      </c>
      <c r="B10" s="40" t="str">
        <f t="shared" si="0"/>
        <v>3.3.90.30.07.10.0015.000015-01 - 134</v>
      </c>
      <c r="C10" s="41" t="s">
        <v>7</v>
      </c>
      <c r="D10" s="41" t="s">
        <v>8</v>
      </c>
      <c r="E10" s="41" t="s">
        <v>9</v>
      </c>
      <c r="F10" s="41">
        <v>134</v>
      </c>
      <c r="G10" s="42" t="s">
        <v>18</v>
      </c>
      <c r="H10" s="42">
        <v>125</v>
      </c>
      <c r="I10" s="42">
        <v>162</v>
      </c>
      <c r="J10" s="42">
        <v>183</v>
      </c>
      <c r="K10" s="42">
        <v>173</v>
      </c>
    </row>
    <row r="11" spans="1:11" ht="60">
      <c r="A11" s="40" t="s">
        <v>6</v>
      </c>
      <c r="B11" s="40" t="str">
        <f t="shared" si="0"/>
        <v>3.3.90.30.07.10.0015.000015-01 - 304</v>
      </c>
      <c r="C11" s="41" t="s">
        <v>7</v>
      </c>
      <c r="D11" s="41" t="s">
        <v>8</v>
      </c>
      <c r="E11" s="41" t="s">
        <v>9</v>
      </c>
      <c r="F11" s="41">
        <v>304</v>
      </c>
      <c r="G11" s="42" t="s">
        <v>19</v>
      </c>
      <c r="H11" s="42">
        <v>0</v>
      </c>
      <c r="I11" s="42">
        <v>95</v>
      </c>
      <c r="J11" s="42">
        <v>109</v>
      </c>
      <c r="K11" s="42">
        <v>102</v>
      </c>
    </row>
    <row r="12" spans="1:11" s="49" customFormat="1" ht="60">
      <c r="A12" s="46" t="s">
        <v>6</v>
      </c>
      <c r="B12" s="46" t="str">
        <f t="shared" si="0"/>
        <v>3.3.90.30.07.10.0015.000015-01 - 132</v>
      </c>
      <c r="C12" s="47" t="s">
        <v>7</v>
      </c>
      <c r="D12" s="47" t="s">
        <v>8</v>
      </c>
      <c r="E12" s="47" t="s">
        <v>9</v>
      </c>
      <c r="F12" s="47">
        <v>132</v>
      </c>
      <c r="G12" s="48" t="s">
        <v>20</v>
      </c>
      <c r="H12" s="48">
        <v>227</v>
      </c>
      <c r="I12" s="48">
        <v>396</v>
      </c>
      <c r="J12" s="42">
        <v>205</v>
      </c>
      <c r="K12" s="42">
        <v>301</v>
      </c>
    </row>
    <row r="13" spans="1:11" s="49" customFormat="1" ht="60">
      <c r="A13" s="46" t="s">
        <v>6</v>
      </c>
      <c r="B13" s="46" t="str">
        <f t="shared" si="0"/>
        <v>3.3.90.30.07.10.0015.000015-01 - 366</v>
      </c>
      <c r="C13" s="47" t="s">
        <v>7</v>
      </c>
      <c r="D13" s="47" t="s">
        <v>8</v>
      </c>
      <c r="E13" s="47" t="s">
        <v>9</v>
      </c>
      <c r="F13" s="47">
        <v>366</v>
      </c>
      <c r="G13" s="48" t="s">
        <v>21</v>
      </c>
      <c r="H13" s="48">
        <v>76</v>
      </c>
      <c r="I13" s="48">
        <v>82</v>
      </c>
      <c r="J13" s="42">
        <v>6</v>
      </c>
      <c r="K13" s="42">
        <v>44</v>
      </c>
    </row>
    <row r="14" spans="1:11" ht="60">
      <c r="A14" s="40" t="s">
        <v>6</v>
      </c>
      <c r="B14" s="40" t="str">
        <f t="shared" si="0"/>
        <v>3.3.90.30.07.10.0015.000015-01 - 139</v>
      </c>
      <c r="C14" s="41" t="s">
        <v>7</v>
      </c>
      <c r="D14" s="41" t="s">
        <v>8</v>
      </c>
      <c r="E14" s="41" t="s">
        <v>9</v>
      </c>
      <c r="F14" s="41">
        <v>139</v>
      </c>
      <c r="G14" s="42" t="s">
        <v>22</v>
      </c>
      <c r="H14" s="42">
        <v>60</v>
      </c>
      <c r="I14" s="42">
        <v>12</v>
      </c>
      <c r="J14" s="42">
        <v>64</v>
      </c>
      <c r="K14" s="42">
        <v>38</v>
      </c>
    </row>
    <row r="15" spans="1:11" s="49" customFormat="1" ht="60">
      <c r="A15" s="46" t="s">
        <v>6</v>
      </c>
      <c r="B15" s="46" t="str">
        <f t="shared" si="0"/>
        <v>3.3.90.30.07.10.0015.000015-01 - 131</v>
      </c>
      <c r="C15" s="47" t="s">
        <v>7</v>
      </c>
      <c r="D15" s="47" t="s">
        <v>8</v>
      </c>
      <c r="E15" s="47" t="s">
        <v>9</v>
      </c>
      <c r="F15" s="47">
        <v>131</v>
      </c>
      <c r="G15" s="48" t="s">
        <v>23</v>
      </c>
      <c r="H15" s="48">
        <v>49</v>
      </c>
      <c r="I15" s="48">
        <v>122</v>
      </c>
      <c r="J15" s="42">
        <v>116</v>
      </c>
      <c r="K15" s="42">
        <v>119</v>
      </c>
    </row>
    <row r="16" spans="1:11" ht="60">
      <c r="A16" s="40" t="s">
        <v>6</v>
      </c>
      <c r="B16" s="40" t="str">
        <f t="shared" si="0"/>
        <v>3.3.90.30.07.10.0015.000015-01 - 137</v>
      </c>
      <c r="C16" s="41" t="s">
        <v>7</v>
      </c>
      <c r="D16" s="41" t="s">
        <v>8</v>
      </c>
      <c r="E16" s="41" t="s">
        <v>9</v>
      </c>
      <c r="F16" s="41">
        <v>137</v>
      </c>
      <c r="G16" s="42" t="s">
        <v>24</v>
      </c>
      <c r="H16" s="42">
        <v>62</v>
      </c>
      <c r="I16" s="42">
        <v>122</v>
      </c>
      <c r="J16" s="42">
        <v>119</v>
      </c>
      <c r="K16" s="42">
        <v>121</v>
      </c>
    </row>
    <row r="17" spans="1:11" ht="60">
      <c r="A17" s="40" t="s">
        <v>6</v>
      </c>
      <c r="B17" s="40" t="str">
        <f t="shared" si="0"/>
        <v>3.3.90.30.07.10.0015.000015-01 - 308</v>
      </c>
      <c r="C17" s="41" t="s">
        <v>7</v>
      </c>
      <c r="D17" s="41" t="s">
        <v>8</v>
      </c>
      <c r="E17" s="41" t="s">
        <v>9</v>
      </c>
      <c r="F17" s="41">
        <v>308</v>
      </c>
      <c r="G17" s="42" t="s">
        <v>25</v>
      </c>
      <c r="H17" s="42">
        <v>70</v>
      </c>
      <c r="I17" s="42">
        <v>58</v>
      </c>
      <c r="J17" s="42">
        <v>86</v>
      </c>
      <c r="K17" s="42">
        <v>72</v>
      </c>
    </row>
    <row r="18" spans="1:11" ht="60">
      <c r="A18" s="40" t="s">
        <v>6</v>
      </c>
      <c r="B18" s="40" t="str">
        <f t="shared" si="0"/>
        <v>3.3.90.30.07.10.0015.000015-01 - 307</v>
      </c>
      <c r="C18" s="41" t="s">
        <v>7</v>
      </c>
      <c r="D18" s="41" t="s">
        <v>8</v>
      </c>
      <c r="E18" s="41" t="s">
        <v>9</v>
      </c>
      <c r="F18" s="41">
        <v>307</v>
      </c>
      <c r="G18" s="42" t="s">
        <v>26</v>
      </c>
      <c r="H18" s="42">
        <v>1</v>
      </c>
      <c r="I18" s="42">
        <v>39</v>
      </c>
      <c r="J18" s="42">
        <v>22</v>
      </c>
      <c r="K18" s="42">
        <v>31</v>
      </c>
    </row>
    <row r="19" spans="1:11" ht="60">
      <c r="A19" s="40" t="s">
        <v>6</v>
      </c>
      <c r="B19" s="40" t="str">
        <f t="shared" si="0"/>
        <v>3.3.90.30.07.10.0015.000015-01 - 149</v>
      </c>
      <c r="C19" s="41" t="s">
        <v>7</v>
      </c>
      <c r="D19" s="41" t="s">
        <v>8</v>
      </c>
      <c r="E19" s="41" t="s">
        <v>9</v>
      </c>
      <c r="F19" s="41">
        <v>149</v>
      </c>
      <c r="G19" s="42" t="s">
        <v>27</v>
      </c>
      <c r="H19" s="42">
        <v>76</v>
      </c>
      <c r="I19" s="42">
        <v>80</v>
      </c>
      <c r="J19" s="42">
        <v>38</v>
      </c>
      <c r="K19" s="42">
        <v>59</v>
      </c>
    </row>
    <row r="20" spans="1:11" ht="60">
      <c r="A20" s="40" t="s">
        <v>6</v>
      </c>
      <c r="B20" s="40" t="str">
        <f t="shared" si="0"/>
        <v>3.3.90.30.07.10.0015.000015-01 - 146</v>
      </c>
      <c r="C20" s="41" t="s">
        <v>7</v>
      </c>
      <c r="D20" s="41" t="s">
        <v>8</v>
      </c>
      <c r="E20" s="41" t="s">
        <v>9</v>
      </c>
      <c r="F20" s="41">
        <v>146</v>
      </c>
      <c r="G20" s="42" t="s">
        <v>28</v>
      </c>
      <c r="H20" s="42">
        <v>29</v>
      </c>
      <c r="I20" s="42">
        <v>99</v>
      </c>
      <c r="J20" s="42">
        <v>68</v>
      </c>
      <c r="K20" s="42">
        <v>84</v>
      </c>
    </row>
    <row r="21" spans="1:11" ht="60">
      <c r="A21" s="40" t="s">
        <v>6</v>
      </c>
      <c r="B21" s="40" t="str">
        <f t="shared" si="0"/>
        <v>3.3.90.30.07.10.0015.000015-01 - 136</v>
      </c>
      <c r="C21" s="41" t="s">
        <v>7</v>
      </c>
      <c r="D21" s="41" t="s">
        <v>8</v>
      </c>
      <c r="E21" s="41" t="s">
        <v>9</v>
      </c>
      <c r="F21" s="41">
        <v>136</v>
      </c>
      <c r="G21" s="42" t="s">
        <v>29</v>
      </c>
      <c r="H21" s="42">
        <v>0</v>
      </c>
      <c r="I21" s="42">
        <v>13</v>
      </c>
      <c r="J21" s="42">
        <v>177</v>
      </c>
      <c r="K21" s="42">
        <v>95</v>
      </c>
    </row>
    <row r="22" spans="1:11" ht="60">
      <c r="A22" s="40" t="s">
        <v>30</v>
      </c>
      <c r="B22" s="40" t="str">
        <f t="shared" si="0"/>
        <v>3.3.90.30.07.10.0015.000014-01 - 140</v>
      </c>
      <c r="C22" s="41" t="s">
        <v>7</v>
      </c>
      <c r="D22" s="41" t="s">
        <v>31</v>
      </c>
      <c r="E22" s="41" t="s">
        <v>9</v>
      </c>
      <c r="F22" s="41">
        <v>140</v>
      </c>
      <c r="G22" s="42" t="s">
        <v>32</v>
      </c>
      <c r="H22" s="42">
        <v>0</v>
      </c>
      <c r="I22" s="42">
        <v>100</v>
      </c>
      <c r="J22" s="42">
        <v>0</v>
      </c>
      <c r="K22" s="42">
        <v>50</v>
      </c>
    </row>
    <row r="23" spans="1:11" ht="60">
      <c r="A23" s="40" t="s">
        <v>6</v>
      </c>
      <c r="B23" s="40" t="str">
        <f t="shared" si="0"/>
        <v>3.3.90.30.07.10.0015.000015-01 - 140</v>
      </c>
      <c r="C23" s="41" t="s">
        <v>7</v>
      </c>
      <c r="D23" s="41" t="s">
        <v>8</v>
      </c>
      <c r="E23" s="41" t="s">
        <v>9</v>
      </c>
      <c r="F23" s="41">
        <v>140</v>
      </c>
      <c r="G23" s="42" t="s">
        <v>32</v>
      </c>
      <c r="H23" s="42">
        <v>24</v>
      </c>
      <c r="I23" s="42">
        <v>32</v>
      </c>
      <c r="J23" s="42">
        <v>139</v>
      </c>
      <c r="K23" s="42">
        <v>86</v>
      </c>
    </row>
    <row r="24" spans="1:11" ht="60">
      <c r="A24" s="40" t="s">
        <v>6</v>
      </c>
      <c r="B24" s="40" t="str">
        <f t="shared" si="0"/>
        <v>3.3.90.30.07.10.0015.000015-01 - 305</v>
      </c>
      <c r="C24" s="41" t="s">
        <v>7</v>
      </c>
      <c r="D24" s="41" t="s">
        <v>8</v>
      </c>
      <c r="E24" s="41" t="s">
        <v>9</v>
      </c>
      <c r="F24" s="41">
        <v>305</v>
      </c>
      <c r="G24" s="42" t="s">
        <v>33</v>
      </c>
      <c r="H24" s="42">
        <v>66</v>
      </c>
      <c r="I24" s="42">
        <v>57</v>
      </c>
      <c r="J24" s="42">
        <v>59</v>
      </c>
      <c r="K24" s="42">
        <v>58</v>
      </c>
    </row>
    <row r="25" spans="1:11" ht="60">
      <c r="A25" s="40" t="s">
        <v>6</v>
      </c>
      <c r="B25" s="40" t="str">
        <f t="shared" si="0"/>
        <v>3.3.90.30.07.10.0015.000015-01 - 141</v>
      </c>
      <c r="C25" s="41" t="s">
        <v>7</v>
      </c>
      <c r="D25" s="41" t="s">
        <v>8</v>
      </c>
      <c r="E25" s="41" t="s">
        <v>9</v>
      </c>
      <c r="F25" s="41">
        <v>141</v>
      </c>
      <c r="G25" s="42" t="s">
        <v>34</v>
      </c>
      <c r="H25" s="42">
        <v>20</v>
      </c>
      <c r="I25" s="42">
        <v>214</v>
      </c>
      <c r="J25" s="42">
        <v>100</v>
      </c>
      <c r="K25" s="42">
        <v>157</v>
      </c>
    </row>
    <row r="26" spans="1:11" ht="60">
      <c r="A26" s="40" t="s">
        <v>6</v>
      </c>
      <c r="B26" s="40" t="str">
        <f t="shared" si="0"/>
        <v>3.3.90.30.07.10.0015.000015-01 - 145</v>
      </c>
      <c r="C26" s="41" t="s">
        <v>7</v>
      </c>
      <c r="D26" s="41" t="s">
        <v>8</v>
      </c>
      <c r="E26" s="41" t="s">
        <v>9</v>
      </c>
      <c r="F26" s="41">
        <v>145</v>
      </c>
      <c r="G26" s="42" t="s">
        <v>35</v>
      </c>
      <c r="H26" s="42">
        <v>125</v>
      </c>
      <c r="I26" s="42">
        <v>109</v>
      </c>
      <c r="J26" s="42">
        <v>142</v>
      </c>
      <c r="K26" s="42">
        <v>126</v>
      </c>
    </row>
    <row r="27" spans="1:11" ht="60">
      <c r="A27" s="40" t="s">
        <v>30</v>
      </c>
      <c r="B27" s="40" t="str">
        <f t="shared" si="0"/>
        <v>3.3.90.30.07.10.0015.000014-01 - 148</v>
      </c>
      <c r="C27" s="41" t="s">
        <v>7</v>
      </c>
      <c r="D27" s="41" t="s">
        <v>31</v>
      </c>
      <c r="E27" s="41" t="s">
        <v>9</v>
      </c>
      <c r="F27" s="41">
        <v>148</v>
      </c>
      <c r="G27" s="42" t="s">
        <v>36</v>
      </c>
      <c r="H27" s="42">
        <v>314</v>
      </c>
      <c r="I27" s="42">
        <v>455</v>
      </c>
      <c r="J27" s="42">
        <v>247</v>
      </c>
      <c r="K27" s="42">
        <v>351</v>
      </c>
    </row>
    <row r="28" spans="1:11" ht="60">
      <c r="A28" s="40" t="s">
        <v>6</v>
      </c>
      <c r="B28" s="40" t="str">
        <f t="shared" si="0"/>
        <v>3.3.90.30.07.10.0015.000015-01 - 148</v>
      </c>
      <c r="C28" s="41" t="s">
        <v>7</v>
      </c>
      <c r="D28" s="41" t="s">
        <v>8</v>
      </c>
      <c r="E28" s="41" t="s">
        <v>9</v>
      </c>
      <c r="F28" s="41">
        <v>148</v>
      </c>
      <c r="G28" s="42" t="s">
        <v>36</v>
      </c>
      <c r="H28" s="42">
        <v>0</v>
      </c>
      <c r="I28" s="42">
        <v>45</v>
      </c>
      <c r="J28" s="42">
        <v>86</v>
      </c>
      <c r="K28" s="42">
        <v>66</v>
      </c>
    </row>
    <row r="29" spans="1:11" ht="60">
      <c r="A29" s="40" t="s">
        <v>6</v>
      </c>
      <c r="B29" s="40" t="str">
        <f t="shared" si="0"/>
        <v>3.3.90.30.07.10.0015.000015-01 - 301</v>
      </c>
      <c r="C29" s="41" t="s">
        <v>7</v>
      </c>
      <c r="D29" s="41" t="s">
        <v>8</v>
      </c>
      <c r="E29" s="41" t="s">
        <v>9</v>
      </c>
      <c r="F29" s="41">
        <v>301</v>
      </c>
      <c r="G29" s="42" t="s">
        <v>37</v>
      </c>
      <c r="H29" s="42">
        <v>22</v>
      </c>
      <c r="I29" s="42">
        <v>208</v>
      </c>
      <c r="J29" s="42">
        <v>100</v>
      </c>
      <c r="K29" s="42">
        <v>154</v>
      </c>
    </row>
    <row r="30" spans="1:11" ht="60">
      <c r="A30" s="40" t="s">
        <v>6</v>
      </c>
      <c r="B30" s="40" t="str">
        <f t="shared" si="0"/>
        <v>3.3.90.30.07.10.0015.000015-01 - 306</v>
      </c>
      <c r="C30" s="41" t="s">
        <v>7</v>
      </c>
      <c r="D30" s="41" t="s">
        <v>8</v>
      </c>
      <c r="E30" s="41" t="s">
        <v>9</v>
      </c>
      <c r="F30" s="41">
        <v>306</v>
      </c>
      <c r="G30" s="42" t="s">
        <v>38</v>
      </c>
      <c r="H30" s="42">
        <v>0</v>
      </c>
      <c r="I30" s="42">
        <v>63</v>
      </c>
      <c r="J30" s="42">
        <v>208</v>
      </c>
      <c r="K30" s="42">
        <v>136</v>
      </c>
    </row>
    <row r="31" spans="1:11" ht="60">
      <c r="A31" s="40" t="s">
        <v>6</v>
      </c>
      <c r="B31" s="40" t="str">
        <f t="shared" si="0"/>
        <v>3.3.90.30.07.10.0015.000015-01 - 309</v>
      </c>
      <c r="C31" s="41" t="s">
        <v>7</v>
      </c>
      <c r="D31" s="41" t="s">
        <v>8</v>
      </c>
      <c r="E31" s="41" t="s">
        <v>9</v>
      </c>
      <c r="F31" s="41">
        <v>309</v>
      </c>
      <c r="G31" s="42" t="s">
        <v>39</v>
      </c>
      <c r="H31" s="42">
        <v>58</v>
      </c>
      <c r="I31" s="42">
        <v>65</v>
      </c>
      <c r="J31" s="42">
        <v>71</v>
      </c>
      <c r="K31" s="42">
        <v>68</v>
      </c>
    </row>
    <row r="32" spans="1:11" ht="60">
      <c r="A32" s="40" t="s">
        <v>6</v>
      </c>
      <c r="B32" s="40" t="str">
        <f t="shared" si="0"/>
        <v>3.3.90.30.07.10.0015.000015-01 - 302</v>
      </c>
      <c r="C32" s="41" t="s">
        <v>7</v>
      </c>
      <c r="D32" s="41" t="s">
        <v>8</v>
      </c>
      <c r="E32" s="41" t="s">
        <v>9</v>
      </c>
      <c r="F32" s="41">
        <v>302</v>
      </c>
      <c r="G32" s="42" t="s">
        <v>40</v>
      </c>
      <c r="H32" s="42">
        <v>26</v>
      </c>
      <c r="I32" s="42">
        <v>23</v>
      </c>
      <c r="J32" s="42">
        <v>12</v>
      </c>
      <c r="K32" s="42">
        <v>18</v>
      </c>
    </row>
    <row r="33" spans="1:11" ht="60">
      <c r="A33" s="40" t="s">
        <v>6</v>
      </c>
      <c r="B33" s="40" t="str">
        <f t="shared" si="0"/>
        <v>3.3.90.30.07.10.0015.000015-01 - 303</v>
      </c>
      <c r="C33" s="41" t="s">
        <v>7</v>
      </c>
      <c r="D33" s="41" t="s">
        <v>8</v>
      </c>
      <c r="E33" s="41" t="s">
        <v>9</v>
      </c>
      <c r="F33" s="41">
        <v>303</v>
      </c>
      <c r="G33" s="42" t="s">
        <v>41</v>
      </c>
      <c r="H33" s="42">
        <v>29</v>
      </c>
      <c r="I33" s="42">
        <v>76</v>
      </c>
      <c r="J33" s="42">
        <v>48</v>
      </c>
      <c r="K33" s="42">
        <v>62</v>
      </c>
    </row>
    <row r="34" spans="1:11" ht="60">
      <c r="A34" s="40" t="s">
        <v>6</v>
      </c>
      <c r="B34" s="40" t="str">
        <f t="shared" si="0"/>
        <v>3.3.90.30.07.10.0015.000015-01 - 361</v>
      </c>
      <c r="C34" s="41" t="s">
        <v>7</v>
      </c>
      <c r="D34" s="41" t="s">
        <v>8</v>
      </c>
      <c r="E34" s="41" t="s">
        <v>9</v>
      </c>
      <c r="F34" s="41">
        <v>361</v>
      </c>
      <c r="G34" s="42" t="s">
        <v>42</v>
      </c>
      <c r="H34" s="42">
        <v>29</v>
      </c>
      <c r="I34" s="42">
        <v>321</v>
      </c>
      <c r="J34" s="42">
        <v>353</v>
      </c>
      <c r="K34" s="42">
        <v>337</v>
      </c>
    </row>
    <row r="35" spans="1:11" ht="60">
      <c r="A35" s="40" t="s">
        <v>6</v>
      </c>
      <c r="B35" s="40" t="str">
        <f t="shared" si="0"/>
        <v>3.3.90.30.07.10.0015.000015-01 - 197</v>
      </c>
      <c r="C35" s="41" t="s">
        <v>7</v>
      </c>
      <c r="D35" s="41" t="s">
        <v>8</v>
      </c>
      <c r="E35" s="41" t="s">
        <v>9</v>
      </c>
      <c r="F35" s="41">
        <v>197</v>
      </c>
      <c r="G35" s="42" t="s">
        <v>43</v>
      </c>
      <c r="H35" s="42">
        <v>426</v>
      </c>
      <c r="I35" s="42">
        <v>193</v>
      </c>
      <c r="J35" s="42">
        <v>167</v>
      </c>
      <c r="K35" s="42">
        <v>180</v>
      </c>
    </row>
    <row r="36" spans="1:11" ht="60">
      <c r="A36" s="40" t="s">
        <v>6</v>
      </c>
      <c r="B36" s="40" t="str">
        <f t="shared" si="0"/>
        <v>3.3.90.30.07.10.0015.000015-01 - 151</v>
      </c>
      <c r="C36" s="41" t="s">
        <v>7</v>
      </c>
      <c r="D36" s="41" t="s">
        <v>8</v>
      </c>
      <c r="E36" s="41" t="s">
        <v>9</v>
      </c>
      <c r="F36" s="41">
        <v>151</v>
      </c>
      <c r="G36" s="42" t="s">
        <v>44</v>
      </c>
      <c r="H36" s="42">
        <v>13</v>
      </c>
      <c r="I36" s="42">
        <v>21</v>
      </c>
      <c r="J36" s="42">
        <v>26</v>
      </c>
      <c r="K36" s="42">
        <v>24</v>
      </c>
    </row>
    <row r="37" spans="1:11" ht="60">
      <c r="A37" s="40" t="s">
        <v>6</v>
      </c>
      <c r="B37" s="40" t="str">
        <f t="shared" si="0"/>
        <v>3.3.90.30.07.10.0015.000015-01 - 121</v>
      </c>
      <c r="C37" s="41" t="s">
        <v>7</v>
      </c>
      <c r="D37" s="41" t="s">
        <v>8</v>
      </c>
      <c r="E37" s="41" t="s">
        <v>9</v>
      </c>
      <c r="F37" s="41">
        <v>121</v>
      </c>
      <c r="G37" s="42" t="s">
        <v>45</v>
      </c>
      <c r="H37" s="42">
        <v>25</v>
      </c>
      <c r="I37" s="42">
        <v>270</v>
      </c>
      <c r="J37" s="42">
        <v>275</v>
      </c>
      <c r="K37" s="42">
        <v>273</v>
      </c>
    </row>
    <row r="38" spans="1:11" s="49" customFormat="1" ht="60">
      <c r="A38" s="46" t="s">
        <v>6</v>
      </c>
      <c r="B38" s="46" t="str">
        <f t="shared" si="0"/>
        <v>3.3.90.30.07.10.0015.000015-01 - 392</v>
      </c>
      <c r="C38" s="47" t="s">
        <v>7</v>
      </c>
      <c r="D38" s="47" t="s">
        <v>8</v>
      </c>
      <c r="E38" s="47" t="s">
        <v>9</v>
      </c>
      <c r="F38" s="47">
        <v>392</v>
      </c>
      <c r="G38" s="48" t="s">
        <v>46</v>
      </c>
      <c r="H38" s="48">
        <v>259</v>
      </c>
      <c r="I38" s="48">
        <v>135</v>
      </c>
      <c r="J38" s="42">
        <v>0</v>
      </c>
      <c r="K38" s="42">
        <v>68</v>
      </c>
    </row>
    <row r="39" spans="1:11" s="49" customFormat="1" ht="60">
      <c r="A39" s="46" t="s">
        <v>6</v>
      </c>
      <c r="B39" s="46" t="str">
        <f t="shared" si="0"/>
        <v>3.3.90.30.07.10.0015.000015-01 - 112</v>
      </c>
      <c r="C39" s="47" t="s">
        <v>7</v>
      </c>
      <c r="D39" s="47" t="s">
        <v>8</v>
      </c>
      <c r="E39" s="47" t="s">
        <v>9</v>
      </c>
      <c r="F39" s="47">
        <v>112</v>
      </c>
      <c r="G39" s="48" t="s">
        <v>47</v>
      </c>
      <c r="H39" s="48">
        <v>321</v>
      </c>
      <c r="I39" s="48">
        <v>1215</v>
      </c>
      <c r="J39" s="42">
        <v>1098</v>
      </c>
      <c r="K39" s="42">
        <v>1157</v>
      </c>
    </row>
    <row r="40" spans="1:11" s="49" customFormat="1" ht="60">
      <c r="A40" s="46" t="s">
        <v>6</v>
      </c>
      <c r="B40" s="46" t="str">
        <f t="shared" si="0"/>
        <v>3.3.90.30.07.10.0015.000015-01 - 480</v>
      </c>
      <c r="C40" s="47" t="s">
        <v>7</v>
      </c>
      <c r="D40" s="47" t="s">
        <v>8</v>
      </c>
      <c r="E40" s="47" t="s">
        <v>9</v>
      </c>
      <c r="F40" s="47">
        <v>480</v>
      </c>
      <c r="G40" s="48" t="s">
        <v>48</v>
      </c>
      <c r="H40" s="48">
        <v>88</v>
      </c>
      <c r="I40" s="48">
        <v>234</v>
      </c>
      <c r="J40" s="42">
        <v>208</v>
      </c>
      <c r="K40" s="42">
        <v>221</v>
      </c>
    </row>
    <row r="41" spans="1:11" s="49" customFormat="1" ht="60">
      <c r="A41" s="46" t="s">
        <v>6</v>
      </c>
      <c r="B41" s="46" t="str">
        <f t="shared" si="0"/>
        <v>3.3.90.30.07.10.0015.000015-01 - 401</v>
      </c>
      <c r="C41" s="47" t="s">
        <v>7</v>
      </c>
      <c r="D41" s="47" t="s">
        <v>8</v>
      </c>
      <c r="E41" s="47" t="s">
        <v>9</v>
      </c>
      <c r="F41" s="47">
        <v>401</v>
      </c>
      <c r="G41" s="48" t="s">
        <v>49</v>
      </c>
      <c r="H41" s="48">
        <v>67</v>
      </c>
      <c r="I41" s="48">
        <v>950</v>
      </c>
      <c r="J41" s="42">
        <v>919</v>
      </c>
      <c r="K41" s="42">
        <v>935</v>
      </c>
    </row>
    <row r="42" spans="1:11" s="49" customFormat="1" ht="60">
      <c r="A42" s="46" t="s">
        <v>30</v>
      </c>
      <c r="B42" s="46" t="str">
        <f t="shared" si="0"/>
        <v>3.3.90.30.07.10.0015.000014-01 - 72</v>
      </c>
      <c r="C42" s="47" t="s">
        <v>7</v>
      </c>
      <c r="D42" s="47" t="s">
        <v>31</v>
      </c>
      <c r="E42" s="47" t="s">
        <v>9</v>
      </c>
      <c r="F42" s="47">
        <v>72</v>
      </c>
      <c r="G42" s="48" t="s">
        <v>50</v>
      </c>
      <c r="H42" s="48">
        <v>45</v>
      </c>
      <c r="I42" s="48">
        <v>155</v>
      </c>
      <c r="J42" s="42">
        <v>99</v>
      </c>
      <c r="K42" s="42">
        <v>127</v>
      </c>
    </row>
    <row r="43" spans="1:11" s="49" customFormat="1" ht="60">
      <c r="A43" s="46" t="s">
        <v>6</v>
      </c>
      <c r="B43" s="46" t="str">
        <f t="shared" si="0"/>
        <v>3.3.90.30.07.10.0015.000015-01 - 72</v>
      </c>
      <c r="C43" s="47" t="s">
        <v>7</v>
      </c>
      <c r="D43" s="47" t="s">
        <v>8</v>
      </c>
      <c r="E43" s="47" t="s">
        <v>9</v>
      </c>
      <c r="F43" s="47">
        <v>72</v>
      </c>
      <c r="G43" s="48" t="s">
        <v>50</v>
      </c>
      <c r="H43" s="48">
        <v>43</v>
      </c>
      <c r="I43" s="48">
        <v>496</v>
      </c>
      <c r="J43" s="42">
        <v>407</v>
      </c>
      <c r="K43" s="42">
        <v>452</v>
      </c>
    </row>
    <row r="44" spans="1:11" s="49" customFormat="1" ht="60">
      <c r="A44" s="46" t="s">
        <v>6</v>
      </c>
      <c r="B44" s="46" t="str">
        <f t="shared" si="0"/>
        <v>3.3.90.30.07.10.0015.000015-01 - 56</v>
      </c>
      <c r="C44" s="47" t="s">
        <v>7</v>
      </c>
      <c r="D44" s="47" t="s">
        <v>8</v>
      </c>
      <c r="E44" s="47" t="s">
        <v>9</v>
      </c>
      <c r="F44" s="47">
        <v>56</v>
      </c>
      <c r="G44" s="48" t="s">
        <v>51</v>
      </c>
      <c r="H44" s="48">
        <v>0</v>
      </c>
      <c r="I44" s="48">
        <v>1710</v>
      </c>
      <c r="J44" s="42">
        <v>360</v>
      </c>
      <c r="K44" s="42">
        <v>1035</v>
      </c>
    </row>
    <row r="45" spans="1:11" s="49" customFormat="1" ht="60">
      <c r="A45" s="46" t="s">
        <v>6</v>
      </c>
      <c r="B45" s="46" t="str">
        <f t="shared" si="0"/>
        <v>3.3.90.30.07.10.0015.000015-01 - 193</v>
      </c>
      <c r="C45" s="47" t="s">
        <v>7</v>
      </c>
      <c r="D45" s="47" t="s">
        <v>8</v>
      </c>
      <c r="E45" s="47" t="s">
        <v>9</v>
      </c>
      <c r="F45" s="47">
        <v>193</v>
      </c>
      <c r="G45" s="48" t="s">
        <v>52</v>
      </c>
      <c r="H45" s="48">
        <v>48</v>
      </c>
      <c r="I45" s="48">
        <v>94</v>
      </c>
      <c r="J45" s="42">
        <v>72</v>
      </c>
      <c r="K45" s="42">
        <v>83</v>
      </c>
    </row>
    <row r="46" spans="1:11" s="49" customFormat="1" ht="60">
      <c r="A46" s="46" t="s">
        <v>6</v>
      </c>
      <c r="B46" s="46" t="str">
        <f t="shared" si="0"/>
        <v>3.3.90.30.07.10.0015.000015-01 - 64</v>
      </c>
      <c r="C46" s="47" t="s">
        <v>7</v>
      </c>
      <c r="D46" s="47" t="s">
        <v>8</v>
      </c>
      <c r="E46" s="47" t="s">
        <v>9</v>
      </c>
      <c r="F46" s="47">
        <v>64</v>
      </c>
      <c r="G46" s="48" t="s">
        <v>194</v>
      </c>
      <c r="H46" s="48">
        <v>59</v>
      </c>
      <c r="I46" s="48">
        <v>133</v>
      </c>
      <c r="J46" s="42">
        <v>235</v>
      </c>
      <c r="K46" s="42">
        <v>184</v>
      </c>
    </row>
    <row r="47" spans="1:11" s="49" customFormat="1" ht="60">
      <c r="A47" s="46" t="s">
        <v>6</v>
      </c>
      <c r="B47" s="46" t="str">
        <f t="shared" si="0"/>
        <v>3.3.90.30.07.10.0015.000015-01 - 196</v>
      </c>
      <c r="C47" s="47" t="s">
        <v>7</v>
      </c>
      <c r="D47" s="47" t="s">
        <v>8</v>
      </c>
      <c r="E47" s="47" t="s">
        <v>9</v>
      </c>
      <c r="F47" s="47">
        <v>196</v>
      </c>
      <c r="G47" s="48" t="s">
        <v>54</v>
      </c>
      <c r="H47" s="48">
        <v>257</v>
      </c>
      <c r="I47" s="48">
        <v>338</v>
      </c>
      <c r="J47" s="42">
        <v>115</v>
      </c>
      <c r="K47" s="42">
        <v>227</v>
      </c>
    </row>
    <row r="48" spans="1:11" s="49" customFormat="1" ht="60">
      <c r="A48" s="46" t="s">
        <v>6</v>
      </c>
      <c r="B48" s="46" t="str">
        <f t="shared" si="0"/>
        <v>3.3.90.30.07.10.0015.000015-01 - 14</v>
      </c>
      <c r="C48" s="47" t="s">
        <v>7</v>
      </c>
      <c r="D48" s="47" t="s">
        <v>8</v>
      </c>
      <c r="E48" s="47" t="s">
        <v>9</v>
      </c>
      <c r="F48" s="47">
        <v>14</v>
      </c>
      <c r="G48" s="48" t="s">
        <v>195</v>
      </c>
      <c r="H48" s="48">
        <v>29</v>
      </c>
      <c r="I48" s="48">
        <v>100</v>
      </c>
      <c r="J48" s="42">
        <v>61</v>
      </c>
      <c r="K48" s="42">
        <v>81</v>
      </c>
    </row>
    <row r="49" spans="1:11" s="49" customFormat="1" ht="60">
      <c r="A49" s="46" t="s">
        <v>6</v>
      </c>
      <c r="B49" s="46" t="str">
        <f t="shared" si="0"/>
        <v>3.3.90.30.07.10.0015.000015-01 - 413</v>
      </c>
      <c r="C49" s="47" t="s">
        <v>7</v>
      </c>
      <c r="D49" s="47" t="s">
        <v>8</v>
      </c>
      <c r="E49" s="47" t="s">
        <v>9</v>
      </c>
      <c r="F49" s="47">
        <v>413</v>
      </c>
      <c r="G49" s="48" t="s">
        <v>55</v>
      </c>
      <c r="H49" s="48">
        <v>5</v>
      </c>
      <c r="I49" s="48">
        <v>13</v>
      </c>
      <c r="J49" s="42">
        <v>5</v>
      </c>
      <c r="K49" s="42">
        <v>9</v>
      </c>
    </row>
    <row r="50" spans="1:11" s="49" customFormat="1" ht="60">
      <c r="A50" s="46" t="s">
        <v>6</v>
      </c>
      <c r="B50" s="46" t="str">
        <f t="shared" si="0"/>
        <v>3.3.90.30.07.10.0015.000015-01 - 391</v>
      </c>
      <c r="C50" s="47" t="s">
        <v>7</v>
      </c>
      <c r="D50" s="47" t="s">
        <v>8</v>
      </c>
      <c r="E50" s="47" t="s">
        <v>9</v>
      </c>
      <c r="F50" s="47">
        <v>391</v>
      </c>
      <c r="G50" s="48" t="s">
        <v>56</v>
      </c>
      <c r="H50" s="48">
        <v>77</v>
      </c>
      <c r="I50" s="48">
        <v>362</v>
      </c>
      <c r="J50" s="42">
        <v>516</v>
      </c>
      <c r="K50" s="42">
        <v>439</v>
      </c>
    </row>
    <row r="51" spans="1:11" s="49" customFormat="1" ht="60">
      <c r="A51" s="46" t="s">
        <v>6</v>
      </c>
      <c r="B51" s="46" t="str">
        <f t="shared" si="0"/>
        <v>3.3.90.30.07.10.0015.000015-01 - 195</v>
      </c>
      <c r="C51" s="47" t="s">
        <v>7</v>
      </c>
      <c r="D51" s="47" t="s">
        <v>8</v>
      </c>
      <c r="E51" s="47" t="s">
        <v>9</v>
      </c>
      <c r="F51" s="47">
        <v>195</v>
      </c>
      <c r="G51" s="48" t="s">
        <v>57</v>
      </c>
      <c r="H51" s="48">
        <v>27</v>
      </c>
      <c r="I51" s="48">
        <v>109</v>
      </c>
      <c r="J51" s="42">
        <v>108</v>
      </c>
      <c r="K51" s="42">
        <v>109</v>
      </c>
    </row>
    <row r="52" spans="1:11" s="49" customFormat="1" ht="60">
      <c r="A52" s="46" t="s">
        <v>6</v>
      </c>
      <c r="B52" s="46" t="str">
        <f t="shared" si="0"/>
        <v>3.3.90.30.07.10.0015.000015-01 - 54</v>
      </c>
      <c r="C52" s="47" t="s">
        <v>7</v>
      </c>
      <c r="D52" s="47" t="s">
        <v>8</v>
      </c>
      <c r="E52" s="47" t="s">
        <v>9</v>
      </c>
      <c r="F52" s="47">
        <v>54</v>
      </c>
      <c r="G52" s="48" t="s">
        <v>58</v>
      </c>
      <c r="H52" s="48">
        <v>1079</v>
      </c>
      <c r="I52" s="48">
        <v>2004</v>
      </c>
      <c r="J52" s="42">
        <v>3189</v>
      </c>
      <c r="K52" s="42">
        <v>2597</v>
      </c>
    </row>
    <row r="53" spans="1:11" s="49" customFormat="1" ht="60">
      <c r="A53" s="46" t="s">
        <v>6</v>
      </c>
      <c r="B53" s="46" t="str">
        <f t="shared" si="0"/>
        <v>3.3.90.30.07.10.0015.000015-01 - 20</v>
      </c>
      <c r="C53" s="47" t="s">
        <v>7</v>
      </c>
      <c r="D53" s="47" t="s">
        <v>8</v>
      </c>
      <c r="E53" s="47" t="s">
        <v>9</v>
      </c>
      <c r="F53" s="47">
        <v>20</v>
      </c>
      <c r="G53" s="48" t="s">
        <v>59</v>
      </c>
      <c r="H53" s="48">
        <v>272</v>
      </c>
      <c r="I53" s="48">
        <v>280</v>
      </c>
      <c r="J53" s="42">
        <v>330</v>
      </c>
      <c r="K53" s="42">
        <v>305</v>
      </c>
    </row>
    <row r="54" spans="1:11" s="49" customFormat="1" ht="60">
      <c r="A54" s="46" t="s">
        <v>6</v>
      </c>
      <c r="B54" s="46" t="str">
        <f t="shared" si="0"/>
        <v>3.3.90.30.07.10.0015.000015-01 - 2</v>
      </c>
      <c r="C54" s="47" t="s">
        <v>7</v>
      </c>
      <c r="D54" s="47" t="s">
        <v>8</v>
      </c>
      <c r="E54" s="47" t="s">
        <v>9</v>
      </c>
      <c r="F54" s="47">
        <v>2</v>
      </c>
      <c r="G54" s="48" t="s">
        <v>60</v>
      </c>
      <c r="H54" s="48">
        <v>1031</v>
      </c>
      <c r="I54" s="48">
        <v>653</v>
      </c>
      <c r="J54" s="42">
        <v>985</v>
      </c>
      <c r="K54" s="42">
        <v>819</v>
      </c>
    </row>
    <row r="55" spans="1:11" s="49" customFormat="1" ht="60">
      <c r="A55" s="46" t="s">
        <v>6</v>
      </c>
      <c r="B55" s="46" t="str">
        <f t="shared" si="0"/>
        <v>3.3.90.30.07.10.0015.000015-01 - 394</v>
      </c>
      <c r="C55" s="47" t="s">
        <v>7</v>
      </c>
      <c r="D55" s="47" t="s">
        <v>8</v>
      </c>
      <c r="E55" s="47" t="s">
        <v>9</v>
      </c>
      <c r="F55" s="47">
        <v>394</v>
      </c>
      <c r="G55" s="48" t="s">
        <v>61</v>
      </c>
      <c r="H55" s="48">
        <v>6</v>
      </c>
      <c r="I55" s="48">
        <v>23</v>
      </c>
      <c r="J55" s="42">
        <v>60</v>
      </c>
      <c r="K55" s="42">
        <v>42</v>
      </c>
    </row>
    <row r="56" spans="1:11" s="49" customFormat="1" ht="60">
      <c r="A56" s="46" t="s">
        <v>6</v>
      </c>
      <c r="B56" s="46" t="str">
        <f t="shared" si="0"/>
        <v>3.3.90.30.07.10.0015.000015-01 - 110</v>
      </c>
      <c r="C56" s="47" t="s">
        <v>7</v>
      </c>
      <c r="D56" s="47" t="s">
        <v>8</v>
      </c>
      <c r="E56" s="47" t="s">
        <v>9</v>
      </c>
      <c r="F56" s="47">
        <v>110</v>
      </c>
      <c r="G56" s="48" t="s">
        <v>62</v>
      </c>
      <c r="H56" s="48">
        <v>48</v>
      </c>
      <c r="I56" s="48">
        <v>179</v>
      </c>
      <c r="J56" s="42">
        <v>188</v>
      </c>
      <c r="K56" s="42">
        <v>184</v>
      </c>
    </row>
    <row r="57" spans="1:11" s="49" customFormat="1" ht="60">
      <c r="A57" s="46" t="s">
        <v>6</v>
      </c>
      <c r="B57" s="46" t="str">
        <f t="shared" si="0"/>
        <v>3.3.90.30.07.10.0015.000015-01 - 370</v>
      </c>
      <c r="C57" s="47" t="s">
        <v>7</v>
      </c>
      <c r="D57" s="47" t="s">
        <v>8</v>
      </c>
      <c r="E57" s="47" t="s">
        <v>9</v>
      </c>
      <c r="F57" s="47">
        <v>370</v>
      </c>
      <c r="G57" s="48" t="s">
        <v>63</v>
      </c>
      <c r="H57" s="48">
        <v>86</v>
      </c>
      <c r="I57" s="48">
        <v>118</v>
      </c>
      <c r="J57" s="42">
        <v>192</v>
      </c>
      <c r="K57" s="42">
        <v>155</v>
      </c>
    </row>
    <row r="58" spans="1:11" s="49" customFormat="1" ht="60">
      <c r="A58" s="46" t="s">
        <v>30</v>
      </c>
      <c r="B58" s="46" t="str">
        <f t="shared" si="0"/>
        <v>3.3.90.30.07.10.0015.000014-01 - 80</v>
      </c>
      <c r="C58" s="47" t="s">
        <v>7</v>
      </c>
      <c r="D58" s="47" t="s">
        <v>31</v>
      </c>
      <c r="E58" s="47" t="s">
        <v>9</v>
      </c>
      <c r="F58" s="47">
        <v>80</v>
      </c>
      <c r="G58" s="48" t="s">
        <v>64</v>
      </c>
      <c r="H58" s="48">
        <v>928</v>
      </c>
      <c r="I58" s="48">
        <v>0</v>
      </c>
      <c r="J58" s="42">
        <v>1537</v>
      </c>
      <c r="K58" s="42">
        <v>769</v>
      </c>
    </row>
    <row r="59" spans="1:11" s="49" customFormat="1" ht="60">
      <c r="A59" s="46" t="s">
        <v>6</v>
      </c>
      <c r="B59" s="46" t="str">
        <f t="shared" si="0"/>
        <v>3.3.90.30.07.10.0015.000015-01 - 80</v>
      </c>
      <c r="C59" s="47" t="s">
        <v>7</v>
      </c>
      <c r="D59" s="47" t="s">
        <v>8</v>
      </c>
      <c r="E59" s="47" t="s">
        <v>9</v>
      </c>
      <c r="F59" s="47">
        <v>80</v>
      </c>
      <c r="G59" s="48" t="s">
        <v>64</v>
      </c>
      <c r="H59" s="48">
        <v>928</v>
      </c>
      <c r="I59" s="48">
        <v>62291</v>
      </c>
      <c r="J59" s="42">
        <v>32585</v>
      </c>
      <c r="K59" s="42">
        <v>47438</v>
      </c>
    </row>
    <row r="60" spans="1:11" s="49" customFormat="1" ht="60">
      <c r="A60" s="46" t="s">
        <v>6</v>
      </c>
      <c r="B60" s="46" t="str">
        <f t="shared" si="0"/>
        <v>3.3.90.30.07.10.0015.000015-01 - 70</v>
      </c>
      <c r="C60" s="47" t="s">
        <v>7</v>
      </c>
      <c r="D60" s="47" t="s">
        <v>8</v>
      </c>
      <c r="E60" s="47" t="s">
        <v>9</v>
      </c>
      <c r="F60" s="47">
        <v>70</v>
      </c>
      <c r="G60" s="48" t="s">
        <v>65</v>
      </c>
      <c r="H60" s="48">
        <v>129</v>
      </c>
      <c r="I60" s="48">
        <v>582</v>
      </c>
      <c r="J60" s="42">
        <v>394</v>
      </c>
      <c r="K60" s="42">
        <v>488</v>
      </c>
    </row>
    <row r="61" spans="1:11" s="49" customFormat="1" ht="60">
      <c r="A61" s="46" t="s">
        <v>6</v>
      </c>
      <c r="B61" s="46" t="str">
        <f t="shared" si="0"/>
        <v>3.3.90.30.07.10.0015.000015-01 - 40</v>
      </c>
      <c r="C61" s="47" t="s">
        <v>7</v>
      </c>
      <c r="D61" s="47" t="s">
        <v>8</v>
      </c>
      <c r="E61" s="47" t="s">
        <v>9</v>
      </c>
      <c r="F61" s="47">
        <v>40</v>
      </c>
      <c r="G61" s="48" t="s">
        <v>66</v>
      </c>
      <c r="H61" s="48">
        <v>32</v>
      </c>
      <c r="I61" s="48">
        <v>1363</v>
      </c>
      <c r="J61" s="42">
        <v>1513</v>
      </c>
      <c r="K61" s="42">
        <v>1438</v>
      </c>
    </row>
    <row r="62" spans="1:11" s="49" customFormat="1" ht="60">
      <c r="A62" s="46" t="s">
        <v>6</v>
      </c>
      <c r="B62" s="46" t="str">
        <f t="shared" si="0"/>
        <v>3.3.90.30.07.10.0015.000015-01 - 150</v>
      </c>
      <c r="C62" s="47" t="s">
        <v>7</v>
      </c>
      <c r="D62" s="47" t="s">
        <v>8</v>
      </c>
      <c r="E62" s="47" t="s">
        <v>9</v>
      </c>
      <c r="F62" s="47">
        <v>150</v>
      </c>
      <c r="G62" s="48" t="s">
        <v>67</v>
      </c>
      <c r="H62" s="48">
        <v>0</v>
      </c>
      <c r="I62" s="48">
        <v>413</v>
      </c>
      <c r="J62" s="42">
        <v>275</v>
      </c>
      <c r="K62" s="42">
        <v>344</v>
      </c>
    </row>
    <row r="63" spans="1:11" s="49" customFormat="1" ht="60">
      <c r="A63" s="46" t="s">
        <v>6</v>
      </c>
      <c r="B63" s="46" t="str">
        <f t="shared" si="0"/>
        <v>3.3.90.30.07.10.0015.000015-01 - 390</v>
      </c>
      <c r="C63" s="47" t="s">
        <v>7</v>
      </c>
      <c r="D63" s="47" t="s">
        <v>8</v>
      </c>
      <c r="E63" s="47" t="s">
        <v>9</v>
      </c>
      <c r="F63" s="47">
        <v>390</v>
      </c>
      <c r="G63" s="48" t="s">
        <v>68</v>
      </c>
      <c r="H63" s="48">
        <v>0</v>
      </c>
      <c r="I63" s="48">
        <v>294</v>
      </c>
      <c r="J63" s="42">
        <v>699</v>
      </c>
      <c r="K63" s="42">
        <v>497</v>
      </c>
    </row>
    <row r="64" spans="1:11" s="49" customFormat="1" ht="60">
      <c r="A64" s="46" t="s">
        <v>6</v>
      </c>
      <c r="B64" s="46" t="str">
        <f t="shared" si="0"/>
        <v>3.3.90.30.07.10.0015.000015-01 - 400</v>
      </c>
      <c r="C64" s="47" t="s">
        <v>7</v>
      </c>
      <c r="D64" s="47" t="s">
        <v>8</v>
      </c>
      <c r="E64" s="47" t="s">
        <v>9</v>
      </c>
      <c r="F64" s="47">
        <v>400</v>
      </c>
      <c r="G64" s="48" t="s">
        <v>69</v>
      </c>
      <c r="H64" s="48">
        <v>422</v>
      </c>
      <c r="I64" s="48">
        <v>785</v>
      </c>
      <c r="J64" s="42">
        <v>589</v>
      </c>
      <c r="K64" s="42">
        <v>687</v>
      </c>
    </row>
    <row r="65" spans="1:11" s="49" customFormat="1" ht="60">
      <c r="A65" s="46" t="s">
        <v>6</v>
      </c>
      <c r="B65" s="46" t="str">
        <f t="shared" si="0"/>
        <v>3.3.90.30.07.10.0015.000015-01 - 410</v>
      </c>
      <c r="C65" s="47" t="s">
        <v>7</v>
      </c>
      <c r="D65" s="47" t="s">
        <v>8</v>
      </c>
      <c r="E65" s="47" t="s">
        <v>9</v>
      </c>
      <c r="F65" s="47">
        <v>410</v>
      </c>
      <c r="G65" s="48" t="s">
        <v>70</v>
      </c>
      <c r="H65" s="48">
        <v>132</v>
      </c>
      <c r="I65" s="48">
        <v>1020</v>
      </c>
      <c r="J65" s="42">
        <v>995</v>
      </c>
      <c r="K65" s="42">
        <v>1008</v>
      </c>
    </row>
    <row r="66" spans="1:11" s="49" customFormat="1" ht="60">
      <c r="A66" s="46" t="s">
        <v>6</v>
      </c>
      <c r="B66" s="46" t="str">
        <f aca="true" t="shared" si="1" ref="B66:B83">A66&amp;" - "&amp;F66</f>
        <v>3.3.90.30.07.10.0015.000015-01 - 50</v>
      </c>
      <c r="C66" s="47" t="s">
        <v>7</v>
      </c>
      <c r="D66" s="47" t="s">
        <v>8</v>
      </c>
      <c r="E66" s="47" t="s">
        <v>9</v>
      </c>
      <c r="F66" s="47">
        <v>50</v>
      </c>
      <c r="G66" s="48" t="s">
        <v>71</v>
      </c>
      <c r="H66" s="48">
        <v>2408</v>
      </c>
      <c r="I66" s="48">
        <v>1369</v>
      </c>
      <c r="J66" s="42">
        <v>1609</v>
      </c>
      <c r="K66" s="42">
        <v>1489</v>
      </c>
    </row>
    <row r="67" spans="1:11" s="49" customFormat="1" ht="60">
      <c r="A67" s="46" t="s">
        <v>6</v>
      </c>
      <c r="B67" s="46" t="str">
        <f t="shared" si="1"/>
        <v>3.3.90.30.07.10.0015.000015-01 - 220</v>
      </c>
      <c r="C67" s="47" t="s">
        <v>7</v>
      </c>
      <c r="D67" s="47" t="s">
        <v>8</v>
      </c>
      <c r="E67" s="47" t="s">
        <v>9</v>
      </c>
      <c r="F67" s="47">
        <v>220</v>
      </c>
      <c r="G67" s="48" t="s">
        <v>72</v>
      </c>
      <c r="H67" s="48">
        <v>215</v>
      </c>
      <c r="I67" s="48">
        <v>124</v>
      </c>
      <c r="J67" s="42">
        <v>273</v>
      </c>
      <c r="K67" s="42">
        <v>199</v>
      </c>
    </row>
    <row r="68" spans="1:11" s="49" customFormat="1" ht="60">
      <c r="A68" s="46" t="s">
        <v>30</v>
      </c>
      <c r="B68" s="46" t="str">
        <f t="shared" si="1"/>
        <v>3.3.90.30.07.10.0015.000014-01 - 393</v>
      </c>
      <c r="C68" s="47" t="s">
        <v>7</v>
      </c>
      <c r="D68" s="47" t="s">
        <v>31</v>
      </c>
      <c r="E68" s="47" t="s">
        <v>9</v>
      </c>
      <c r="F68" s="47">
        <v>393</v>
      </c>
      <c r="G68" s="48" t="s">
        <v>73</v>
      </c>
      <c r="H68" s="48">
        <v>0</v>
      </c>
      <c r="I68" s="48">
        <v>14</v>
      </c>
      <c r="J68" s="42">
        <v>6</v>
      </c>
      <c r="K68" s="42">
        <v>10</v>
      </c>
    </row>
    <row r="69" spans="1:11" s="49" customFormat="1" ht="60">
      <c r="A69" s="46" t="s">
        <v>6</v>
      </c>
      <c r="B69" s="46" t="str">
        <f t="shared" si="1"/>
        <v>3.3.90.30.07.10.0015.000015-01 - 393</v>
      </c>
      <c r="C69" s="47" t="s">
        <v>7</v>
      </c>
      <c r="D69" s="47" t="s">
        <v>8</v>
      </c>
      <c r="E69" s="47" t="s">
        <v>9</v>
      </c>
      <c r="F69" s="47">
        <v>393</v>
      </c>
      <c r="G69" s="48" t="s">
        <v>73</v>
      </c>
      <c r="H69" s="48">
        <v>40</v>
      </c>
      <c r="I69" s="48">
        <v>103</v>
      </c>
      <c r="J69" s="42">
        <v>64</v>
      </c>
      <c r="K69" s="42">
        <v>84</v>
      </c>
    </row>
    <row r="70" spans="1:11" s="49" customFormat="1" ht="60">
      <c r="A70" s="46" t="s">
        <v>6</v>
      </c>
      <c r="B70" s="46" t="str">
        <f t="shared" si="1"/>
        <v>3.3.90.30.07.10.0015.000015-01 - 90</v>
      </c>
      <c r="C70" s="47" t="s">
        <v>7</v>
      </c>
      <c r="D70" s="47" t="s">
        <v>8</v>
      </c>
      <c r="E70" s="47" t="s">
        <v>9</v>
      </c>
      <c r="F70" s="47">
        <v>90</v>
      </c>
      <c r="G70" s="48" t="s">
        <v>74</v>
      </c>
      <c r="H70" s="48">
        <v>200</v>
      </c>
      <c r="I70" s="48">
        <v>415</v>
      </c>
      <c r="J70" s="42">
        <v>353</v>
      </c>
      <c r="K70" s="42">
        <v>384</v>
      </c>
    </row>
    <row r="71" spans="1:11" s="49" customFormat="1" ht="60">
      <c r="A71" s="46" t="s">
        <v>6</v>
      </c>
      <c r="B71" s="46" t="str">
        <f t="shared" si="1"/>
        <v>3.3.90.30.07.10.0015.000015-01 - 417</v>
      </c>
      <c r="C71" s="47" t="s">
        <v>7</v>
      </c>
      <c r="D71" s="47" t="s">
        <v>8</v>
      </c>
      <c r="E71" s="47" t="s">
        <v>9</v>
      </c>
      <c r="F71" s="47">
        <v>417</v>
      </c>
      <c r="G71" s="48" t="s">
        <v>75</v>
      </c>
      <c r="H71" s="48">
        <v>3159</v>
      </c>
      <c r="I71" s="48">
        <v>5732</v>
      </c>
      <c r="J71" s="42">
        <v>5018</v>
      </c>
      <c r="K71" s="42">
        <v>5375</v>
      </c>
    </row>
    <row r="72" spans="1:11" s="49" customFormat="1" ht="60">
      <c r="A72" s="46" t="s">
        <v>6</v>
      </c>
      <c r="B72" s="46" t="str">
        <f t="shared" si="1"/>
        <v>3.3.90.30.07.10.0015.000015-01 - 431</v>
      </c>
      <c r="C72" s="47" t="s">
        <v>7</v>
      </c>
      <c r="D72" s="47" t="s">
        <v>8</v>
      </c>
      <c r="E72" s="47" t="s">
        <v>9</v>
      </c>
      <c r="F72" s="47">
        <v>431</v>
      </c>
      <c r="G72" s="48" t="s">
        <v>76</v>
      </c>
      <c r="H72" s="48">
        <v>1139</v>
      </c>
      <c r="I72" s="48">
        <v>2725</v>
      </c>
      <c r="J72" s="42">
        <v>2513</v>
      </c>
      <c r="K72" s="42">
        <v>2619</v>
      </c>
    </row>
    <row r="73" spans="1:11" s="49" customFormat="1" ht="60">
      <c r="A73" s="46" t="s">
        <v>6</v>
      </c>
      <c r="B73" s="46" t="str">
        <f t="shared" si="1"/>
        <v>3.3.90.30.07.10.0015.000015-01 - 94</v>
      </c>
      <c r="C73" s="47" t="s">
        <v>7</v>
      </c>
      <c r="D73" s="47" t="s">
        <v>8</v>
      </c>
      <c r="E73" s="47" t="s">
        <v>9</v>
      </c>
      <c r="F73" s="47">
        <v>94</v>
      </c>
      <c r="G73" s="48" t="s">
        <v>77</v>
      </c>
      <c r="H73" s="48">
        <v>553</v>
      </c>
      <c r="I73" s="48">
        <v>714</v>
      </c>
      <c r="J73" s="42">
        <v>617</v>
      </c>
      <c r="K73" s="42">
        <v>666</v>
      </c>
    </row>
    <row r="74" spans="1:11" s="49" customFormat="1" ht="60">
      <c r="A74" s="46" t="s">
        <v>6</v>
      </c>
      <c r="B74" s="46" t="str">
        <f t="shared" si="1"/>
        <v>3.3.90.30.07.10.0015.000015-01 - 98</v>
      </c>
      <c r="C74" s="47" t="s">
        <v>7</v>
      </c>
      <c r="D74" s="47" t="s">
        <v>8</v>
      </c>
      <c r="E74" s="47" t="s">
        <v>9</v>
      </c>
      <c r="F74" s="47">
        <v>98</v>
      </c>
      <c r="G74" s="48" t="s">
        <v>78</v>
      </c>
      <c r="H74" s="48">
        <v>62</v>
      </c>
      <c r="I74" s="48">
        <v>509</v>
      </c>
      <c r="J74" s="42">
        <v>283</v>
      </c>
      <c r="K74" s="42">
        <v>396</v>
      </c>
    </row>
    <row r="75" spans="1:11" s="49" customFormat="1" ht="60">
      <c r="A75" s="46" t="s">
        <v>30</v>
      </c>
      <c r="B75" s="46" t="str">
        <f t="shared" si="1"/>
        <v>3.3.90.30.07.10.0015.000014-01 - 132</v>
      </c>
      <c r="C75" s="47" t="s">
        <v>7</v>
      </c>
      <c r="D75" s="47" t="s">
        <v>31</v>
      </c>
      <c r="E75" s="47" t="s">
        <v>9</v>
      </c>
      <c r="F75" s="47">
        <v>132</v>
      </c>
      <c r="G75" s="48" t="s">
        <v>20</v>
      </c>
      <c r="H75" s="48">
        <v>0</v>
      </c>
      <c r="I75" s="48">
        <v>0</v>
      </c>
      <c r="J75" s="42">
        <v>500</v>
      </c>
      <c r="K75" s="42">
        <v>250</v>
      </c>
    </row>
    <row r="76" spans="1:11" s="49" customFormat="1" ht="60">
      <c r="A76" s="46" t="s">
        <v>30</v>
      </c>
      <c r="B76" s="46" t="str">
        <f t="shared" si="1"/>
        <v>3.3.90.30.07.10.0015.000014-01 - 366</v>
      </c>
      <c r="C76" s="47" t="s">
        <v>7</v>
      </c>
      <c r="D76" s="47" t="s">
        <v>31</v>
      </c>
      <c r="E76" s="47" t="s">
        <v>9</v>
      </c>
      <c r="F76" s="47">
        <v>366</v>
      </c>
      <c r="G76" s="48" t="s">
        <v>21</v>
      </c>
      <c r="H76" s="48">
        <v>0</v>
      </c>
      <c r="I76" s="48">
        <v>0</v>
      </c>
      <c r="J76" s="42">
        <v>230</v>
      </c>
      <c r="K76" s="42">
        <v>115</v>
      </c>
    </row>
    <row r="77" spans="1:11" s="49" customFormat="1" ht="60">
      <c r="A77" s="46" t="s">
        <v>6</v>
      </c>
      <c r="B77" s="46" t="str">
        <f t="shared" si="1"/>
        <v>3.3.90.30.07.10.0015.000015-01 - 63</v>
      </c>
      <c r="C77" s="47" t="s">
        <v>7</v>
      </c>
      <c r="D77" s="47" t="s">
        <v>8</v>
      </c>
      <c r="E77" s="47" t="s">
        <v>9</v>
      </c>
      <c r="F77" s="47">
        <v>63</v>
      </c>
      <c r="G77" s="48" t="s">
        <v>53</v>
      </c>
      <c r="H77" s="48">
        <v>59</v>
      </c>
      <c r="I77" s="48">
        <v>0</v>
      </c>
      <c r="J77" s="42">
        <v>167</v>
      </c>
      <c r="K77" s="42">
        <v>84</v>
      </c>
    </row>
    <row r="78" spans="1:11" s="49" customFormat="1" ht="60">
      <c r="A78" s="46" t="s">
        <v>6</v>
      </c>
      <c r="B78" s="46" t="str">
        <f t="shared" si="1"/>
        <v>3.3.90.30.07.10.0015.000015-01 - 15</v>
      </c>
      <c r="C78" s="47" t="s">
        <v>7</v>
      </c>
      <c r="D78" s="47" t="s">
        <v>8</v>
      </c>
      <c r="E78" s="47" t="s">
        <v>9</v>
      </c>
      <c r="F78" s="47">
        <v>15</v>
      </c>
      <c r="G78" s="48" t="s">
        <v>79</v>
      </c>
      <c r="H78" s="48">
        <v>0</v>
      </c>
      <c r="I78" s="48">
        <v>0</v>
      </c>
      <c r="J78" s="42">
        <v>5</v>
      </c>
      <c r="K78" s="42">
        <v>3</v>
      </c>
    </row>
    <row r="79" spans="1:11" s="49" customFormat="1" ht="60">
      <c r="A79" s="46" t="s">
        <v>30</v>
      </c>
      <c r="B79" s="46" t="str">
        <f t="shared" si="1"/>
        <v>3.3.90.30.07.10.0015.000014-01 - 70</v>
      </c>
      <c r="C79" s="47" t="s">
        <v>7</v>
      </c>
      <c r="D79" s="47" t="s">
        <v>31</v>
      </c>
      <c r="E79" s="47" t="s">
        <v>9</v>
      </c>
      <c r="F79" s="47">
        <v>70</v>
      </c>
      <c r="G79" s="48" t="s">
        <v>65</v>
      </c>
      <c r="H79" s="48">
        <v>0</v>
      </c>
      <c r="I79" s="48">
        <v>0</v>
      </c>
      <c r="J79" s="42">
        <v>595</v>
      </c>
      <c r="K79" s="42">
        <v>298</v>
      </c>
    </row>
    <row r="80" spans="1:11" s="49" customFormat="1" ht="60">
      <c r="A80" s="46" t="s">
        <v>6</v>
      </c>
      <c r="B80" s="46" t="str">
        <f t="shared" si="1"/>
        <v>3.3.90.30.07.10.0015.000015-01 - 4000</v>
      </c>
      <c r="C80" s="47" t="s">
        <v>7</v>
      </c>
      <c r="D80" s="47" t="s">
        <v>8</v>
      </c>
      <c r="E80" s="47" t="s">
        <v>9</v>
      </c>
      <c r="F80" s="47">
        <v>4000</v>
      </c>
      <c r="G80" s="48" t="s">
        <v>80</v>
      </c>
      <c r="H80" s="48">
        <v>46</v>
      </c>
      <c r="I80" s="48">
        <v>0</v>
      </c>
      <c r="J80" s="42">
        <v>56</v>
      </c>
      <c r="K80" s="42">
        <v>28</v>
      </c>
    </row>
    <row r="81" spans="1:11" ht="60">
      <c r="A81" s="43" t="s">
        <v>30</v>
      </c>
      <c r="B81" s="43" t="str">
        <f t="shared" si="1"/>
        <v>3.3.90.30.07.10.0015.000014-01 - 52</v>
      </c>
      <c r="C81" s="43" t="s">
        <v>7</v>
      </c>
      <c r="D81" s="44" t="s">
        <v>31</v>
      </c>
      <c r="E81" s="44" t="s">
        <v>9</v>
      </c>
      <c r="F81" s="44">
        <v>52</v>
      </c>
      <c r="G81" s="44" t="s">
        <v>182</v>
      </c>
      <c r="H81" s="45">
        <v>0</v>
      </c>
      <c r="I81" s="45">
        <v>0</v>
      </c>
      <c r="J81" s="50">
        <v>0</v>
      </c>
      <c r="K81" s="45">
        <v>4000</v>
      </c>
    </row>
    <row r="82" spans="1:11" ht="60">
      <c r="A82" s="43" t="s">
        <v>6</v>
      </c>
      <c r="B82" s="43" t="str">
        <f t="shared" si="1"/>
        <v>3.3.90.30.07.10.0015.000015-01 - 97</v>
      </c>
      <c r="C82" s="43" t="s">
        <v>7</v>
      </c>
      <c r="D82" s="44" t="s">
        <v>8</v>
      </c>
      <c r="E82" s="44" t="s">
        <v>9</v>
      </c>
      <c r="F82" s="44">
        <v>97</v>
      </c>
      <c r="G82" s="44" t="s">
        <v>183</v>
      </c>
      <c r="H82" s="45">
        <v>0</v>
      </c>
      <c r="I82" s="45">
        <v>0</v>
      </c>
      <c r="J82" s="50">
        <v>0</v>
      </c>
      <c r="K82" s="45">
        <v>1362</v>
      </c>
    </row>
    <row r="83" spans="1:11" ht="60">
      <c r="A83" s="43" t="s">
        <v>6</v>
      </c>
      <c r="B83" s="43" t="str">
        <f t="shared" si="1"/>
        <v>3.3.90.30.07.10.0015.000015-01 - 60</v>
      </c>
      <c r="C83" s="43" t="s">
        <v>7</v>
      </c>
      <c r="D83" s="44" t="s">
        <v>8</v>
      </c>
      <c r="E83" s="44" t="s">
        <v>9</v>
      </c>
      <c r="F83" s="44">
        <v>60</v>
      </c>
      <c r="G83" s="44" t="s">
        <v>184</v>
      </c>
      <c r="H83" s="45">
        <v>0</v>
      </c>
      <c r="I83" s="45">
        <v>0</v>
      </c>
      <c r="J83" s="50">
        <v>0</v>
      </c>
      <c r="K83" s="45">
        <v>4200</v>
      </c>
    </row>
    <row r="84" spans="1:11" ht="15">
      <c r="A84"/>
      <c r="B84"/>
      <c r="C84"/>
      <c r="D84"/>
      <c r="E84"/>
      <c r="F84"/>
      <c r="G84"/>
      <c r="H84"/>
      <c r="I84"/>
      <c r="K84"/>
    </row>
    <row r="85" spans="1:11" ht="15">
      <c r="A85"/>
      <c r="B85"/>
      <c r="C85"/>
      <c r="D85"/>
      <c r="E85"/>
      <c r="F85"/>
      <c r="G85"/>
      <c r="H85"/>
      <c r="I85"/>
      <c r="K85"/>
    </row>
    <row r="86" spans="1:11" ht="15">
      <c r="A86"/>
      <c r="B86"/>
      <c r="C86"/>
      <c r="D86"/>
      <c r="E86"/>
      <c r="F86"/>
      <c r="G86"/>
      <c r="H86"/>
      <c r="I86"/>
      <c r="K86"/>
    </row>
    <row r="87" spans="1:11" ht="15">
      <c r="A87"/>
      <c r="B87"/>
      <c r="C87"/>
      <c r="D87"/>
      <c r="E87"/>
      <c r="F87"/>
      <c r="G87"/>
      <c r="H87"/>
      <c r="I87"/>
      <c r="K87"/>
    </row>
    <row r="88" spans="1:11" ht="15">
      <c r="A88"/>
      <c r="B88"/>
      <c r="C88"/>
      <c r="D88"/>
      <c r="E88"/>
      <c r="F88"/>
      <c r="G88"/>
      <c r="H88"/>
      <c r="I88"/>
      <c r="K88"/>
    </row>
    <row r="89" spans="1:11" ht="15">
      <c r="A89"/>
      <c r="B89"/>
      <c r="C89"/>
      <c r="D89"/>
      <c r="E89"/>
      <c r="F89"/>
      <c r="G89"/>
      <c r="H89"/>
      <c r="I89"/>
      <c r="K89"/>
    </row>
    <row r="90" spans="1:11" ht="15">
      <c r="A90"/>
      <c r="B90"/>
      <c r="C90"/>
      <c r="D90"/>
      <c r="E90"/>
      <c r="F90"/>
      <c r="G90"/>
      <c r="H90"/>
      <c r="I90"/>
      <c r="K90"/>
    </row>
    <row r="91" spans="1:11" ht="15">
      <c r="A91"/>
      <c r="B91"/>
      <c r="C91"/>
      <c r="D91"/>
      <c r="E91"/>
      <c r="F91"/>
      <c r="G91"/>
      <c r="H91"/>
      <c r="I91"/>
      <c r="K91"/>
    </row>
    <row r="92" spans="1:11" ht="15">
      <c r="A92"/>
      <c r="B92"/>
      <c r="C92"/>
      <c r="D92"/>
      <c r="E92"/>
      <c r="F92"/>
      <c r="G92"/>
      <c r="H92"/>
      <c r="I92"/>
      <c r="K92"/>
    </row>
    <row r="93" spans="1:11" ht="15">
      <c r="A93"/>
      <c r="B93"/>
      <c r="C93"/>
      <c r="D93"/>
      <c r="E93"/>
      <c r="F93"/>
      <c r="G93"/>
      <c r="H93"/>
      <c r="I93"/>
      <c r="K93"/>
    </row>
    <row r="94" spans="1:11" ht="15">
      <c r="A94"/>
      <c r="B94"/>
      <c r="C94"/>
      <c r="D94"/>
      <c r="E94"/>
      <c r="F94"/>
      <c r="G94"/>
      <c r="H94"/>
      <c r="I94"/>
      <c r="K94"/>
    </row>
    <row r="95" spans="1:11" ht="15">
      <c r="A95"/>
      <c r="B95"/>
      <c r="C95"/>
      <c r="D95"/>
      <c r="E95"/>
      <c r="F95"/>
      <c r="G95"/>
      <c r="H95"/>
      <c r="I95"/>
      <c r="K95"/>
    </row>
    <row r="96" spans="1:11" ht="15">
      <c r="A96"/>
      <c r="B96"/>
      <c r="C96"/>
      <c r="D96"/>
      <c r="E96"/>
      <c r="F96"/>
      <c r="G96"/>
      <c r="H96"/>
      <c r="I96"/>
      <c r="K96"/>
    </row>
    <row r="97" spans="1:11" ht="15">
      <c r="A97"/>
      <c r="B97"/>
      <c r="C97"/>
      <c r="D97"/>
      <c r="E97"/>
      <c r="F97"/>
      <c r="G97"/>
      <c r="H97"/>
      <c r="I97"/>
      <c r="K97"/>
    </row>
    <row r="98" spans="1:11" ht="15">
      <c r="A98"/>
      <c r="B98"/>
      <c r="C98"/>
      <c r="D98"/>
      <c r="E98"/>
      <c r="F98"/>
      <c r="G98"/>
      <c r="H98"/>
      <c r="I98"/>
      <c r="K98"/>
    </row>
    <row r="99" spans="1:11" ht="15">
      <c r="A99"/>
      <c r="B99"/>
      <c r="C99"/>
      <c r="D99"/>
      <c r="E99"/>
      <c r="F99"/>
      <c r="G99"/>
      <c r="H99"/>
      <c r="I99"/>
      <c r="K99"/>
    </row>
    <row r="100" spans="1:11" ht="15">
      <c r="A100"/>
      <c r="B100"/>
      <c r="C100"/>
      <c r="D100"/>
      <c r="E100"/>
      <c r="F100"/>
      <c r="G100"/>
      <c r="H100"/>
      <c r="I100"/>
      <c r="K100"/>
    </row>
    <row r="101" spans="1:11" ht="15">
      <c r="A101"/>
      <c r="B101"/>
      <c r="C101"/>
      <c r="D101"/>
      <c r="E101"/>
      <c r="F101"/>
      <c r="G101"/>
      <c r="H101"/>
      <c r="I101"/>
      <c r="K101"/>
    </row>
    <row r="102" spans="1:11" ht="15">
      <c r="A102"/>
      <c r="B102"/>
      <c r="C102"/>
      <c r="D102"/>
      <c r="E102"/>
      <c r="F102"/>
      <c r="G102"/>
      <c r="H102"/>
      <c r="I102"/>
      <c r="K102"/>
    </row>
    <row r="103" spans="1:11" ht="15">
      <c r="A103"/>
      <c r="B103"/>
      <c r="C103"/>
      <c r="D103"/>
      <c r="E103"/>
      <c r="F103"/>
      <c r="G103"/>
      <c r="H103"/>
      <c r="I103"/>
      <c r="K103"/>
    </row>
    <row r="104" spans="1:11" ht="15">
      <c r="A104"/>
      <c r="B104"/>
      <c r="C104"/>
      <c r="D104"/>
      <c r="E104"/>
      <c r="F104"/>
      <c r="G104"/>
      <c r="H104"/>
      <c r="I104"/>
      <c r="K104"/>
    </row>
    <row r="105" spans="1:11" ht="15">
      <c r="A105"/>
      <c r="B105"/>
      <c r="C105"/>
      <c r="D105"/>
      <c r="E105"/>
      <c r="F105"/>
      <c r="G105"/>
      <c r="H105"/>
      <c r="I105"/>
      <c r="K105"/>
    </row>
    <row r="106" spans="1:11" ht="15">
      <c r="A106"/>
      <c r="B106"/>
      <c r="C106"/>
      <c r="D106"/>
      <c r="E106"/>
      <c r="F106"/>
      <c r="G106"/>
      <c r="H106"/>
      <c r="I106"/>
      <c r="K106"/>
    </row>
    <row r="107" spans="1:11" ht="15">
      <c r="A107"/>
      <c r="B107"/>
      <c r="C107"/>
      <c r="D107"/>
      <c r="E107"/>
      <c r="F107"/>
      <c r="G107"/>
      <c r="H107"/>
      <c r="I107"/>
      <c r="K107"/>
    </row>
    <row r="108" spans="1:11" ht="15">
      <c r="A108"/>
      <c r="B108"/>
      <c r="C108"/>
      <c r="D108"/>
      <c r="E108"/>
      <c r="F108"/>
      <c r="G108"/>
      <c r="H108"/>
      <c r="I108"/>
      <c r="K108"/>
    </row>
    <row r="109" spans="1:11" ht="15">
      <c r="A109"/>
      <c r="B109"/>
      <c r="C109"/>
      <c r="D109"/>
      <c r="E109"/>
      <c r="F109"/>
      <c r="G109"/>
      <c r="H109"/>
      <c r="I109"/>
      <c r="K109"/>
    </row>
    <row r="110" spans="1:11" ht="15">
      <c r="A110"/>
      <c r="B110"/>
      <c r="C110"/>
      <c r="D110"/>
      <c r="E110"/>
      <c r="F110"/>
      <c r="G110"/>
      <c r="H110"/>
      <c r="I110"/>
      <c r="K110"/>
    </row>
    <row r="111" spans="1:11" ht="15">
      <c r="A111"/>
      <c r="B111"/>
      <c r="C111"/>
      <c r="D111"/>
      <c r="E111"/>
      <c r="F111"/>
      <c r="G111"/>
      <c r="H111"/>
      <c r="I111"/>
      <c r="K111"/>
    </row>
    <row r="112" spans="1:11" ht="15">
      <c r="A112"/>
      <c r="B112"/>
      <c r="C112"/>
      <c r="D112"/>
      <c r="E112"/>
      <c r="F112"/>
      <c r="G112"/>
      <c r="H112"/>
      <c r="I112"/>
      <c r="K112"/>
    </row>
    <row r="113" spans="1:11" ht="15">
      <c r="A113"/>
      <c r="B113"/>
      <c r="C113"/>
      <c r="D113"/>
      <c r="E113"/>
      <c r="F113"/>
      <c r="G113"/>
      <c r="H113"/>
      <c r="I113"/>
      <c r="K113"/>
    </row>
    <row r="114" spans="1:11" ht="15">
      <c r="A114"/>
      <c r="B114"/>
      <c r="C114"/>
      <c r="D114"/>
      <c r="E114"/>
      <c r="F114"/>
      <c r="G114"/>
      <c r="H114"/>
      <c r="I114"/>
      <c r="K114"/>
    </row>
    <row r="115" spans="1:11" ht="15">
      <c r="A115"/>
      <c r="B115"/>
      <c r="C115"/>
      <c r="D115"/>
      <c r="E115"/>
      <c r="F115"/>
      <c r="G115"/>
      <c r="H115"/>
      <c r="I115"/>
      <c r="K115"/>
    </row>
    <row r="116" spans="1:11" ht="15">
      <c r="A116"/>
      <c r="B116"/>
      <c r="C116"/>
      <c r="D116"/>
      <c r="E116"/>
      <c r="F116"/>
      <c r="G116"/>
      <c r="H116"/>
      <c r="I116"/>
      <c r="K116"/>
    </row>
    <row r="117" spans="1:11" ht="15">
      <c r="A117"/>
      <c r="B117"/>
      <c r="C117"/>
      <c r="D117"/>
      <c r="E117"/>
      <c r="F117"/>
      <c r="G117"/>
      <c r="H117"/>
      <c r="I117"/>
      <c r="K117"/>
    </row>
    <row r="118" spans="1:11" ht="15">
      <c r="A118"/>
      <c r="B118"/>
      <c r="C118"/>
      <c r="D118"/>
      <c r="E118"/>
      <c r="F118"/>
      <c r="G118"/>
      <c r="H118"/>
      <c r="I118"/>
      <c r="K118"/>
    </row>
    <row r="119" spans="1:11" ht="15">
      <c r="A119"/>
      <c r="B119"/>
      <c r="C119"/>
      <c r="D119"/>
      <c r="E119"/>
      <c r="F119"/>
      <c r="G119"/>
      <c r="H119"/>
      <c r="I119"/>
      <c r="K119"/>
    </row>
    <row r="120" spans="1:11" ht="15">
      <c r="A120"/>
      <c r="B120"/>
      <c r="C120"/>
      <c r="D120"/>
      <c r="E120"/>
      <c r="F120"/>
      <c r="G120"/>
      <c r="H120"/>
      <c r="I120"/>
      <c r="K120"/>
    </row>
    <row r="121" spans="1:11" ht="15">
      <c r="A121"/>
      <c r="B121"/>
      <c r="C121"/>
      <c r="D121"/>
      <c r="E121"/>
      <c r="F121"/>
      <c r="G121"/>
      <c r="H121"/>
      <c r="I121"/>
      <c r="K121"/>
    </row>
    <row r="122" spans="1:11" ht="15">
      <c r="A122"/>
      <c r="B122"/>
      <c r="C122"/>
      <c r="D122"/>
      <c r="E122"/>
      <c r="F122"/>
      <c r="G122"/>
      <c r="H122"/>
      <c r="I122"/>
      <c r="K122"/>
    </row>
    <row r="123" spans="1:11" ht="15">
      <c r="A123"/>
      <c r="B123"/>
      <c r="C123"/>
      <c r="D123"/>
      <c r="E123"/>
      <c r="F123"/>
      <c r="G123"/>
      <c r="H123"/>
      <c r="I123"/>
      <c r="K123"/>
    </row>
    <row r="124" spans="1:11" ht="15">
      <c r="A124"/>
      <c r="B124"/>
      <c r="C124"/>
      <c r="D124"/>
      <c r="E124"/>
      <c r="F124"/>
      <c r="G124"/>
      <c r="H124"/>
      <c r="I124"/>
      <c r="K124"/>
    </row>
    <row r="125" spans="1:11" ht="15">
      <c r="A125"/>
      <c r="B125"/>
      <c r="C125"/>
      <c r="D125"/>
      <c r="E125"/>
      <c r="F125"/>
      <c r="G125"/>
      <c r="H125"/>
      <c r="I125"/>
      <c r="K125"/>
    </row>
    <row r="126" spans="1:11" ht="15">
      <c r="A126"/>
      <c r="B126"/>
      <c r="C126"/>
      <c r="D126"/>
      <c r="E126"/>
      <c r="F126"/>
      <c r="G126"/>
      <c r="H126"/>
      <c r="I126"/>
      <c r="K126"/>
    </row>
    <row r="127" spans="1:11" ht="15">
      <c r="A127"/>
      <c r="B127"/>
      <c r="C127"/>
      <c r="D127"/>
      <c r="E127"/>
      <c r="F127"/>
      <c r="G127"/>
      <c r="H127"/>
      <c r="I127"/>
      <c r="K127"/>
    </row>
    <row r="128" spans="1:11" ht="15">
      <c r="A128"/>
      <c r="B128"/>
      <c r="C128"/>
      <c r="D128"/>
      <c r="E128"/>
      <c r="F128"/>
      <c r="G128"/>
      <c r="H128"/>
      <c r="I128"/>
      <c r="K128"/>
    </row>
    <row r="129" spans="1:11" ht="15">
      <c r="A129"/>
      <c r="B129"/>
      <c r="C129"/>
      <c r="D129"/>
      <c r="E129"/>
      <c r="F129"/>
      <c r="G129"/>
      <c r="H129"/>
      <c r="I129"/>
      <c r="K129"/>
    </row>
    <row r="130" spans="1:11" ht="15">
      <c r="A130"/>
      <c r="B130"/>
      <c r="C130"/>
      <c r="D130"/>
      <c r="E130"/>
      <c r="F130"/>
      <c r="G130"/>
      <c r="H130"/>
      <c r="I130"/>
      <c r="K130"/>
    </row>
    <row r="131" spans="1:11" ht="15">
      <c r="A131"/>
      <c r="B131"/>
      <c r="C131"/>
      <c r="D131"/>
      <c r="E131"/>
      <c r="F131"/>
      <c r="G131"/>
      <c r="H131"/>
      <c r="I131"/>
      <c r="K131"/>
    </row>
    <row r="132" spans="1:11" ht="15">
      <c r="A132"/>
      <c r="B132"/>
      <c r="C132"/>
      <c r="D132"/>
      <c r="E132"/>
      <c r="F132"/>
      <c r="G132"/>
      <c r="H132"/>
      <c r="I132"/>
      <c r="K132"/>
    </row>
    <row r="133" spans="1:11" ht="15">
      <c r="A133"/>
      <c r="B133"/>
      <c r="C133"/>
      <c r="D133"/>
      <c r="E133"/>
      <c r="F133"/>
      <c r="G133"/>
      <c r="H133"/>
      <c r="I133"/>
      <c r="K133"/>
    </row>
    <row r="134" spans="1:11" ht="15">
      <c r="A134"/>
      <c r="B134"/>
      <c r="C134"/>
      <c r="D134"/>
      <c r="E134"/>
      <c r="F134"/>
      <c r="G134"/>
      <c r="H134"/>
      <c r="I134"/>
      <c r="K134"/>
    </row>
    <row r="135" spans="1:11" ht="15">
      <c r="A135"/>
      <c r="B135"/>
      <c r="C135"/>
      <c r="D135"/>
      <c r="E135"/>
      <c r="F135"/>
      <c r="G135"/>
      <c r="H135"/>
      <c r="I135"/>
      <c r="K135"/>
    </row>
    <row r="136" spans="1:11" ht="15">
      <c r="A136"/>
      <c r="B136"/>
      <c r="C136"/>
      <c r="D136"/>
      <c r="E136"/>
      <c r="F136"/>
      <c r="G136"/>
      <c r="H136"/>
      <c r="I136"/>
      <c r="K136"/>
    </row>
    <row r="137" spans="1:11" ht="15">
      <c r="A137"/>
      <c r="B137"/>
      <c r="C137"/>
      <c r="D137"/>
      <c r="E137"/>
      <c r="F137"/>
      <c r="G137"/>
      <c r="H137"/>
      <c r="I137"/>
      <c r="K137"/>
    </row>
    <row r="138" spans="1:11" ht="15">
      <c r="A138"/>
      <c r="B138"/>
      <c r="C138"/>
      <c r="D138"/>
      <c r="E138"/>
      <c r="F138"/>
      <c r="G138"/>
      <c r="H138"/>
      <c r="I138"/>
      <c r="K138"/>
    </row>
    <row r="139" spans="1:11" ht="15">
      <c r="A139"/>
      <c r="B139"/>
      <c r="C139"/>
      <c r="D139"/>
      <c r="E139"/>
      <c r="F139"/>
      <c r="G139"/>
      <c r="H139"/>
      <c r="I139"/>
      <c r="K139"/>
    </row>
    <row r="140" spans="1:11" ht="15">
      <c r="A140"/>
      <c r="B140"/>
      <c r="C140"/>
      <c r="D140"/>
      <c r="E140"/>
      <c r="F140"/>
      <c r="G140"/>
      <c r="H140"/>
      <c r="I140"/>
      <c r="K140"/>
    </row>
    <row r="141" spans="1:11" ht="15">
      <c r="A141"/>
      <c r="B141"/>
      <c r="C141"/>
      <c r="D141"/>
      <c r="E141"/>
      <c r="F141"/>
      <c r="G141"/>
      <c r="H141"/>
      <c r="I141"/>
      <c r="K141"/>
    </row>
    <row r="142" spans="1:11" ht="15">
      <c r="A142"/>
      <c r="B142"/>
      <c r="C142"/>
      <c r="D142"/>
      <c r="E142"/>
      <c r="F142"/>
      <c r="G142"/>
      <c r="H142"/>
      <c r="I142"/>
      <c r="K142"/>
    </row>
    <row r="143" spans="1:11" ht="15">
      <c r="A143"/>
      <c r="B143"/>
      <c r="C143"/>
      <c r="D143"/>
      <c r="E143"/>
      <c r="F143"/>
      <c r="G143"/>
      <c r="H143"/>
      <c r="I143"/>
      <c r="K143"/>
    </row>
    <row r="144" spans="1:11" ht="15">
      <c r="A144"/>
      <c r="B144"/>
      <c r="C144"/>
      <c r="D144"/>
      <c r="E144"/>
      <c r="F144"/>
      <c r="G144"/>
      <c r="H144"/>
      <c r="I144"/>
      <c r="K144"/>
    </row>
    <row r="145" spans="1:11" ht="15">
      <c r="A145"/>
      <c r="B145"/>
      <c r="C145"/>
      <c r="D145"/>
      <c r="E145"/>
      <c r="F145"/>
      <c r="G145"/>
      <c r="H145"/>
      <c r="I145"/>
      <c r="K145"/>
    </row>
    <row r="146" spans="1:11" ht="15">
      <c r="A146"/>
      <c r="B146"/>
      <c r="C146"/>
      <c r="D146"/>
      <c r="E146"/>
      <c r="F146"/>
      <c r="G146"/>
      <c r="H146"/>
      <c r="I146"/>
      <c r="K146"/>
    </row>
    <row r="147" spans="1:11" ht="15">
      <c r="A147"/>
      <c r="B147"/>
      <c r="C147"/>
      <c r="D147"/>
      <c r="E147"/>
      <c r="F147"/>
      <c r="G147"/>
      <c r="H147"/>
      <c r="I147"/>
      <c r="K147"/>
    </row>
    <row r="148" spans="1:11" ht="15">
      <c r="A148"/>
      <c r="B148"/>
      <c r="C148"/>
      <c r="D148"/>
      <c r="E148"/>
      <c r="F148"/>
      <c r="G148"/>
      <c r="H148"/>
      <c r="I148"/>
      <c r="K148"/>
    </row>
    <row r="149" spans="1:11" ht="15">
      <c r="A149"/>
      <c r="B149"/>
      <c r="C149"/>
      <c r="D149"/>
      <c r="E149"/>
      <c r="F149"/>
      <c r="G149"/>
      <c r="H149"/>
      <c r="I149"/>
      <c r="K149"/>
    </row>
    <row r="150" spans="1:11" ht="15">
      <c r="A150"/>
      <c r="B150"/>
      <c r="C150"/>
      <c r="D150"/>
      <c r="E150"/>
      <c r="F150"/>
      <c r="G150"/>
      <c r="H150"/>
      <c r="I150"/>
      <c r="K150"/>
    </row>
    <row r="151" spans="1:11" ht="15">
      <c r="A151"/>
      <c r="B151"/>
      <c r="C151"/>
      <c r="D151"/>
      <c r="E151"/>
      <c r="F151"/>
      <c r="G151"/>
      <c r="H151"/>
      <c r="I151"/>
      <c r="K151"/>
    </row>
    <row r="152" spans="1:11" ht="15">
      <c r="A152"/>
      <c r="B152"/>
      <c r="C152"/>
      <c r="D152"/>
      <c r="E152"/>
      <c r="F152"/>
      <c r="G152"/>
      <c r="H152"/>
      <c r="I152"/>
      <c r="K152"/>
    </row>
    <row r="153" spans="1:11" ht="15">
      <c r="A153"/>
      <c r="B153"/>
      <c r="C153"/>
      <c r="D153"/>
      <c r="E153"/>
      <c r="F153"/>
      <c r="G153"/>
      <c r="H153"/>
      <c r="I153"/>
      <c r="K153"/>
    </row>
    <row r="154" spans="1:11" ht="15">
      <c r="A154"/>
      <c r="B154"/>
      <c r="C154"/>
      <c r="D154"/>
      <c r="E154"/>
      <c r="F154"/>
      <c r="G154"/>
      <c r="H154"/>
      <c r="I154"/>
      <c r="K154"/>
    </row>
    <row r="155" spans="1:11" ht="15">
      <c r="A155"/>
      <c r="B155"/>
      <c r="C155"/>
      <c r="D155"/>
      <c r="E155"/>
      <c r="F155"/>
      <c r="G155"/>
      <c r="H155"/>
      <c r="I155"/>
      <c r="K155"/>
    </row>
  </sheetData>
  <sheetProtection algorithmName="SHA-512" hashValue="+V9X889sQBqJzeU8RLRN5hKLld0YHwdA2mE3ANRtznGjbdlLBXA34bvo2VbRRwBZKJd8P8qhT2LbFOhoP0Nepw==" saltValue="t+5OznFJTNEdRP1AGlIPOQ==" spinCount="100000" sheet="1" objects="1" scenarios="1"/>
  <autoFilter ref="A1:K83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workbookViewId="0" topLeftCell="E1">
      <selection activeCell="G4" sqref="G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11.7109375" style="1" bestFit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7.57421875" style="1" bestFit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51" t="s">
        <v>81</v>
      </c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5:15" ht="15.75">
      <c r="E2" s="54" t="s">
        <v>196</v>
      </c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5:16" ht="16.5" thickBot="1">
      <c r="E3" s="57" t="s">
        <v>188</v>
      </c>
      <c r="F3" s="58"/>
      <c r="G3" s="58"/>
      <c r="H3" s="58"/>
      <c r="I3" s="58"/>
      <c r="J3" s="58"/>
      <c r="K3" s="58"/>
      <c r="L3" s="58"/>
      <c r="M3" s="58"/>
      <c r="N3" s="58"/>
      <c r="O3" s="59"/>
      <c r="P3" s="2"/>
    </row>
    <row r="4" spans="5:16" ht="54.95" customHeight="1" thickBot="1">
      <c r="E4" s="60" t="s">
        <v>82</v>
      </c>
      <c r="F4" s="61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62">
        <f>COUNT(M7:M8)</f>
        <v>0</v>
      </c>
      <c r="L4" s="63"/>
      <c r="M4" s="64"/>
      <c r="N4" s="68">
        <f>COUNTBLANK(M7:M8)</f>
        <v>2</v>
      </c>
      <c r="O4" s="69"/>
      <c r="P4" s="7"/>
    </row>
    <row r="5" spans="5:16" ht="67.5" customHeight="1" thickBot="1">
      <c r="E5" s="72" t="s">
        <v>83</v>
      </c>
      <c r="F5" s="73"/>
      <c r="G5" s="74"/>
      <c r="H5" s="75"/>
      <c r="I5" s="5"/>
      <c r="J5" s="8"/>
      <c r="K5" s="65"/>
      <c r="L5" s="66"/>
      <c r="M5" s="67"/>
      <c r="N5" s="70"/>
      <c r="O5" s="71"/>
      <c r="P5" s="7"/>
    </row>
    <row r="6" spans="1:15" ht="45">
      <c r="A6" s="9" t="s">
        <v>84</v>
      </c>
      <c r="B6" s="9" t="s">
        <v>85</v>
      </c>
      <c r="C6" s="9" t="s">
        <v>86</v>
      </c>
      <c r="D6" s="9" t="s">
        <v>87</v>
      </c>
      <c r="E6" s="10" t="s">
        <v>88</v>
      </c>
      <c r="F6" s="11" t="s">
        <v>89</v>
      </c>
      <c r="G6" s="11" t="s">
        <v>1</v>
      </c>
      <c r="H6" s="11" t="s">
        <v>90</v>
      </c>
      <c r="I6" s="11" t="s">
        <v>91</v>
      </c>
      <c r="J6" s="11" t="s">
        <v>92</v>
      </c>
      <c r="K6" s="11" t="s">
        <v>93</v>
      </c>
      <c r="L6" s="11" t="s">
        <v>94</v>
      </c>
      <c r="M6" s="12" t="s">
        <v>95</v>
      </c>
      <c r="N6" s="11" t="s">
        <v>96</v>
      </c>
      <c r="O6" s="13" t="s">
        <v>97</v>
      </c>
    </row>
    <row r="7" spans="1:15" ht="105">
      <c r="A7" s="1">
        <f>$G$4</f>
        <v>0</v>
      </c>
      <c r="B7" s="1" t="str">
        <f>$H$4</f>
        <v>← DIGITE O CÓDIGO DO SEU ÓRGÃO</v>
      </c>
      <c r="C7" s="14">
        <f>ROUNDUP(M7,0)</f>
        <v>0</v>
      </c>
      <c r="D7" s="1" t="str">
        <f>F7</f>
        <v>3.3.90.30.07.10.0015.000014-01</v>
      </c>
      <c r="E7" s="15">
        <v>1</v>
      </c>
      <c r="F7" s="16" t="s">
        <v>30</v>
      </c>
      <c r="G7" s="17" t="str">
        <f>VLOOKUP(F7,'Base de Dados 30.07'!A:D,3,FALSE)</f>
        <v>AÇUCAR CRISTAL</v>
      </c>
      <c r="H7" s="17" t="str">
        <f>VLOOKUP(F7,'Base de Dados 30.07'!A:E,4,FALSE)</f>
        <v>AÇÚCAR,Apresentação: cristal, 1ª qualidade, Embalagem: primária plástica transparente, Prazo de validade: mínima de 11 meses a partir da entrega do produto, Características Adicionais: não será permitida a presença de dióxido de enxofre (SO2) na análise final do produto (Resolução 04/88 - CNS/MS de 24/11/1988, Unidade De Fornecimento: pacote de 02 kilogramas</v>
      </c>
      <c r="I7" s="18">
        <f>COUNTIF('Base de Dados 30.07'!A:A,'Respostas Órgãos'!F7)</f>
        <v>9</v>
      </c>
      <c r="J7" s="18">
        <f>SUMIF('Base de Dados 30.07'!A:A,'Respostas Órgãos'!F7,'Base de Dados 30.07'!K:K)</f>
        <v>5970</v>
      </c>
      <c r="K7" s="19" t="str">
        <f>VLOOKUP(F7,'Base de Dados 30.07'!A:F,5,FALSE)</f>
        <v>pct</v>
      </c>
      <c r="L7" s="20">
        <f>SUMIF('Base de Dados 30.07'!B:B,'Respostas Órgãos'!F7&amp;" - "&amp;'Respostas Órgãos'!$G$4,'Base de Dados 30.07'!K:K)</f>
        <v>0</v>
      </c>
      <c r="M7" s="21"/>
      <c r="N7" s="22">
        <f>M7-L7</f>
        <v>0</v>
      </c>
      <c r="O7" s="23" t="str">
        <f>IF(ISERROR((M7-L7)/L7),"Sem histórico de consumo",(M7-L7)/L7)</f>
        <v>Sem histórico de consumo</v>
      </c>
    </row>
    <row r="8" spans="1:15" ht="105.75" thickBot="1">
      <c r="A8" s="1">
        <f>$G$4</f>
        <v>0</v>
      </c>
      <c r="B8" s="1" t="str">
        <f>$H$4</f>
        <v>← DIGITE O CÓDIGO DO SEU ÓRGÃO</v>
      </c>
      <c r="C8" s="14">
        <f>ROUNDUP(M8,0)</f>
        <v>0</v>
      </c>
      <c r="D8" s="1" t="str">
        <f>F8</f>
        <v>3.3.90.30.07.10.0015.000015-01</v>
      </c>
      <c r="E8" s="24">
        <v>2</v>
      </c>
      <c r="F8" s="25" t="s">
        <v>6</v>
      </c>
      <c r="G8" s="26" t="str">
        <f>VLOOKUP(F8,'Base de Dados 30.07'!A:D,3,FALSE)</f>
        <v>AÇUCAR CRISTAL</v>
      </c>
      <c r="H8" s="26" t="str">
        <f>VLOOKUP(F8,'Base de Dados 30.07'!A:E,4,FALSE)</f>
        <v>AÇÚCAR,Apresentação: cristal, 1ª qualidade, Embalagem: primária plástica transparente, Prazo de validade: mínima de 11 meses a partir da entrega do produto, Características Adicionais: não será permitida a presença de dióxido de enxofre (SO2) na análise final do produto (Resolução 04/88 - CNS/MS de 24/11/1988, Unidade De Fornecimento: pacote de 05 kilogramas</v>
      </c>
      <c r="I8" s="27">
        <f>COUNTIF('Base de Dados 30.07'!A:A,'Respostas Órgãos'!F8)</f>
        <v>73</v>
      </c>
      <c r="J8" s="27">
        <f>SUMIF('Base de Dados 30.07'!A:A,'Respostas Órgãos'!F8,'Base de Dados 30.07'!K:K)</f>
        <v>81981</v>
      </c>
      <c r="K8" s="28" t="str">
        <f>VLOOKUP(F8,'Base de Dados 30.07'!A:F,5,FALSE)</f>
        <v>pct</v>
      </c>
      <c r="L8" s="29">
        <f>SUMIF('Base de Dados 30.07'!B:B,'Respostas Órgãos'!F8&amp;" - "&amp;'Respostas Órgãos'!$G$4,'Base de Dados 30.07'!K:K)</f>
        <v>0</v>
      </c>
      <c r="M8" s="30"/>
      <c r="N8" s="31">
        <f>M8-L8</f>
        <v>0</v>
      </c>
      <c r="O8" s="32" t="str">
        <f>IF(ISERROR((M8-L8)/L8),"Sem histórico de consumo",(M8-L8)/L8)</f>
        <v>Sem histórico de consumo</v>
      </c>
    </row>
  </sheetData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8">
    <cfRule type="cellIs" priority="6" dxfId="4" operator="greaterThan">
      <formula>0</formula>
    </cfRule>
    <cfRule type="cellIs" priority="7" dxfId="5" operator="equal">
      <formula>0</formula>
    </cfRule>
  </conditionalFormatting>
  <conditionalFormatting sqref="L7:L8">
    <cfRule type="cellIs" priority="4" dxfId="4" operator="greaterThan">
      <formula>0</formula>
    </cfRule>
    <cfRule type="cellIs" priority="5" dxfId="2" operator="equal">
      <formula>0</formula>
    </cfRule>
  </conditionalFormatting>
  <conditionalFormatting sqref="O7:O8">
    <cfRule type="cellIs" priority="3" dxfId="2" operator="greaterThanOrEqual">
      <formula>0.5</formula>
    </cfRule>
  </conditionalFormatting>
  <conditionalFormatting sqref="H4">
    <cfRule type="cellIs" priority="1" dxfId="1" operator="equal">
      <formula>"Código não encontrado. Preenchimento Obrigatório. Verifique abaixo na aba CÓDIGO DAS UNIDADES"</formula>
    </cfRule>
    <cfRule type="cellIs" priority="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">
      <pane ySplit="1" topLeftCell="A2" activePane="bottomLeft" state="frozen"/>
      <selection pane="bottomLeft" activeCell="B17" sqref="B17"/>
    </sheetView>
  </sheetViews>
  <sheetFormatPr defaultColWidth="9.140625" defaultRowHeight="15"/>
  <cols>
    <col min="1" max="1" width="9.140625" style="34" customWidth="1"/>
    <col min="2" max="2" width="110.57421875" style="34" bestFit="1" customWidth="1"/>
    <col min="3" max="16384" width="9.140625" style="34" customWidth="1"/>
  </cols>
  <sheetData>
    <row r="1" spans="1:2" ht="15">
      <c r="A1" s="33" t="s">
        <v>98</v>
      </c>
      <c r="B1" s="33" t="s">
        <v>85</v>
      </c>
    </row>
    <row r="2" spans="1:2" ht="15">
      <c r="A2" s="34">
        <v>147</v>
      </c>
      <c r="B2" s="34" t="s">
        <v>99</v>
      </c>
    </row>
    <row r="3" spans="1:2" ht="15">
      <c r="A3" s="34">
        <v>367</v>
      </c>
      <c r="B3" s="34" t="s">
        <v>100</v>
      </c>
    </row>
    <row r="4" spans="1:2" ht="15">
      <c r="A4" s="34">
        <v>300</v>
      </c>
      <c r="B4" s="34" t="s">
        <v>101</v>
      </c>
    </row>
    <row r="5" spans="1:2" ht="15">
      <c r="A5" s="34">
        <v>133</v>
      </c>
      <c r="B5" s="34" t="s">
        <v>102</v>
      </c>
    </row>
    <row r="6" spans="1:2" ht="15">
      <c r="A6" s="34">
        <v>138</v>
      </c>
      <c r="B6" s="34" t="s">
        <v>103</v>
      </c>
    </row>
    <row r="7" spans="1:2" ht="15">
      <c r="A7" s="34">
        <v>308</v>
      </c>
      <c r="B7" s="34" t="s">
        <v>104</v>
      </c>
    </row>
    <row r="8" spans="1:2" ht="15">
      <c r="A8" s="34">
        <v>135</v>
      </c>
      <c r="B8" s="34" t="s">
        <v>105</v>
      </c>
    </row>
    <row r="9" spans="1:2" ht="15">
      <c r="A9" s="34">
        <v>142</v>
      </c>
      <c r="B9" s="34" t="s">
        <v>106</v>
      </c>
    </row>
    <row r="10" spans="1:2" ht="15">
      <c r="A10" s="34">
        <v>143</v>
      </c>
      <c r="B10" s="34" t="s">
        <v>107</v>
      </c>
    </row>
    <row r="11" spans="1:2" ht="15">
      <c r="A11" s="34">
        <v>144</v>
      </c>
      <c r="B11" s="34" t="s">
        <v>108</v>
      </c>
    </row>
    <row r="12" spans="1:2" ht="15">
      <c r="A12" s="34">
        <v>134</v>
      </c>
      <c r="B12" s="34" t="s">
        <v>109</v>
      </c>
    </row>
    <row r="13" spans="1:2" ht="15">
      <c r="A13" s="34">
        <v>304</v>
      </c>
      <c r="B13" s="34" t="s">
        <v>110</v>
      </c>
    </row>
    <row r="14" spans="1:2" ht="15">
      <c r="A14" s="34">
        <v>132</v>
      </c>
      <c r="B14" s="34" t="s">
        <v>111</v>
      </c>
    </row>
    <row r="15" spans="1:2" ht="15">
      <c r="A15" s="34">
        <v>366</v>
      </c>
      <c r="B15" s="34" t="s">
        <v>112</v>
      </c>
    </row>
    <row r="16" spans="1:2" ht="15">
      <c r="A16" s="34">
        <v>139</v>
      </c>
      <c r="B16" s="34" t="s">
        <v>113</v>
      </c>
    </row>
    <row r="17" spans="1:2" ht="15">
      <c r="A17" s="34">
        <v>131</v>
      </c>
      <c r="B17" s="34" t="s">
        <v>114</v>
      </c>
    </row>
    <row r="18" spans="1:2" ht="15">
      <c r="A18" s="34">
        <v>137</v>
      </c>
      <c r="B18" s="34" t="s">
        <v>115</v>
      </c>
    </row>
    <row r="19" spans="1:2" ht="15">
      <c r="A19" s="34">
        <v>307</v>
      </c>
      <c r="B19" s="34" t="s">
        <v>116</v>
      </c>
    </row>
    <row r="20" spans="1:2" ht="15">
      <c r="A20" s="34">
        <v>149</v>
      </c>
      <c r="B20" s="34" t="s">
        <v>117</v>
      </c>
    </row>
    <row r="21" spans="1:2" ht="15">
      <c r="A21" s="34">
        <v>146</v>
      </c>
      <c r="B21" s="34" t="s">
        <v>118</v>
      </c>
    </row>
    <row r="22" spans="1:2" ht="15">
      <c r="A22" s="34">
        <v>136</v>
      </c>
      <c r="B22" s="34" t="s">
        <v>119</v>
      </c>
    </row>
    <row r="23" spans="1:2" ht="15">
      <c r="A23" s="34">
        <v>140</v>
      </c>
      <c r="B23" s="34" t="s">
        <v>120</v>
      </c>
    </row>
    <row r="24" spans="1:2" ht="15">
      <c r="A24" s="34">
        <v>305</v>
      </c>
      <c r="B24" s="34" t="s">
        <v>121</v>
      </c>
    </row>
    <row r="25" spans="1:2" ht="15">
      <c r="A25" s="34">
        <v>141</v>
      </c>
      <c r="B25" s="34" t="s">
        <v>122</v>
      </c>
    </row>
    <row r="26" spans="1:2" ht="15">
      <c r="A26" s="34">
        <v>145</v>
      </c>
      <c r="B26" s="34" t="s">
        <v>123</v>
      </c>
    </row>
    <row r="27" spans="1:2" ht="15">
      <c r="A27" s="34">
        <v>148</v>
      </c>
      <c r="B27" s="34" t="s">
        <v>124</v>
      </c>
    </row>
    <row r="28" spans="1:2" ht="15">
      <c r="A28" s="34">
        <v>301</v>
      </c>
      <c r="B28" s="34" t="s">
        <v>125</v>
      </c>
    </row>
    <row r="29" spans="1:2" ht="15">
      <c r="A29" s="34">
        <v>309</v>
      </c>
      <c r="B29" s="35" t="s">
        <v>126</v>
      </c>
    </row>
    <row r="30" spans="1:2" ht="15">
      <c r="A30" s="34">
        <v>306</v>
      </c>
      <c r="B30" s="34" t="s">
        <v>127</v>
      </c>
    </row>
    <row r="31" spans="1:2" ht="15">
      <c r="A31" s="34">
        <v>302</v>
      </c>
      <c r="B31" s="34" t="s">
        <v>128</v>
      </c>
    </row>
    <row r="32" spans="1:2" ht="15">
      <c r="A32" s="34">
        <v>303</v>
      </c>
      <c r="B32" s="34" t="s">
        <v>129</v>
      </c>
    </row>
    <row r="33" spans="1:2" ht="15">
      <c r="A33" s="34">
        <v>197</v>
      </c>
      <c r="B33" s="34" t="s">
        <v>130</v>
      </c>
    </row>
    <row r="34" spans="1:2" s="36" customFormat="1" ht="15">
      <c r="A34" s="36">
        <v>361</v>
      </c>
      <c r="B34" s="36" t="s">
        <v>131</v>
      </c>
    </row>
    <row r="35" spans="1:2" ht="15">
      <c r="A35" s="34">
        <v>151</v>
      </c>
      <c r="B35" s="34" t="s">
        <v>132</v>
      </c>
    </row>
    <row r="36" spans="1:2" ht="15">
      <c r="A36" s="34">
        <v>41</v>
      </c>
      <c r="B36" s="35" t="s">
        <v>181</v>
      </c>
    </row>
    <row r="37" spans="1:2" ht="15">
      <c r="A37" s="34">
        <v>92</v>
      </c>
      <c r="B37" s="34" t="s">
        <v>133</v>
      </c>
    </row>
    <row r="38" spans="1:2" ht="15">
      <c r="A38" s="34">
        <v>53</v>
      </c>
      <c r="B38" s="34" t="s">
        <v>134</v>
      </c>
    </row>
    <row r="39" spans="1:2" ht="15">
      <c r="A39" s="34">
        <v>71</v>
      </c>
      <c r="B39" s="35" t="s">
        <v>135</v>
      </c>
    </row>
    <row r="40" spans="1:2" s="36" customFormat="1" ht="15">
      <c r="A40" s="36">
        <v>310</v>
      </c>
      <c r="B40" s="37" t="s">
        <v>136</v>
      </c>
    </row>
    <row r="41" spans="1:2" ht="15">
      <c r="A41" s="34">
        <v>1</v>
      </c>
      <c r="B41" s="35" t="s">
        <v>137</v>
      </c>
    </row>
    <row r="42" spans="1:2" ht="15">
      <c r="A42" s="34">
        <v>121</v>
      </c>
      <c r="B42" s="35" t="s">
        <v>138</v>
      </c>
    </row>
    <row r="43" spans="1:2" ht="15">
      <c r="A43" s="34">
        <v>392</v>
      </c>
      <c r="B43" s="35" t="s">
        <v>139</v>
      </c>
    </row>
    <row r="44" spans="1:2" ht="15">
      <c r="A44" s="34">
        <v>113</v>
      </c>
      <c r="B44" s="35" t="s">
        <v>140</v>
      </c>
    </row>
    <row r="45" spans="1:2" ht="15">
      <c r="A45" s="34">
        <v>55</v>
      </c>
      <c r="B45" s="35" t="s">
        <v>141</v>
      </c>
    </row>
    <row r="46" spans="1:2" ht="15">
      <c r="A46" s="34">
        <v>98</v>
      </c>
      <c r="B46" s="35" t="s">
        <v>142</v>
      </c>
    </row>
    <row r="47" spans="1:2" ht="15">
      <c r="A47" s="34">
        <v>401</v>
      </c>
      <c r="B47" s="34" t="s">
        <v>143</v>
      </c>
    </row>
    <row r="48" spans="1:2" ht="15">
      <c r="A48" s="34">
        <v>72</v>
      </c>
      <c r="B48" s="34" t="s">
        <v>144</v>
      </c>
    </row>
    <row r="49" spans="1:2" ht="15">
      <c r="A49" s="34">
        <v>193</v>
      </c>
      <c r="B49" s="34" t="s">
        <v>145</v>
      </c>
    </row>
    <row r="50" spans="1:2" ht="15">
      <c r="A50" s="34">
        <v>64</v>
      </c>
      <c r="B50" s="34" t="s">
        <v>146</v>
      </c>
    </row>
    <row r="51" spans="1:2" ht="15">
      <c r="A51" s="34">
        <v>63</v>
      </c>
      <c r="B51" s="34" t="s">
        <v>147</v>
      </c>
    </row>
    <row r="52" spans="1:2" ht="15">
      <c r="A52" s="34">
        <v>196</v>
      </c>
      <c r="B52" s="34" t="s">
        <v>148</v>
      </c>
    </row>
    <row r="53" spans="1:2" ht="15">
      <c r="A53" s="34">
        <v>4002</v>
      </c>
      <c r="B53" s="35" t="s">
        <v>149</v>
      </c>
    </row>
    <row r="54" spans="1:2" ht="15">
      <c r="A54" s="34">
        <v>56</v>
      </c>
      <c r="B54" s="34" t="s">
        <v>150</v>
      </c>
    </row>
    <row r="55" spans="1:2" ht="15">
      <c r="A55" s="34">
        <v>391</v>
      </c>
      <c r="B55" s="34" t="s">
        <v>151</v>
      </c>
    </row>
    <row r="56" spans="1:2" ht="15">
      <c r="A56" s="34">
        <v>413</v>
      </c>
      <c r="B56" s="34" t="s">
        <v>152</v>
      </c>
    </row>
    <row r="57" spans="1:2" ht="15">
      <c r="A57" s="34">
        <v>195</v>
      </c>
      <c r="B57" s="34" t="s">
        <v>153</v>
      </c>
    </row>
    <row r="58" spans="1:2" ht="15">
      <c r="A58" s="34">
        <v>97</v>
      </c>
      <c r="B58" s="34" t="s">
        <v>154</v>
      </c>
    </row>
    <row r="59" spans="1:2" ht="15">
      <c r="A59" s="34">
        <v>112</v>
      </c>
      <c r="B59" s="34" t="s">
        <v>155</v>
      </c>
    </row>
    <row r="60" spans="1:2" ht="15">
      <c r="A60" s="34">
        <v>52</v>
      </c>
      <c r="B60" s="34" t="s">
        <v>156</v>
      </c>
    </row>
    <row r="61" spans="1:2" ht="15">
      <c r="A61" s="34">
        <v>20</v>
      </c>
      <c r="B61" s="34" t="s">
        <v>157</v>
      </c>
    </row>
    <row r="62" spans="1:2" ht="15">
      <c r="A62" s="34">
        <v>54</v>
      </c>
      <c r="B62" s="34" t="s">
        <v>158</v>
      </c>
    </row>
    <row r="63" spans="1:2" ht="15">
      <c r="A63" s="34">
        <v>15</v>
      </c>
      <c r="B63" s="34" t="s">
        <v>159</v>
      </c>
    </row>
    <row r="64" spans="1:2" ht="15">
      <c r="A64" s="34">
        <v>94</v>
      </c>
      <c r="B64" s="35" t="s">
        <v>160</v>
      </c>
    </row>
    <row r="65" spans="1:2" ht="15">
      <c r="A65" s="34">
        <v>95</v>
      </c>
      <c r="B65" s="34" t="s">
        <v>161</v>
      </c>
    </row>
    <row r="66" spans="1:2" ht="15">
      <c r="A66" s="34">
        <v>111</v>
      </c>
      <c r="B66" s="34" t="s">
        <v>162</v>
      </c>
    </row>
    <row r="67" spans="1:2" ht="15">
      <c r="A67" s="34">
        <v>2</v>
      </c>
      <c r="B67" s="34" t="s">
        <v>163</v>
      </c>
    </row>
    <row r="68" spans="1:2" ht="15">
      <c r="A68" s="34">
        <v>480</v>
      </c>
      <c r="B68" s="34" t="s">
        <v>164</v>
      </c>
    </row>
    <row r="69" spans="1:2" ht="15">
      <c r="A69" s="34">
        <v>14</v>
      </c>
      <c r="B69" s="35" t="s">
        <v>187</v>
      </c>
    </row>
    <row r="70" spans="1:2" ht="15">
      <c r="A70" s="34">
        <v>70</v>
      </c>
      <c r="B70" s="34" t="s">
        <v>165</v>
      </c>
    </row>
    <row r="71" spans="1:2" ht="15">
      <c r="A71" s="34">
        <v>394</v>
      </c>
      <c r="B71" s="34" t="s">
        <v>166</v>
      </c>
    </row>
    <row r="72" spans="1:2" ht="15">
      <c r="A72" s="34">
        <v>4000</v>
      </c>
      <c r="B72" s="35" t="s">
        <v>167</v>
      </c>
    </row>
    <row r="73" spans="1:2" ht="15">
      <c r="A73" s="34">
        <v>417</v>
      </c>
      <c r="B73" s="35" t="s">
        <v>185</v>
      </c>
    </row>
    <row r="74" spans="1:2" ht="15">
      <c r="A74" s="34">
        <v>150</v>
      </c>
      <c r="B74" s="35" t="s">
        <v>186</v>
      </c>
    </row>
    <row r="75" spans="1:2" ht="15">
      <c r="A75" s="34">
        <v>431</v>
      </c>
      <c r="B75" s="34" t="s">
        <v>168</v>
      </c>
    </row>
    <row r="76" spans="1:2" ht="15">
      <c r="A76" s="34">
        <v>370</v>
      </c>
      <c r="B76" s="35" t="s">
        <v>169</v>
      </c>
    </row>
    <row r="77" spans="1:2" ht="15">
      <c r="A77" s="34">
        <v>80</v>
      </c>
      <c r="B77" s="34" t="s">
        <v>170</v>
      </c>
    </row>
    <row r="78" spans="1:2" ht="15">
      <c r="A78" s="34">
        <v>40</v>
      </c>
      <c r="B78" s="35" t="s">
        <v>171</v>
      </c>
    </row>
    <row r="79" spans="1:2" ht="15">
      <c r="A79" s="34">
        <v>390</v>
      </c>
      <c r="B79" s="35" t="s">
        <v>172</v>
      </c>
    </row>
    <row r="80" spans="1:2" ht="15">
      <c r="A80" s="34">
        <v>400</v>
      </c>
      <c r="B80" s="34" t="s">
        <v>173</v>
      </c>
    </row>
    <row r="81" spans="1:2" ht="15">
      <c r="A81" s="34">
        <v>393</v>
      </c>
      <c r="B81" s="35" t="s">
        <v>174</v>
      </c>
    </row>
    <row r="82" spans="1:2" ht="15">
      <c r="A82" s="34">
        <v>90</v>
      </c>
      <c r="B82" s="34" t="s">
        <v>175</v>
      </c>
    </row>
    <row r="83" spans="1:2" ht="15">
      <c r="A83" s="34">
        <v>410</v>
      </c>
      <c r="B83" s="35" t="s">
        <v>176</v>
      </c>
    </row>
    <row r="84" spans="1:2" ht="15">
      <c r="A84" s="34">
        <v>60</v>
      </c>
      <c r="B84" s="35" t="s">
        <v>177</v>
      </c>
    </row>
    <row r="85" spans="1:2" ht="15">
      <c r="A85" s="34">
        <v>220</v>
      </c>
      <c r="B85" s="35" t="s">
        <v>178</v>
      </c>
    </row>
    <row r="86" spans="1:2" ht="15">
      <c r="A86" s="34">
        <v>110</v>
      </c>
      <c r="B86" s="34" t="s">
        <v>179</v>
      </c>
    </row>
    <row r="87" spans="1:2" ht="15">
      <c r="A87" s="34">
        <v>50</v>
      </c>
      <c r="B87" s="35" t="s">
        <v>180</v>
      </c>
    </row>
  </sheetData>
  <sheetProtection algorithmName="SHA-512" hashValue="LPxGre3Fx/RGPR5S0edpcB2mR1d9LQi9/qxN26YPSZ51HQlDBSnUSjhOFjk5Pm5OkJWGOBEXn7CzvQ6jgQkoBw==" saltValue="uuRshYGN+9SzcpH8B0W+C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2018-04-10T18:37:46Z</cp:lastPrinted>
  <dcterms:created xsi:type="dcterms:W3CDTF">2018-04-10T18:31:01Z</dcterms:created>
  <dcterms:modified xsi:type="dcterms:W3CDTF">2018-04-18T18:51:12Z</dcterms:modified>
  <cp:category/>
  <cp:version/>
  <cp:contentType/>
  <cp:contentStatus/>
</cp:coreProperties>
</file>