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un_dados_07\SEAP\SCG\COSUP\DIREP\GEPROS~1\PLS\GEPROM~1\EMELAB~1.26-\PLS074~1\"/>
    </mc:Choice>
  </mc:AlternateContent>
  <bookViews>
    <workbookView xWindow="120" yWindow="270" windowWidth="20730" windowHeight="11580" firstSheet="1" activeTab="1"/>
  </bookViews>
  <sheets>
    <sheet name="Base de Dados 30.26" sheetId="25" state="hidden" r:id="rId1"/>
    <sheet name="Respostas Órgãos" sheetId="28" r:id="rId2"/>
    <sheet name="CÓDIGO DOS ÓRGÃOS" sheetId="30" r:id="rId3"/>
  </sheets>
  <definedNames>
    <definedName name="_xlnm._FilterDatabase" localSheetId="0" hidden="1">'Base de Dados 30.26'!$A$1:$L$520</definedName>
    <definedName name="_xlnm._FilterDatabase" localSheetId="2" hidden="1">'CÓDIGO DOS ÓRGÃOS'!$A$1:$B$91</definedName>
    <definedName name="_xlnm._FilterDatabase" localSheetId="1" hidden="1">'Respostas Órgãos'!$F$6:$L$7</definedName>
    <definedName name="ÓRGÃOS">'CÓDIGO DOS ÓRGÃOS'!$B$2:$B$91</definedName>
    <definedName name="_xlnm.Print_Titles" localSheetId="1">'Respostas Órgãos'!$6:$6</definedName>
  </definedNames>
  <calcPr calcId="162913"/>
</workbook>
</file>

<file path=xl/calcChain.xml><?xml version="1.0" encoding="utf-8"?>
<calcChain xmlns="http://schemas.openxmlformats.org/spreadsheetml/2006/main">
  <c r="C36" i="30" l="1"/>
  <c r="H8" i="28"/>
  <c r="I8" i="28"/>
  <c r="K8" i="28"/>
  <c r="H9" i="28"/>
  <c r="I9" i="28"/>
  <c r="K9" i="28"/>
  <c r="H10" i="28"/>
  <c r="I10" i="28"/>
  <c r="K10" i="28"/>
  <c r="H11" i="28"/>
  <c r="I11" i="28"/>
  <c r="K11" i="28"/>
  <c r="H12" i="28"/>
  <c r="I12" i="28"/>
  <c r="K12" i="28"/>
  <c r="H13" i="28"/>
  <c r="I13" i="28"/>
  <c r="K13" i="28"/>
  <c r="H14" i="28"/>
  <c r="I14" i="28"/>
  <c r="K14" i="28"/>
  <c r="H15" i="28"/>
  <c r="I15" i="28"/>
  <c r="K15" i="28"/>
  <c r="H16" i="28"/>
  <c r="I16" i="28"/>
  <c r="K16" i="28"/>
  <c r="H17" i="28"/>
  <c r="I17" i="28"/>
  <c r="K17" i="28"/>
  <c r="H18" i="28"/>
  <c r="I18" i="28"/>
  <c r="K18" i="28"/>
  <c r="H19" i="28"/>
  <c r="I19" i="28"/>
  <c r="K19" i="28"/>
  <c r="H20" i="28"/>
  <c r="I20" i="28"/>
  <c r="K20" i="28"/>
  <c r="H21" i="28"/>
  <c r="I21" i="28"/>
  <c r="J21" i="28"/>
  <c r="K21" i="28"/>
  <c r="H22" i="28"/>
  <c r="I22" i="28"/>
  <c r="K22" i="28"/>
  <c r="H23" i="28"/>
  <c r="I23" i="28"/>
  <c r="K23" i="28"/>
  <c r="H24" i="28"/>
  <c r="I24" i="28"/>
  <c r="K24" i="28"/>
  <c r="H25" i="28"/>
  <c r="I25" i="28"/>
  <c r="K25" i="28"/>
  <c r="H26" i="28"/>
  <c r="I26" i="28"/>
  <c r="K26" i="28"/>
  <c r="H27" i="28"/>
  <c r="I27" i="28"/>
  <c r="K27" i="28"/>
  <c r="H28" i="28"/>
  <c r="I28" i="28"/>
  <c r="K28" i="28"/>
  <c r="H29" i="28"/>
  <c r="I29" i="28"/>
  <c r="K29" i="28"/>
  <c r="H30" i="28"/>
  <c r="I30" i="28"/>
  <c r="K30" i="28"/>
  <c r="H31" i="28"/>
  <c r="I31" i="28"/>
  <c r="K31" i="28"/>
  <c r="H32" i="28"/>
  <c r="I32" i="28"/>
  <c r="K32" i="28"/>
  <c r="H33" i="28"/>
  <c r="I33" i="28"/>
  <c r="K33" i="28"/>
  <c r="H34" i="28"/>
  <c r="I34" i="28"/>
  <c r="K34" i="28"/>
  <c r="H35" i="28"/>
  <c r="I35" i="28"/>
  <c r="K35" i="28"/>
  <c r="H36" i="28"/>
  <c r="I36" i="28"/>
  <c r="K36" i="28"/>
  <c r="H37" i="28"/>
  <c r="I37" i="28"/>
  <c r="K37" i="28"/>
  <c r="H38" i="28"/>
  <c r="I38" i="28"/>
  <c r="K38" i="28"/>
  <c r="H39" i="28"/>
  <c r="I39" i="28"/>
  <c r="K39" i="28"/>
  <c r="H40" i="28"/>
  <c r="I40" i="28"/>
  <c r="K40" i="28"/>
  <c r="H41" i="28"/>
  <c r="I41" i="28"/>
  <c r="K41" i="28"/>
  <c r="H42" i="28"/>
  <c r="I42" i="28"/>
  <c r="K42" i="28"/>
  <c r="H43" i="28"/>
  <c r="I43" i="28"/>
  <c r="K43" i="28"/>
  <c r="H44" i="28"/>
  <c r="I44" i="28"/>
  <c r="K44" i="28"/>
  <c r="H45" i="28"/>
  <c r="I45" i="28"/>
  <c r="K45" i="28"/>
  <c r="K7" i="28"/>
  <c r="I7" i="28"/>
  <c r="H7" i="28"/>
  <c r="O4" i="28"/>
  <c r="K4" i="28"/>
  <c r="H4" i="28"/>
  <c r="B8" i="28" s="1"/>
  <c r="A8" i="28"/>
  <c r="C8" i="28"/>
  <c r="D8" i="28"/>
  <c r="A9" i="28"/>
  <c r="C9" i="28"/>
  <c r="D9" i="28"/>
  <c r="A10" i="28"/>
  <c r="C10" i="28"/>
  <c r="D10" i="28"/>
  <c r="A11" i="28"/>
  <c r="C11" i="28"/>
  <c r="D11" i="28"/>
  <c r="A12" i="28"/>
  <c r="C12" i="28"/>
  <c r="D12" i="28"/>
  <c r="A13" i="28"/>
  <c r="C13" i="28"/>
  <c r="D13" i="28"/>
  <c r="A14" i="28"/>
  <c r="C14" i="28"/>
  <c r="D14" i="28"/>
  <c r="A15" i="28"/>
  <c r="C15" i="28"/>
  <c r="D15" i="28"/>
  <c r="A16" i="28"/>
  <c r="C16" i="28"/>
  <c r="D16" i="28"/>
  <c r="A17" i="28"/>
  <c r="C17" i="28"/>
  <c r="D17" i="28"/>
  <c r="A18" i="28"/>
  <c r="C18" i="28"/>
  <c r="D18" i="28"/>
  <c r="A19" i="28"/>
  <c r="C19" i="28"/>
  <c r="D19" i="28"/>
  <c r="A20" i="28"/>
  <c r="C20" i="28"/>
  <c r="D20" i="28"/>
  <c r="A21" i="28"/>
  <c r="C21" i="28"/>
  <c r="D21" i="28"/>
  <c r="A22" i="28"/>
  <c r="C22" i="28"/>
  <c r="D22" i="28"/>
  <c r="A23" i="28"/>
  <c r="C23" i="28"/>
  <c r="D23" i="28"/>
  <c r="A24" i="28"/>
  <c r="C24" i="28"/>
  <c r="D24" i="28"/>
  <c r="A25" i="28"/>
  <c r="C25" i="28"/>
  <c r="D25" i="28"/>
  <c r="A26" i="28"/>
  <c r="C26" i="28"/>
  <c r="D26" i="28"/>
  <c r="A27" i="28"/>
  <c r="C27" i="28"/>
  <c r="D27" i="28"/>
  <c r="A28" i="28"/>
  <c r="C28" i="28"/>
  <c r="D28" i="28"/>
  <c r="A29" i="28"/>
  <c r="C29" i="28"/>
  <c r="D29" i="28"/>
  <c r="A30" i="28"/>
  <c r="C30" i="28"/>
  <c r="D30" i="28"/>
  <c r="A31" i="28"/>
  <c r="C31" i="28"/>
  <c r="D31" i="28"/>
  <c r="A32" i="28"/>
  <c r="C32" i="28"/>
  <c r="D32" i="28"/>
  <c r="A33" i="28"/>
  <c r="C33" i="28"/>
  <c r="D33" i="28"/>
  <c r="A34" i="28"/>
  <c r="C34" i="28"/>
  <c r="D34" i="28"/>
  <c r="A35" i="28"/>
  <c r="C35" i="28"/>
  <c r="D35" i="28"/>
  <c r="A36" i="28"/>
  <c r="C36" i="28"/>
  <c r="D36" i="28"/>
  <c r="A37" i="28"/>
  <c r="C37" i="28"/>
  <c r="D37" i="28"/>
  <c r="A38" i="28"/>
  <c r="C38" i="28"/>
  <c r="D38" i="28"/>
  <c r="A39" i="28"/>
  <c r="C39" i="28"/>
  <c r="D39" i="28"/>
  <c r="A40" i="28"/>
  <c r="C40" i="28"/>
  <c r="D40" i="28"/>
  <c r="A41" i="28"/>
  <c r="C41" i="28"/>
  <c r="D41" i="28"/>
  <c r="A42" i="28"/>
  <c r="C42" i="28"/>
  <c r="D42" i="28"/>
  <c r="A43" i="28"/>
  <c r="C43" i="28"/>
  <c r="D43" i="28"/>
  <c r="A44" i="28"/>
  <c r="C44" i="28"/>
  <c r="D44" i="28"/>
  <c r="A45" i="28"/>
  <c r="C45" i="28"/>
  <c r="D45" i="28"/>
  <c r="D7" i="28"/>
  <c r="C7" i="28"/>
  <c r="A7" i="28"/>
  <c r="B7" i="28" l="1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L520" i="25" l="1"/>
  <c r="J31" i="28" s="1"/>
  <c r="C520" i="25"/>
  <c r="B520" i="25"/>
  <c r="C519" i="25"/>
  <c r="G31" i="28" s="1"/>
  <c r="B519" i="25"/>
  <c r="L518" i="25"/>
  <c r="J32" i="28" s="1"/>
  <c r="C518" i="25"/>
  <c r="G32" i="28" s="1"/>
  <c r="B518" i="25"/>
  <c r="L517" i="25"/>
  <c r="J33" i="28" s="1"/>
  <c r="C517" i="25"/>
  <c r="G33" i="28" s="1"/>
  <c r="B517" i="25"/>
  <c r="L516" i="25"/>
  <c r="J29" i="28" s="1"/>
  <c r="C516" i="25"/>
  <c r="G29" i="28" s="1"/>
  <c r="B516" i="25"/>
  <c r="L515" i="25"/>
  <c r="J30" i="28" s="1"/>
  <c r="C515" i="25"/>
  <c r="G30" i="28" s="1"/>
  <c r="B515" i="25"/>
  <c r="L514" i="25"/>
  <c r="J45" i="28" s="1"/>
  <c r="C514" i="25"/>
  <c r="G45" i="28" s="1"/>
  <c r="B514" i="25"/>
  <c r="L513" i="25"/>
  <c r="C513" i="25"/>
  <c r="B513" i="25"/>
  <c r="L512" i="25"/>
  <c r="C512" i="25"/>
  <c r="B512" i="25"/>
  <c r="L511" i="25"/>
  <c r="C511" i="25"/>
  <c r="B511" i="25"/>
  <c r="L510" i="25"/>
  <c r="C510" i="25"/>
  <c r="B510" i="25"/>
  <c r="L509" i="25"/>
  <c r="C509" i="25"/>
  <c r="B509" i="25"/>
  <c r="L508" i="25"/>
  <c r="C508" i="25"/>
  <c r="B508" i="25"/>
  <c r="L507" i="25"/>
  <c r="C507" i="25"/>
  <c r="B507" i="25"/>
  <c r="L506" i="25"/>
  <c r="C506" i="25"/>
  <c r="B506" i="25"/>
  <c r="L505" i="25"/>
  <c r="C505" i="25"/>
  <c r="B505" i="25"/>
  <c r="L504" i="25"/>
  <c r="C504" i="25"/>
  <c r="B504" i="25"/>
  <c r="L503" i="25"/>
  <c r="C503" i="25"/>
  <c r="B503" i="25"/>
  <c r="L502" i="25"/>
  <c r="C502" i="25"/>
  <c r="B502" i="25"/>
  <c r="L501" i="25"/>
  <c r="C501" i="25"/>
  <c r="B501" i="25"/>
  <c r="L500" i="25"/>
  <c r="C500" i="25"/>
  <c r="B500" i="25"/>
  <c r="L499" i="25"/>
  <c r="C499" i="25"/>
  <c r="B499" i="25"/>
  <c r="L498" i="25"/>
  <c r="C498" i="25"/>
  <c r="B498" i="25"/>
  <c r="L497" i="25"/>
  <c r="C497" i="25"/>
  <c r="B497" i="25"/>
  <c r="L496" i="25"/>
  <c r="C496" i="25"/>
  <c r="B496" i="25"/>
  <c r="L495" i="25"/>
  <c r="C495" i="25"/>
  <c r="B495" i="25"/>
  <c r="L494" i="25"/>
  <c r="C494" i="25"/>
  <c r="B494" i="25"/>
  <c r="L493" i="25"/>
  <c r="C493" i="25"/>
  <c r="B493" i="25"/>
  <c r="L492" i="25"/>
  <c r="J42" i="28" s="1"/>
  <c r="C492" i="25"/>
  <c r="G42" i="28" s="1"/>
  <c r="B492" i="25"/>
  <c r="L491" i="25"/>
  <c r="C491" i="25"/>
  <c r="B491" i="25"/>
  <c r="L490" i="25"/>
  <c r="C490" i="25"/>
  <c r="B490" i="25"/>
  <c r="L489" i="25"/>
  <c r="C489" i="25"/>
  <c r="B489" i="25"/>
  <c r="L488" i="25"/>
  <c r="C488" i="25"/>
  <c r="B488" i="25"/>
  <c r="L487" i="25"/>
  <c r="C487" i="25"/>
  <c r="B487" i="25"/>
  <c r="L486" i="25"/>
  <c r="C486" i="25"/>
  <c r="B486" i="25"/>
  <c r="L485" i="25"/>
  <c r="C485" i="25"/>
  <c r="B485" i="25"/>
  <c r="L484" i="25"/>
  <c r="C484" i="25"/>
  <c r="B484" i="25"/>
  <c r="L483" i="25"/>
  <c r="C483" i="25"/>
  <c r="B483" i="25"/>
  <c r="L482" i="25"/>
  <c r="C482" i="25"/>
  <c r="B482" i="25"/>
  <c r="L481" i="25"/>
  <c r="C481" i="25"/>
  <c r="B481" i="25"/>
  <c r="L480" i="25"/>
  <c r="C480" i="25"/>
  <c r="B480" i="25"/>
  <c r="L479" i="25"/>
  <c r="C479" i="25"/>
  <c r="B479" i="25"/>
  <c r="L478" i="25"/>
  <c r="C478" i="25"/>
  <c r="B478" i="25"/>
  <c r="L477" i="25"/>
  <c r="C477" i="25"/>
  <c r="B477" i="25"/>
  <c r="L476" i="25"/>
  <c r="C476" i="25"/>
  <c r="B476" i="25"/>
  <c r="L475" i="25"/>
  <c r="C475" i="25"/>
  <c r="B475" i="25"/>
  <c r="L474" i="25"/>
  <c r="C474" i="25"/>
  <c r="B474" i="25"/>
  <c r="L473" i="25"/>
  <c r="C473" i="25"/>
  <c r="B473" i="25"/>
  <c r="L472" i="25"/>
  <c r="C472" i="25"/>
  <c r="B472" i="25"/>
  <c r="L471" i="25"/>
  <c r="C471" i="25"/>
  <c r="B471" i="25"/>
  <c r="L470" i="25"/>
  <c r="C470" i="25"/>
  <c r="G44" i="28" s="1"/>
  <c r="B470" i="25"/>
  <c r="L469" i="25"/>
  <c r="C469" i="25"/>
  <c r="B469" i="25"/>
  <c r="L468" i="25"/>
  <c r="C468" i="25"/>
  <c r="B468" i="25"/>
  <c r="L467" i="25"/>
  <c r="C467" i="25"/>
  <c r="B467" i="25"/>
  <c r="L466" i="25"/>
  <c r="C466" i="25"/>
  <c r="B466" i="25"/>
  <c r="L465" i="25"/>
  <c r="C465" i="25"/>
  <c r="B465" i="25"/>
  <c r="L464" i="25"/>
  <c r="C464" i="25"/>
  <c r="B464" i="25"/>
  <c r="L463" i="25"/>
  <c r="C463" i="25"/>
  <c r="B463" i="25"/>
  <c r="L462" i="25"/>
  <c r="C462" i="25"/>
  <c r="B462" i="25"/>
  <c r="L461" i="25"/>
  <c r="C461" i="25"/>
  <c r="B461" i="25"/>
  <c r="L460" i="25"/>
  <c r="C460" i="25"/>
  <c r="B460" i="25"/>
  <c r="L459" i="25"/>
  <c r="C459" i="25"/>
  <c r="B459" i="25"/>
  <c r="L458" i="25"/>
  <c r="C458" i="25"/>
  <c r="B458" i="25"/>
  <c r="L457" i="25"/>
  <c r="C457" i="25"/>
  <c r="B457" i="25"/>
  <c r="L456" i="25"/>
  <c r="C456" i="25"/>
  <c r="B456" i="25"/>
  <c r="L455" i="25"/>
  <c r="C455" i="25"/>
  <c r="B455" i="25"/>
  <c r="L454" i="25"/>
  <c r="C454" i="25"/>
  <c r="B454" i="25"/>
  <c r="L453" i="25"/>
  <c r="C453" i="25"/>
  <c r="B453" i="25"/>
  <c r="L452" i="25"/>
  <c r="C452" i="25"/>
  <c r="B452" i="25"/>
  <c r="L451" i="25"/>
  <c r="C451" i="25"/>
  <c r="B451" i="25"/>
  <c r="L450" i="25"/>
  <c r="C450" i="25"/>
  <c r="B450" i="25"/>
  <c r="L449" i="25"/>
  <c r="C449" i="25"/>
  <c r="B449" i="25"/>
  <c r="L448" i="25"/>
  <c r="J43" i="28" s="1"/>
  <c r="C448" i="25"/>
  <c r="G43" i="28" s="1"/>
  <c r="B448" i="25"/>
  <c r="L447" i="25"/>
  <c r="C447" i="25"/>
  <c r="B447" i="25"/>
  <c r="L446" i="25"/>
  <c r="C446" i="25"/>
  <c r="B446" i="25"/>
  <c r="L445" i="25"/>
  <c r="C445" i="25"/>
  <c r="B445" i="25"/>
  <c r="L444" i="25"/>
  <c r="C444" i="25"/>
  <c r="B444" i="25"/>
  <c r="L443" i="25"/>
  <c r="C443" i="25"/>
  <c r="B443" i="25"/>
  <c r="L442" i="25"/>
  <c r="C442" i="25"/>
  <c r="B442" i="25"/>
  <c r="L441" i="25"/>
  <c r="C441" i="25"/>
  <c r="B441" i="25"/>
  <c r="L440" i="25"/>
  <c r="C440" i="25"/>
  <c r="B440" i="25"/>
  <c r="L439" i="25"/>
  <c r="C439" i="25"/>
  <c r="B439" i="25"/>
  <c r="L438" i="25"/>
  <c r="C438" i="25"/>
  <c r="B438" i="25"/>
  <c r="L437" i="25"/>
  <c r="C437" i="25"/>
  <c r="B437" i="25"/>
  <c r="L436" i="25"/>
  <c r="C436" i="25"/>
  <c r="B436" i="25"/>
  <c r="L435" i="25"/>
  <c r="C435" i="25"/>
  <c r="B435" i="25"/>
  <c r="L434" i="25"/>
  <c r="C434" i="25"/>
  <c r="B434" i="25"/>
  <c r="L433" i="25"/>
  <c r="C433" i="25"/>
  <c r="B433" i="25"/>
  <c r="L432" i="25"/>
  <c r="C432" i="25"/>
  <c r="B432" i="25"/>
  <c r="L431" i="25"/>
  <c r="C431" i="25"/>
  <c r="B431" i="25"/>
  <c r="L430" i="25"/>
  <c r="C430" i="25"/>
  <c r="B430" i="25"/>
  <c r="L429" i="25"/>
  <c r="C429" i="25"/>
  <c r="B429" i="25"/>
  <c r="L428" i="25"/>
  <c r="C428" i="25"/>
  <c r="B428" i="25"/>
  <c r="L427" i="25"/>
  <c r="C427" i="25"/>
  <c r="B427" i="25"/>
  <c r="L426" i="25"/>
  <c r="C426" i="25"/>
  <c r="B426" i="25"/>
  <c r="L425" i="25"/>
  <c r="C425" i="25"/>
  <c r="B425" i="25"/>
  <c r="L424" i="25"/>
  <c r="C424" i="25"/>
  <c r="B424" i="25"/>
  <c r="L423" i="25"/>
  <c r="C423" i="25"/>
  <c r="B423" i="25"/>
  <c r="L422" i="25"/>
  <c r="C422" i="25"/>
  <c r="B422" i="25"/>
  <c r="L421" i="25"/>
  <c r="C421" i="25"/>
  <c r="B421" i="25"/>
  <c r="L420" i="25"/>
  <c r="C420" i="25"/>
  <c r="B420" i="25"/>
  <c r="L419" i="25"/>
  <c r="C419" i="25"/>
  <c r="B419" i="25"/>
  <c r="L418" i="25"/>
  <c r="C418" i="25"/>
  <c r="B418" i="25"/>
  <c r="L417" i="25"/>
  <c r="C417" i="25"/>
  <c r="B417" i="25"/>
  <c r="L416" i="25"/>
  <c r="C416" i="25"/>
  <c r="B416" i="25"/>
  <c r="L415" i="25"/>
  <c r="C415" i="25"/>
  <c r="B415" i="25"/>
  <c r="L414" i="25"/>
  <c r="C414" i="25"/>
  <c r="B414" i="25"/>
  <c r="L413" i="25"/>
  <c r="C413" i="25"/>
  <c r="B413" i="25"/>
  <c r="L412" i="25"/>
  <c r="C412" i="25"/>
  <c r="B412" i="25"/>
  <c r="L411" i="25"/>
  <c r="C411" i="25"/>
  <c r="B411" i="25"/>
  <c r="L410" i="25"/>
  <c r="C410" i="25"/>
  <c r="B410" i="25"/>
  <c r="L409" i="25"/>
  <c r="C409" i="25"/>
  <c r="G41" i="28" s="1"/>
  <c r="B409" i="25"/>
  <c r="L408" i="25"/>
  <c r="C408" i="25"/>
  <c r="B408" i="25"/>
  <c r="L407" i="25"/>
  <c r="C407" i="25"/>
  <c r="B407" i="25"/>
  <c r="L406" i="25"/>
  <c r="C406" i="25"/>
  <c r="B406" i="25"/>
  <c r="L405" i="25"/>
  <c r="J40" i="28" s="1"/>
  <c r="C405" i="25"/>
  <c r="G40" i="28" s="1"/>
  <c r="B405" i="25"/>
  <c r="L404" i="25"/>
  <c r="J39" i="28" s="1"/>
  <c r="C404" i="25"/>
  <c r="G39" i="28" s="1"/>
  <c r="B404" i="25"/>
  <c r="L403" i="25"/>
  <c r="C403" i="25"/>
  <c r="B403" i="25"/>
  <c r="L402" i="25"/>
  <c r="C402" i="25"/>
  <c r="B402" i="25"/>
  <c r="L401" i="25"/>
  <c r="C401" i="25"/>
  <c r="B401" i="25"/>
  <c r="L400" i="25"/>
  <c r="C400" i="25"/>
  <c r="B400" i="25"/>
  <c r="L399" i="25"/>
  <c r="C399" i="25"/>
  <c r="B399" i="25"/>
  <c r="L398" i="25"/>
  <c r="C398" i="25"/>
  <c r="B398" i="25"/>
  <c r="L397" i="25"/>
  <c r="C397" i="25"/>
  <c r="B397" i="25"/>
  <c r="L396" i="25"/>
  <c r="C396" i="25"/>
  <c r="B396" i="25"/>
  <c r="L395" i="25"/>
  <c r="C395" i="25"/>
  <c r="B395" i="25"/>
  <c r="L394" i="25"/>
  <c r="C394" i="25"/>
  <c r="B394" i="25"/>
  <c r="L393" i="25"/>
  <c r="C393" i="25"/>
  <c r="B393" i="25"/>
  <c r="L392" i="25"/>
  <c r="C392" i="25"/>
  <c r="B392" i="25"/>
  <c r="L391" i="25"/>
  <c r="C391" i="25"/>
  <c r="B391" i="25"/>
  <c r="L390" i="25"/>
  <c r="C390" i="25"/>
  <c r="B390" i="25"/>
  <c r="L389" i="25"/>
  <c r="C389" i="25"/>
  <c r="B389" i="25"/>
  <c r="L388" i="25"/>
  <c r="C388" i="25"/>
  <c r="B388" i="25"/>
  <c r="L387" i="25"/>
  <c r="C387" i="25"/>
  <c r="B387" i="25"/>
  <c r="L386" i="25"/>
  <c r="C386" i="25"/>
  <c r="B386" i="25"/>
  <c r="L385" i="25"/>
  <c r="C385" i="25"/>
  <c r="B385" i="25"/>
  <c r="L384" i="25"/>
  <c r="J38" i="28" s="1"/>
  <c r="C384" i="25"/>
  <c r="G38" i="28" s="1"/>
  <c r="B384" i="25"/>
  <c r="L383" i="25"/>
  <c r="C383" i="25"/>
  <c r="B383" i="25"/>
  <c r="L382" i="25"/>
  <c r="C382" i="25"/>
  <c r="B382" i="25"/>
  <c r="L381" i="25"/>
  <c r="C381" i="25"/>
  <c r="B381" i="25"/>
  <c r="L380" i="25"/>
  <c r="C380" i="25"/>
  <c r="B380" i="25"/>
  <c r="L379" i="25"/>
  <c r="C379" i="25"/>
  <c r="B379" i="25"/>
  <c r="L378" i="25"/>
  <c r="C378" i="25"/>
  <c r="B378" i="25"/>
  <c r="L377" i="25"/>
  <c r="C377" i="25"/>
  <c r="B377" i="25"/>
  <c r="L376" i="25"/>
  <c r="C376" i="25"/>
  <c r="B376" i="25"/>
  <c r="L375" i="25"/>
  <c r="C375" i="25"/>
  <c r="B375" i="25"/>
  <c r="L374" i="25"/>
  <c r="C374" i="25"/>
  <c r="B374" i="25"/>
  <c r="L373" i="25"/>
  <c r="C373" i="25"/>
  <c r="B373" i="25"/>
  <c r="L372" i="25"/>
  <c r="C372" i="25"/>
  <c r="B372" i="25"/>
  <c r="L371" i="25"/>
  <c r="C371" i="25"/>
  <c r="B371" i="25"/>
  <c r="L370" i="25"/>
  <c r="C370" i="25"/>
  <c r="B370" i="25"/>
  <c r="L369" i="25"/>
  <c r="C369" i="25"/>
  <c r="B369" i="25"/>
  <c r="L368" i="25"/>
  <c r="C368" i="25"/>
  <c r="B368" i="25"/>
  <c r="L367" i="25"/>
  <c r="C367" i="25"/>
  <c r="B367" i="25"/>
  <c r="L366" i="25"/>
  <c r="C366" i="25"/>
  <c r="B366" i="25"/>
  <c r="L365" i="25"/>
  <c r="C365" i="25"/>
  <c r="B365" i="25"/>
  <c r="L364" i="25"/>
  <c r="C364" i="25"/>
  <c r="B364" i="25"/>
  <c r="L363" i="25"/>
  <c r="C363" i="25"/>
  <c r="B363" i="25"/>
  <c r="L362" i="25"/>
  <c r="C362" i="25"/>
  <c r="B362" i="25"/>
  <c r="L361" i="25"/>
  <c r="J37" i="28" s="1"/>
  <c r="C361" i="25"/>
  <c r="G37" i="28" s="1"/>
  <c r="B361" i="25"/>
  <c r="L360" i="25"/>
  <c r="C360" i="25"/>
  <c r="B360" i="25"/>
  <c r="L359" i="25"/>
  <c r="C359" i="25"/>
  <c r="B359" i="25"/>
  <c r="L358" i="25"/>
  <c r="C358" i="25"/>
  <c r="B358" i="25"/>
  <c r="L357" i="25"/>
  <c r="C357" i="25"/>
  <c r="B357" i="25"/>
  <c r="L356" i="25"/>
  <c r="C356" i="25"/>
  <c r="B356" i="25"/>
  <c r="L355" i="25"/>
  <c r="C355" i="25"/>
  <c r="B355" i="25"/>
  <c r="L354" i="25"/>
  <c r="C354" i="25"/>
  <c r="B354" i="25"/>
  <c r="L353" i="25"/>
  <c r="C353" i="25"/>
  <c r="B353" i="25"/>
  <c r="L352" i="25"/>
  <c r="C352" i="25"/>
  <c r="B352" i="25"/>
  <c r="L351" i="25"/>
  <c r="C351" i="25"/>
  <c r="B351" i="25"/>
  <c r="L350" i="25"/>
  <c r="C350" i="25"/>
  <c r="B350" i="25"/>
  <c r="L349" i="25"/>
  <c r="C349" i="25"/>
  <c r="B349" i="25"/>
  <c r="L348" i="25"/>
  <c r="C348" i="25"/>
  <c r="B348" i="25"/>
  <c r="L347" i="25"/>
  <c r="C347" i="25"/>
  <c r="B347" i="25"/>
  <c r="L346" i="25"/>
  <c r="C346" i="25"/>
  <c r="B346" i="25"/>
  <c r="L345" i="25"/>
  <c r="C345" i="25"/>
  <c r="B345" i="25"/>
  <c r="L344" i="25"/>
  <c r="C344" i="25"/>
  <c r="B344" i="25"/>
  <c r="L343" i="25"/>
  <c r="C343" i="25"/>
  <c r="B343" i="25"/>
  <c r="L342" i="25"/>
  <c r="C342" i="25"/>
  <c r="B342" i="25"/>
  <c r="L341" i="25"/>
  <c r="C341" i="25"/>
  <c r="B341" i="25"/>
  <c r="L340" i="25"/>
  <c r="C340" i="25"/>
  <c r="B340" i="25"/>
  <c r="L339" i="25"/>
  <c r="C339" i="25"/>
  <c r="B339" i="25"/>
  <c r="L338" i="25"/>
  <c r="C338" i="25"/>
  <c r="B338" i="25"/>
  <c r="L337" i="25"/>
  <c r="C337" i="25"/>
  <c r="B337" i="25"/>
  <c r="L336" i="25"/>
  <c r="C336" i="25"/>
  <c r="B336" i="25"/>
  <c r="L335" i="25"/>
  <c r="C335" i="25"/>
  <c r="B335" i="25"/>
  <c r="L334" i="25"/>
  <c r="C334" i="25"/>
  <c r="B334" i="25"/>
  <c r="L333" i="25"/>
  <c r="C333" i="25"/>
  <c r="B333" i="25"/>
  <c r="L332" i="25"/>
  <c r="C332" i="25"/>
  <c r="B332" i="25"/>
  <c r="L331" i="25"/>
  <c r="C331" i="25"/>
  <c r="G36" i="28" s="1"/>
  <c r="B331" i="25"/>
  <c r="L330" i="25"/>
  <c r="C330" i="25"/>
  <c r="B330" i="25"/>
  <c r="L329" i="25"/>
  <c r="C329" i="25"/>
  <c r="B329" i="25"/>
  <c r="L328" i="25"/>
  <c r="C328" i="25"/>
  <c r="B328" i="25"/>
  <c r="L327" i="25"/>
  <c r="C327" i="25"/>
  <c r="B327" i="25"/>
  <c r="L326" i="25"/>
  <c r="C326" i="25"/>
  <c r="B326" i="25"/>
  <c r="L325" i="25"/>
  <c r="C325" i="25"/>
  <c r="B325" i="25"/>
  <c r="L324" i="25"/>
  <c r="C324" i="25"/>
  <c r="B324" i="25"/>
  <c r="L323" i="25"/>
  <c r="C323" i="25"/>
  <c r="B323" i="25"/>
  <c r="L322" i="25"/>
  <c r="C322" i="25"/>
  <c r="B322" i="25"/>
  <c r="L321" i="25"/>
  <c r="C321" i="25"/>
  <c r="B321" i="25"/>
  <c r="L320" i="25"/>
  <c r="C320" i="25"/>
  <c r="B320" i="25"/>
  <c r="L319" i="25"/>
  <c r="C319" i="25"/>
  <c r="B319" i="25"/>
  <c r="L318" i="25"/>
  <c r="C318" i="25"/>
  <c r="B318" i="25"/>
  <c r="L317" i="25"/>
  <c r="C317" i="25"/>
  <c r="B317" i="25"/>
  <c r="L316" i="25"/>
  <c r="C316" i="25"/>
  <c r="B316" i="25"/>
  <c r="L315" i="25"/>
  <c r="C315" i="25"/>
  <c r="B315" i="25"/>
  <c r="L314" i="25"/>
  <c r="C314" i="25"/>
  <c r="B314" i="25"/>
  <c r="L313" i="25"/>
  <c r="C313" i="25"/>
  <c r="B313" i="25"/>
  <c r="L312" i="25"/>
  <c r="C312" i="25"/>
  <c r="B312" i="25"/>
  <c r="L311" i="25"/>
  <c r="C311" i="25"/>
  <c r="B311" i="25"/>
  <c r="L310" i="25"/>
  <c r="C310" i="25"/>
  <c r="B310" i="25"/>
  <c r="L309" i="25"/>
  <c r="C309" i="25"/>
  <c r="B309" i="25"/>
  <c r="L308" i="25"/>
  <c r="C308" i="25"/>
  <c r="B308" i="25"/>
  <c r="L307" i="25"/>
  <c r="C307" i="25"/>
  <c r="B307" i="25"/>
  <c r="L306" i="25"/>
  <c r="C306" i="25"/>
  <c r="B306" i="25"/>
  <c r="L305" i="25"/>
  <c r="C305" i="25"/>
  <c r="B305" i="25"/>
  <c r="L304" i="25"/>
  <c r="C304" i="25"/>
  <c r="B304" i="25"/>
  <c r="L303" i="25"/>
  <c r="C303" i="25"/>
  <c r="B303" i="25"/>
  <c r="L302" i="25"/>
  <c r="C302" i="25"/>
  <c r="G35" i="28" s="1"/>
  <c r="B302" i="25"/>
  <c r="L301" i="25"/>
  <c r="C301" i="25"/>
  <c r="B301" i="25"/>
  <c r="L300" i="25"/>
  <c r="C300" i="25"/>
  <c r="B300" i="25"/>
  <c r="L299" i="25"/>
  <c r="C299" i="25"/>
  <c r="B299" i="25"/>
  <c r="L298" i="25"/>
  <c r="C298" i="25"/>
  <c r="B298" i="25"/>
  <c r="L297" i="25"/>
  <c r="C297" i="25"/>
  <c r="B297" i="25"/>
  <c r="L296" i="25"/>
  <c r="C296" i="25"/>
  <c r="B296" i="25"/>
  <c r="L295" i="25"/>
  <c r="C295" i="25"/>
  <c r="B295" i="25"/>
  <c r="L294" i="25"/>
  <c r="C294" i="25"/>
  <c r="B294" i="25"/>
  <c r="L293" i="25"/>
  <c r="C293" i="25"/>
  <c r="B293" i="25"/>
  <c r="L292" i="25"/>
  <c r="C292" i="25"/>
  <c r="B292" i="25"/>
  <c r="L291" i="25"/>
  <c r="C291" i="25"/>
  <c r="B291" i="25"/>
  <c r="L290" i="25"/>
  <c r="C290" i="25"/>
  <c r="G34" i="28" s="1"/>
  <c r="B290" i="25"/>
  <c r="L289" i="25"/>
  <c r="C289" i="25"/>
  <c r="B289" i="25"/>
  <c r="L288" i="25"/>
  <c r="C288" i="25"/>
  <c r="B288" i="25"/>
  <c r="L287" i="25"/>
  <c r="C287" i="25"/>
  <c r="B287" i="25"/>
  <c r="L286" i="25"/>
  <c r="C286" i="25"/>
  <c r="B286" i="25"/>
  <c r="L285" i="25"/>
  <c r="C285" i="25"/>
  <c r="B285" i="25"/>
  <c r="L284" i="25"/>
  <c r="C284" i="25"/>
  <c r="B284" i="25"/>
  <c r="L283" i="25"/>
  <c r="C283" i="25"/>
  <c r="B283" i="25"/>
  <c r="L282" i="25"/>
  <c r="C282" i="25"/>
  <c r="B282" i="25"/>
  <c r="L281" i="25"/>
  <c r="C281" i="25"/>
  <c r="B281" i="25"/>
  <c r="L280" i="25"/>
  <c r="C280" i="25"/>
  <c r="B280" i="25"/>
  <c r="L279" i="25"/>
  <c r="C279" i="25"/>
  <c r="B279" i="25"/>
  <c r="L278" i="25"/>
  <c r="C278" i="25"/>
  <c r="B278" i="25"/>
  <c r="L277" i="25"/>
  <c r="C277" i="25"/>
  <c r="B277" i="25"/>
  <c r="L276" i="25"/>
  <c r="C276" i="25"/>
  <c r="B276" i="25"/>
  <c r="L275" i="25"/>
  <c r="C275" i="25"/>
  <c r="B275" i="25"/>
  <c r="L274" i="25"/>
  <c r="C274" i="25"/>
  <c r="B274" i="25"/>
  <c r="L273" i="25"/>
  <c r="C273" i="25"/>
  <c r="B273" i="25"/>
  <c r="L272" i="25"/>
  <c r="C272" i="25"/>
  <c r="B272" i="25"/>
  <c r="L271" i="25"/>
  <c r="C271" i="25"/>
  <c r="B271" i="25"/>
  <c r="L270" i="25"/>
  <c r="C270" i="25"/>
  <c r="G28" i="28" s="1"/>
  <c r="B270" i="25"/>
  <c r="L269" i="25"/>
  <c r="C269" i="25"/>
  <c r="B269" i="25"/>
  <c r="L268" i="25"/>
  <c r="C268" i="25"/>
  <c r="B268" i="25"/>
  <c r="L267" i="25"/>
  <c r="C267" i="25"/>
  <c r="B267" i="25"/>
  <c r="L266" i="25"/>
  <c r="C266" i="25"/>
  <c r="B266" i="25"/>
  <c r="L265" i="25"/>
  <c r="J27" i="28" s="1"/>
  <c r="C265" i="25"/>
  <c r="G27" i="28" s="1"/>
  <c r="B265" i="25"/>
  <c r="L264" i="25"/>
  <c r="C264" i="25"/>
  <c r="B264" i="25"/>
  <c r="L263" i="25"/>
  <c r="C263" i="25"/>
  <c r="B263" i="25"/>
  <c r="L262" i="25"/>
  <c r="C262" i="25"/>
  <c r="B262" i="25"/>
  <c r="L261" i="25"/>
  <c r="C261" i="25"/>
  <c r="B261" i="25"/>
  <c r="L260" i="25"/>
  <c r="C260" i="25"/>
  <c r="B260" i="25"/>
  <c r="L259" i="25"/>
  <c r="C259" i="25"/>
  <c r="B259" i="25"/>
  <c r="L258" i="25"/>
  <c r="C258" i="25"/>
  <c r="B258" i="25"/>
  <c r="L257" i="25"/>
  <c r="C257" i="25"/>
  <c r="B257" i="25"/>
  <c r="L256" i="25"/>
  <c r="C256" i="25"/>
  <c r="G26" i="28" s="1"/>
  <c r="B256" i="25"/>
  <c r="L255" i="25"/>
  <c r="C255" i="25"/>
  <c r="B255" i="25"/>
  <c r="L254" i="25"/>
  <c r="C254" i="25"/>
  <c r="B254" i="25"/>
  <c r="L253" i="25"/>
  <c r="C253" i="25"/>
  <c r="B253" i="25"/>
  <c r="L252" i="25"/>
  <c r="C252" i="25"/>
  <c r="B252" i="25"/>
  <c r="L251" i="25"/>
  <c r="C251" i="25"/>
  <c r="B251" i="25"/>
  <c r="L250" i="25"/>
  <c r="C250" i="25"/>
  <c r="B250" i="25"/>
  <c r="L249" i="25"/>
  <c r="C249" i="25"/>
  <c r="B249" i="25"/>
  <c r="L248" i="25"/>
  <c r="C248" i="25"/>
  <c r="B248" i="25"/>
  <c r="L247" i="25"/>
  <c r="C247" i="25"/>
  <c r="B247" i="25"/>
  <c r="L246" i="25"/>
  <c r="C246" i="25"/>
  <c r="B246" i="25"/>
  <c r="L245" i="25"/>
  <c r="C245" i="25"/>
  <c r="B245" i="25"/>
  <c r="L244" i="25"/>
  <c r="C244" i="25"/>
  <c r="B244" i="25"/>
  <c r="L243" i="25"/>
  <c r="C243" i="25"/>
  <c r="B243" i="25"/>
  <c r="L242" i="25"/>
  <c r="C242" i="25"/>
  <c r="B242" i="25"/>
  <c r="L241" i="25"/>
  <c r="C241" i="25"/>
  <c r="B241" i="25"/>
  <c r="L240" i="25"/>
  <c r="C240" i="25"/>
  <c r="B240" i="25"/>
  <c r="L239" i="25"/>
  <c r="C239" i="25"/>
  <c r="B239" i="25"/>
  <c r="L238" i="25"/>
  <c r="C238" i="25"/>
  <c r="G25" i="28" s="1"/>
  <c r="B238" i="25"/>
  <c r="L237" i="25"/>
  <c r="C237" i="25"/>
  <c r="B237" i="25"/>
  <c r="L236" i="25"/>
  <c r="C236" i="25"/>
  <c r="B236" i="25"/>
  <c r="L235" i="25"/>
  <c r="C235" i="25"/>
  <c r="B235" i="25"/>
  <c r="L234" i="25"/>
  <c r="C234" i="25"/>
  <c r="B234" i="25"/>
  <c r="L233" i="25"/>
  <c r="C233" i="25"/>
  <c r="B233" i="25"/>
  <c r="L232" i="25"/>
  <c r="C232" i="25"/>
  <c r="B232" i="25"/>
  <c r="L231" i="25"/>
  <c r="C231" i="25"/>
  <c r="B231" i="25"/>
  <c r="L230" i="25"/>
  <c r="C230" i="25"/>
  <c r="B230" i="25"/>
  <c r="L229" i="25"/>
  <c r="J24" i="28" s="1"/>
  <c r="C229" i="25"/>
  <c r="G24" i="28" s="1"/>
  <c r="B229" i="25"/>
  <c r="L228" i="25"/>
  <c r="C228" i="25"/>
  <c r="B228" i="25"/>
  <c r="L227" i="25"/>
  <c r="C227" i="25"/>
  <c r="B227" i="25"/>
  <c r="L226" i="25"/>
  <c r="C226" i="25"/>
  <c r="B226" i="25"/>
  <c r="L225" i="25"/>
  <c r="C225" i="25"/>
  <c r="B225" i="25"/>
  <c r="L224" i="25"/>
  <c r="C224" i="25"/>
  <c r="B224" i="25"/>
  <c r="L223" i="25"/>
  <c r="C223" i="25"/>
  <c r="B223" i="25"/>
  <c r="L222" i="25"/>
  <c r="C222" i="25"/>
  <c r="B222" i="25"/>
  <c r="L221" i="25"/>
  <c r="C221" i="25"/>
  <c r="B221" i="25"/>
  <c r="L220" i="25"/>
  <c r="C220" i="25"/>
  <c r="B220" i="25"/>
  <c r="L219" i="25"/>
  <c r="C219" i="25"/>
  <c r="B219" i="25"/>
  <c r="L218" i="25"/>
  <c r="C218" i="25"/>
  <c r="B218" i="25"/>
  <c r="L217" i="25"/>
  <c r="C217" i="25"/>
  <c r="B217" i="25"/>
  <c r="L216" i="25"/>
  <c r="C216" i="25"/>
  <c r="B216" i="25"/>
  <c r="L215" i="25"/>
  <c r="C215" i="25"/>
  <c r="B215" i="25"/>
  <c r="L214" i="25"/>
  <c r="C214" i="25"/>
  <c r="B214" i="25"/>
  <c r="L213" i="25"/>
  <c r="J23" i="28" s="1"/>
  <c r="C213" i="25"/>
  <c r="G23" i="28" s="1"/>
  <c r="B213" i="25"/>
  <c r="L212" i="25"/>
  <c r="C212" i="25"/>
  <c r="B212" i="25"/>
  <c r="L211" i="25"/>
  <c r="C211" i="25"/>
  <c r="B211" i="25"/>
  <c r="L210" i="25"/>
  <c r="C210" i="25"/>
  <c r="B210" i="25"/>
  <c r="L209" i="25"/>
  <c r="C209" i="25"/>
  <c r="B209" i="25"/>
  <c r="L208" i="25"/>
  <c r="C208" i="25"/>
  <c r="B208" i="25"/>
  <c r="L207" i="25"/>
  <c r="C207" i="25"/>
  <c r="B207" i="25"/>
  <c r="L206" i="25"/>
  <c r="C206" i="25"/>
  <c r="B206" i="25"/>
  <c r="L205" i="25"/>
  <c r="C205" i="25"/>
  <c r="B205" i="25"/>
  <c r="L204" i="25"/>
  <c r="C204" i="25"/>
  <c r="B204" i="25"/>
  <c r="L203" i="25"/>
  <c r="C203" i="25"/>
  <c r="B203" i="25"/>
  <c r="L202" i="25"/>
  <c r="C202" i="25"/>
  <c r="B202" i="25"/>
  <c r="L201" i="25"/>
  <c r="C201" i="25"/>
  <c r="B201" i="25"/>
  <c r="L200" i="25"/>
  <c r="C200" i="25"/>
  <c r="B200" i="25"/>
  <c r="L199" i="25"/>
  <c r="C199" i="25"/>
  <c r="B199" i="25"/>
  <c r="L198" i="25"/>
  <c r="C198" i="25"/>
  <c r="B198" i="25"/>
  <c r="L197" i="25"/>
  <c r="C197" i="25"/>
  <c r="B197" i="25"/>
  <c r="L196" i="25"/>
  <c r="C196" i="25"/>
  <c r="B196" i="25"/>
  <c r="L195" i="25"/>
  <c r="C195" i="25"/>
  <c r="B195" i="25"/>
  <c r="L194" i="25"/>
  <c r="C194" i="25"/>
  <c r="B194" i="25"/>
  <c r="L193" i="25"/>
  <c r="C193" i="25"/>
  <c r="B193" i="25"/>
  <c r="L192" i="25"/>
  <c r="C192" i="25"/>
  <c r="B192" i="25"/>
  <c r="L191" i="25"/>
  <c r="C191" i="25"/>
  <c r="B191" i="25"/>
  <c r="L190" i="25"/>
  <c r="C190" i="25"/>
  <c r="B190" i="25"/>
  <c r="L189" i="25"/>
  <c r="C189" i="25"/>
  <c r="B189" i="25"/>
  <c r="L188" i="25"/>
  <c r="C188" i="25"/>
  <c r="B188" i="25"/>
  <c r="L187" i="25"/>
  <c r="C187" i="25"/>
  <c r="B187" i="25"/>
  <c r="L186" i="25"/>
  <c r="C186" i="25"/>
  <c r="B186" i="25"/>
  <c r="L185" i="25"/>
  <c r="J22" i="28" s="1"/>
  <c r="C185" i="25"/>
  <c r="G22" i="28" s="1"/>
  <c r="B185" i="25"/>
  <c r="C184" i="25"/>
  <c r="G21" i="28" s="1"/>
  <c r="B184" i="25"/>
  <c r="L183" i="25"/>
  <c r="C183" i="25"/>
  <c r="B183" i="25"/>
  <c r="L182" i="25"/>
  <c r="C182" i="25"/>
  <c r="B182" i="25"/>
  <c r="L181" i="25"/>
  <c r="C181" i="25"/>
  <c r="B181" i="25"/>
  <c r="L180" i="25"/>
  <c r="C180" i="25"/>
  <c r="B180" i="25"/>
  <c r="L179" i="25"/>
  <c r="C179" i="25"/>
  <c r="B179" i="25"/>
  <c r="L178" i="25"/>
  <c r="J20" i="28" s="1"/>
  <c r="C178" i="25"/>
  <c r="G20" i="28" s="1"/>
  <c r="B178" i="25"/>
  <c r="L177" i="25"/>
  <c r="C177" i="25"/>
  <c r="B177" i="25"/>
  <c r="L176" i="25"/>
  <c r="C176" i="25"/>
  <c r="B176" i="25"/>
  <c r="L175" i="25"/>
  <c r="C175" i="25"/>
  <c r="B175" i="25"/>
  <c r="L174" i="25"/>
  <c r="C174" i="25"/>
  <c r="B174" i="25"/>
  <c r="L173" i="25"/>
  <c r="C173" i="25"/>
  <c r="B173" i="25"/>
  <c r="L172" i="25"/>
  <c r="C172" i="25"/>
  <c r="B172" i="25"/>
  <c r="L171" i="25"/>
  <c r="C171" i="25"/>
  <c r="B171" i="25"/>
  <c r="L170" i="25"/>
  <c r="C170" i="25"/>
  <c r="B170" i="25"/>
  <c r="L169" i="25"/>
  <c r="C169" i="25"/>
  <c r="B169" i="25"/>
  <c r="L168" i="25"/>
  <c r="C168" i="25"/>
  <c r="B168" i="25"/>
  <c r="L167" i="25"/>
  <c r="C167" i="25"/>
  <c r="B167" i="25"/>
  <c r="L166" i="25"/>
  <c r="C166" i="25"/>
  <c r="B166" i="25"/>
  <c r="L165" i="25"/>
  <c r="C165" i="25"/>
  <c r="B165" i="25"/>
  <c r="L164" i="25"/>
  <c r="C164" i="25"/>
  <c r="B164" i="25"/>
  <c r="L163" i="25"/>
  <c r="C163" i="25"/>
  <c r="B163" i="25"/>
  <c r="L162" i="25"/>
  <c r="C162" i="25"/>
  <c r="B162" i="25"/>
  <c r="L161" i="25"/>
  <c r="C161" i="25"/>
  <c r="B161" i="25"/>
  <c r="L160" i="25"/>
  <c r="C160" i="25"/>
  <c r="B160" i="25"/>
  <c r="L159" i="25"/>
  <c r="C159" i="25"/>
  <c r="G19" i="28" s="1"/>
  <c r="B159" i="25"/>
  <c r="L158" i="25"/>
  <c r="C158" i="25"/>
  <c r="B158" i="25"/>
  <c r="L157" i="25"/>
  <c r="C157" i="25"/>
  <c r="B157" i="25"/>
  <c r="L156" i="25"/>
  <c r="C156" i="25"/>
  <c r="B156" i="25"/>
  <c r="L155" i="25"/>
  <c r="C155" i="25"/>
  <c r="B155" i="25"/>
  <c r="L154" i="25"/>
  <c r="C154" i="25"/>
  <c r="B154" i="25"/>
  <c r="L153" i="25"/>
  <c r="C153" i="25"/>
  <c r="B153" i="25"/>
  <c r="L152" i="25"/>
  <c r="C152" i="25"/>
  <c r="B152" i="25"/>
  <c r="L151" i="25"/>
  <c r="C151" i="25"/>
  <c r="B151" i="25"/>
  <c r="L150" i="25"/>
  <c r="C150" i="25"/>
  <c r="B150" i="25"/>
  <c r="L149" i="25"/>
  <c r="C149" i="25"/>
  <c r="B149" i="25"/>
  <c r="L148" i="25"/>
  <c r="C148" i="25"/>
  <c r="B148" i="25"/>
  <c r="L147" i="25"/>
  <c r="C147" i="25"/>
  <c r="B147" i="25"/>
  <c r="L146" i="25"/>
  <c r="C146" i="25"/>
  <c r="B146" i="25"/>
  <c r="L145" i="25"/>
  <c r="C145" i="25"/>
  <c r="B145" i="25"/>
  <c r="L144" i="25"/>
  <c r="C144" i="25"/>
  <c r="B144" i="25"/>
  <c r="L143" i="25"/>
  <c r="C143" i="25"/>
  <c r="B143" i="25"/>
  <c r="L142" i="25"/>
  <c r="C142" i="25"/>
  <c r="B142" i="25"/>
  <c r="L141" i="25"/>
  <c r="C141" i="25"/>
  <c r="B141" i="25"/>
  <c r="L140" i="25"/>
  <c r="C140" i="25"/>
  <c r="B140" i="25"/>
  <c r="L139" i="25"/>
  <c r="C139" i="25"/>
  <c r="B139" i="25"/>
  <c r="L138" i="25"/>
  <c r="C138" i="25"/>
  <c r="B138" i="25"/>
  <c r="L137" i="25"/>
  <c r="C137" i="25"/>
  <c r="B137" i="25"/>
  <c r="L136" i="25"/>
  <c r="C136" i="25"/>
  <c r="B136" i="25"/>
  <c r="L135" i="25"/>
  <c r="C135" i="25"/>
  <c r="B135" i="25"/>
  <c r="L134" i="25"/>
  <c r="C134" i="25"/>
  <c r="B134" i="25"/>
  <c r="L133" i="25"/>
  <c r="C133" i="25"/>
  <c r="B133" i="25"/>
  <c r="L132" i="25"/>
  <c r="C132" i="25"/>
  <c r="B132" i="25"/>
  <c r="L131" i="25"/>
  <c r="C131" i="25"/>
  <c r="B131" i="25"/>
  <c r="L130" i="25"/>
  <c r="C130" i="25"/>
  <c r="B130" i="25"/>
  <c r="L129" i="25"/>
  <c r="C129" i="25"/>
  <c r="B129" i="25"/>
  <c r="L128" i="25"/>
  <c r="C128" i="25"/>
  <c r="B128" i="25"/>
  <c r="L127" i="25"/>
  <c r="C127" i="25"/>
  <c r="B127" i="25"/>
  <c r="L126" i="25"/>
  <c r="C126" i="25"/>
  <c r="B126" i="25"/>
  <c r="L125" i="25"/>
  <c r="C125" i="25"/>
  <c r="B125" i="25"/>
  <c r="L124" i="25"/>
  <c r="C124" i="25"/>
  <c r="B124" i="25"/>
  <c r="L123" i="25"/>
  <c r="C123" i="25"/>
  <c r="B123" i="25"/>
  <c r="L122" i="25"/>
  <c r="C122" i="25"/>
  <c r="B122" i="25"/>
  <c r="L121" i="25"/>
  <c r="C121" i="25"/>
  <c r="G18" i="28" s="1"/>
  <c r="B121" i="25"/>
  <c r="L120" i="25"/>
  <c r="C120" i="25"/>
  <c r="B120" i="25"/>
  <c r="L119" i="25"/>
  <c r="C119" i="25"/>
  <c r="B119" i="25"/>
  <c r="L118" i="25"/>
  <c r="C118" i="25"/>
  <c r="B118" i="25"/>
  <c r="L117" i="25"/>
  <c r="C117" i="25"/>
  <c r="B117" i="25"/>
  <c r="L116" i="25"/>
  <c r="C116" i="25"/>
  <c r="B116" i="25"/>
  <c r="L115" i="25"/>
  <c r="C115" i="25"/>
  <c r="B115" i="25"/>
  <c r="L114" i="25"/>
  <c r="C114" i="25"/>
  <c r="B114" i="25"/>
  <c r="L113" i="25"/>
  <c r="C113" i="25"/>
  <c r="B113" i="25"/>
  <c r="L112" i="25"/>
  <c r="C112" i="25"/>
  <c r="B112" i="25"/>
  <c r="L111" i="25"/>
  <c r="C111" i="25"/>
  <c r="B111" i="25"/>
  <c r="L110" i="25"/>
  <c r="C110" i="25"/>
  <c r="B110" i="25"/>
  <c r="L109" i="25"/>
  <c r="C109" i="25"/>
  <c r="B109" i="25"/>
  <c r="L108" i="25"/>
  <c r="C108" i="25"/>
  <c r="B108" i="25"/>
  <c r="L107" i="25"/>
  <c r="C107" i="25"/>
  <c r="B107" i="25"/>
  <c r="L106" i="25"/>
  <c r="C106" i="25"/>
  <c r="B106" i="25"/>
  <c r="L105" i="25"/>
  <c r="C105" i="25"/>
  <c r="B105" i="25"/>
  <c r="L104" i="25"/>
  <c r="C104" i="25"/>
  <c r="B104" i="25"/>
  <c r="L103" i="25"/>
  <c r="C103" i="25"/>
  <c r="B103" i="25"/>
  <c r="L102" i="25"/>
  <c r="C102" i="25"/>
  <c r="B102" i="25"/>
  <c r="L101" i="25"/>
  <c r="C101" i="25"/>
  <c r="B101" i="25"/>
  <c r="L100" i="25"/>
  <c r="C100" i="25"/>
  <c r="B100" i="25"/>
  <c r="L99" i="25"/>
  <c r="C99" i="25"/>
  <c r="G17" i="28" s="1"/>
  <c r="B99" i="25"/>
  <c r="L98" i="25"/>
  <c r="C98" i="25"/>
  <c r="B98" i="25"/>
  <c r="L97" i="25"/>
  <c r="C97" i="25"/>
  <c r="B97" i="25"/>
  <c r="L96" i="25"/>
  <c r="C96" i="25"/>
  <c r="B96" i="25"/>
  <c r="L95" i="25"/>
  <c r="C95" i="25"/>
  <c r="B95" i="25"/>
  <c r="L94" i="25"/>
  <c r="C94" i="25"/>
  <c r="B94" i="25"/>
  <c r="L93" i="25"/>
  <c r="C93" i="25"/>
  <c r="B93" i="25"/>
  <c r="L92" i="25"/>
  <c r="C92" i="25"/>
  <c r="B92" i="25"/>
  <c r="L91" i="25"/>
  <c r="C91" i="25"/>
  <c r="B91" i="25"/>
  <c r="L90" i="25"/>
  <c r="C90" i="25"/>
  <c r="B90" i="25"/>
  <c r="L89" i="25"/>
  <c r="C89" i="25"/>
  <c r="B89" i="25"/>
  <c r="L88" i="25"/>
  <c r="C88" i="25"/>
  <c r="B88" i="25"/>
  <c r="L87" i="25"/>
  <c r="C87" i="25"/>
  <c r="B87" i="25"/>
  <c r="L86" i="25"/>
  <c r="C86" i="25"/>
  <c r="B86" i="25"/>
  <c r="L85" i="25"/>
  <c r="C85" i="25"/>
  <c r="B85" i="25"/>
  <c r="L84" i="25"/>
  <c r="C84" i="25"/>
  <c r="B84" i="25"/>
  <c r="L83" i="25"/>
  <c r="C83" i="25"/>
  <c r="B83" i="25"/>
  <c r="L82" i="25"/>
  <c r="C82" i="25"/>
  <c r="B82" i="25"/>
  <c r="L81" i="25"/>
  <c r="C81" i="25"/>
  <c r="B81" i="25"/>
  <c r="L80" i="25"/>
  <c r="C80" i="25"/>
  <c r="B80" i="25"/>
  <c r="L79" i="25"/>
  <c r="C79" i="25"/>
  <c r="B79" i="25"/>
  <c r="L78" i="25"/>
  <c r="C78" i="25"/>
  <c r="B78" i="25"/>
  <c r="L77" i="25"/>
  <c r="C77" i="25"/>
  <c r="B77" i="25"/>
  <c r="L76" i="25"/>
  <c r="C76" i="25"/>
  <c r="G16" i="28" s="1"/>
  <c r="B76" i="25"/>
  <c r="L75" i="25"/>
  <c r="C75" i="25"/>
  <c r="B75" i="25"/>
  <c r="L74" i="25"/>
  <c r="C74" i="25"/>
  <c r="B74" i="25"/>
  <c r="L73" i="25"/>
  <c r="C73" i="25"/>
  <c r="B73" i="25"/>
  <c r="L72" i="25"/>
  <c r="C72" i="25"/>
  <c r="B72" i="25"/>
  <c r="L71" i="25"/>
  <c r="C71" i="25"/>
  <c r="B71" i="25"/>
  <c r="L70" i="25"/>
  <c r="C70" i="25"/>
  <c r="B70" i="25"/>
  <c r="L69" i="25"/>
  <c r="C69" i="25"/>
  <c r="B69" i="25"/>
  <c r="L68" i="25"/>
  <c r="C68" i="25"/>
  <c r="B68" i="25"/>
  <c r="L67" i="25"/>
  <c r="C67" i="25"/>
  <c r="G15" i="28" s="1"/>
  <c r="B67" i="25"/>
  <c r="L66" i="25"/>
  <c r="C66" i="25"/>
  <c r="B66" i="25"/>
  <c r="L65" i="25"/>
  <c r="C65" i="25"/>
  <c r="B65" i="25"/>
  <c r="L64" i="25"/>
  <c r="C64" i="25"/>
  <c r="B64" i="25"/>
  <c r="L63" i="25"/>
  <c r="C63" i="25"/>
  <c r="B63" i="25"/>
  <c r="L62" i="25"/>
  <c r="C62" i="25"/>
  <c r="B62" i="25"/>
  <c r="L61" i="25"/>
  <c r="C61" i="25"/>
  <c r="B61" i="25"/>
  <c r="L60" i="25"/>
  <c r="C60" i="25"/>
  <c r="B60" i="25"/>
  <c r="L59" i="25"/>
  <c r="C59" i="25"/>
  <c r="B59" i="25"/>
  <c r="L58" i="25"/>
  <c r="C58" i="25"/>
  <c r="B58" i="25"/>
  <c r="L57" i="25"/>
  <c r="C57" i="25"/>
  <c r="B57" i="25"/>
  <c r="L56" i="25"/>
  <c r="C56" i="25"/>
  <c r="B56" i="25"/>
  <c r="L55" i="25"/>
  <c r="C55" i="25"/>
  <c r="G14" i="28" s="1"/>
  <c r="B55" i="25"/>
  <c r="L54" i="25"/>
  <c r="C54" i="25"/>
  <c r="B54" i="25"/>
  <c r="L53" i="25"/>
  <c r="C53" i="25"/>
  <c r="B53" i="25"/>
  <c r="L52" i="25"/>
  <c r="C52" i="25"/>
  <c r="B52" i="25"/>
  <c r="L51" i="25"/>
  <c r="C51" i="25"/>
  <c r="B51" i="25"/>
  <c r="L50" i="25"/>
  <c r="C50" i="25"/>
  <c r="B50" i="25"/>
  <c r="L49" i="25"/>
  <c r="C49" i="25"/>
  <c r="B49" i="25"/>
  <c r="L48" i="25"/>
  <c r="C48" i="25"/>
  <c r="B48" i="25"/>
  <c r="L47" i="25"/>
  <c r="C47" i="25"/>
  <c r="B47" i="25"/>
  <c r="L46" i="25"/>
  <c r="C46" i="25"/>
  <c r="B46" i="25"/>
  <c r="L45" i="25"/>
  <c r="C45" i="25"/>
  <c r="B45" i="25"/>
  <c r="L44" i="25"/>
  <c r="C44" i="25"/>
  <c r="B44" i="25"/>
  <c r="L43" i="25"/>
  <c r="C43" i="25"/>
  <c r="B43" i="25"/>
  <c r="L42" i="25"/>
  <c r="J13" i="28" s="1"/>
  <c r="C42" i="25"/>
  <c r="G13" i="28" s="1"/>
  <c r="B42" i="25"/>
  <c r="L41" i="25"/>
  <c r="C41" i="25"/>
  <c r="B41" i="25"/>
  <c r="L40" i="25"/>
  <c r="C40" i="25"/>
  <c r="B40" i="25"/>
  <c r="L39" i="25"/>
  <c r="C39" i="25"/>
  <c r="B39" i="25"/>
  <c r="L38" i="25"/>
  <c r="C38" i="25"/>
  <c r="B38" i="25"/>
  <c r="L37" i="25"/>
  <c r="C37" i="25"/>
  <c r="G12" i="28" s="1"/>
  <c r="B37" i="25"/>
  <c r="L36" i="25"/>
  <c r="C36" i="25"/>
  <c r="B36" i="25"/>
  <c r="L35" i="25"/>
  <c r="C35" i="25"/>
  <c r="B35" i="25"/>
  <c r="L34" i="25"/>
  <c r="C34" i="25"/>
  <c r="B34" i="25"/>
  <c r="L33" i="25"/>
  <c r="C33" i="25"/>
  <c r="B33" i="25"/>
  <c r="L32" i="25"/>
  <c r="C32" i="25"/>
  <c r="B32" i="25"/>
  <c r="L31" i="25"/>
  <c r="C31" i="25"/>
  <c r="B31" i="25"/>
  <c r="L30" i="25"/>
  <c r="C30" i="25"/>
  <c r="B30" i="25"/>
  <c r="L29" i="25"/>
  <c r="C29" i="25"/>
  <c r="B29" i="25"/>
  <c r="L28" i="25"/>
  <c r="C28" i="25"/>
  <c r="B28" i="25"/>
  <c r="L27" i="25"/>
  <c r="C27" i="25"/>
  <c r="B27" i="25"/>
  <c r="L26" i="25"/>
  <c r="C26" i="25"/>
  <c r="B26" i="25"/>
  <c r="L25" i="25"/>
  <c r="C25" i="25"/>
  <c r="G11" i="28" s="1"/>
  <c r="B25" i="25"/>
  <c r="L24" i="25"/>
  <c r="C24" i="25"/>
  <c r="B24" i="25"/>
  <c r="L23" i="25"/>
  <c r="C23" i="25"/>
  <c r="B23" i="25"/>
  <c r="L22" i="25"/>
  <c r="C22" i="25"/>
  <c r="B22" i="25"/>
  <c r="L21" i="25"/>
  <c r="C21" i="25"/>
  <c r="B21" i="25"/>
  <c r="L20" i="25"/>
  <c r="C20" i="25"/>
  <c r="G10" i="28" s="1"/>
  <c r="B20" i="25"/>
  <c r="L19" i="25"/>
  <c r="C19" i="25"/>
  <c r="B19" i="25"/>
  <c r="L18" i="25"/>
  <c r="C18" i="25"/>
  <c r="B18" i="25"/>
  <c r="L17" i="25"/>
  <c r="C17" i="25"/>
  <c r="B17" i="25"/>
  <c r="L16" i="25"/>
  <c r="C16" i="25"/>
  <c r="B16" i="25"/>
  <c r="L15" i="25"/>
  <c r="C15" i="25"/>
  <c r="B15" i="25"/>
  <c r="L14" i="25"/>
  <c r="C14" i="25"/>
  <c r="B14" i="25"/>
  <c r="L13" i="25"/>
  <c r="C13" i="25"/>
  <c r="G9" i="28" s="1"/>
  <c r="B13" i="25"/>
  <c r="L12" i="25"/>
  <c r="C12" i="25"/>
  <c r="B12" i="25"/>
  <c r="L11" i="25"/>
  <c r="C11" i="25"/>
  <c r="B11" i="25"/>
  <c r="L10" i="25"/>
  <c r="C10" i="25"/>
  <c r="B10" i="25"/>
  <c r="L9" i="25"/>
  <c r="C9" i="25"/>
  <c r="B9" i="25"/>
  <c r="L8" i="25"/>
  <c r="C8" i="25"/>
  <c r="B8" i="25"/>
  <c r="L7" i="25"/>
  <c r="C7" i="25"/>
  <c r="B7" i="25"/>
  <c r="L6" i="25"/>
  <c r="J8" i="28" s="1"/>
  <c r="C6" i="25"/>
  <c r="G8" i="28" s="1"/>
  <c r="B6" i="25"/>
  <c r="L5" i="25"/>
  <c r="C5" i="25"/>
  <c r="B5" i="25"/>
  <c r="L4" i="25"/>
  <c r="C4" i="25"/>
  <c r="B4" i="25"/>
  <c r="L3" i="25"/>
  <c r="C3" i="25"/>
  <c r="B3" i="25"/>
  <c r="L2" i="25"/>
  <c r="C2" i="25"/>
  <c r="G7" i="28" s="1"/>
  <c r="B2" i="25"/>
  <c r="J11" i="28" l="1"/>
  <c r="J18" i="28"/>
  <c r="J26" i="28"/>
  <c r="J9" i="28"/>
  <c r="J12" i="28"/>
  <c r="L10" i="28"/>
  <c r="M11" i="28"/>
  <c r="L14" i="28"/>
  <c r="M15" i="28"/>
  <c r="L18" i="28"/>
  <c r="M19" i="28"/>
  <c r="L22" i="28"/>
  <c r="M23" i="28"/>
  <c r="L26" i="28"/>
  <c r="M27" i="28"/>
  <c r="L30" i="28"/>
  <c r="M31" i="28"/>
  <c r="L34" i="28"/>
  <c r="M35" i="28"/>
  <c r="L38" i="28"/>
  <c r="M39" i="28"/>
  <c r="L42" i="28"/>
  <c r="M43" i="28"/>
  <c r="L7" i="28"/>
  <c r="M16" i="28"/>
  <c r="L19" i="28"/>
  <c r="L31" i="28"/>
  <c r="L35" i="28"/>
  <c r="M36" i="28"/>
  <c r="L9" i="28"/>
  <c r="M10" i="28"/>
  <c r="L13" i="28"/>
  <c r="M14" i="28"/>
  <c r="L17" i="28"/>
  <c r="M18" i="28"/>
  <c r="L21" i="28"/>
  <c r="M22" i="28"/>
  <c r="L25" i="28"/>
  <c r="M26" i="28"/>
  <c r="L29" i="28"/>
  <c r="M30" i="28"/>
  <c r="L33" i="28"/>
  <c r="M34" i="28"/>
  <c r="L37" i="28"/>
  <c r="M38" i="28"/>
  <c r="L41" i="28"/>
  <c r="M42" i="28"/>
  <c r="L45" i="28"/>
  <c r="L36" i="28"/>
  <c r="L40" i="28"/>
  <c r="M45" i="28"/>
  <c r="M20" i="28"/>
  <c r="M24" i="28"/>
  <c r="L8" i="28"/>
  <c r="M9" i="28"/>
  <c r="L12" i="28"/>
  <c r="M13" i="28"/>
  <c r="L16" i="28"/>
  <c r="M17" i="28"/>
  <c r="L20" i="28"/>
  <c r="M21" i="28"/>
  <c r="L24" i="28"/>
  <c r="M25" i="28"/>
  <c r="L28" i="28"/>
  <c r="M29" i="28"/>
  <c r="L32" i="28"/>
  <c r="M33" i="28"/>
  <c r="M37" i="28"/>
  <c r="M41" i="28"/>
  <c r="L44" i="28"/>
  <c r="L23" i="28"/>
  <c r="M32" i="28"/>
  <c r="M40" i="28"/>
  <c r="M44" i="28"/>
  <c r="M7" i="28"/>
  <c r="M8" i="28"/>
  <c r="L11" i="28"/>
  <c r="M12" i="28"/>
  <c r="L15" i="28"/>
  <c r="L27" i="28"/>
  <c r="M28" i="28"/>
  <c r="L39" i="28"/>
  <c r="L43" i="28"/>
  <c r="J10" i="28"/>
  <c r="J16" i="28"/>
  <c r="J36" i="28"/>
  <c r="J14" i="28"/>
  <c r="J15" i="28"/>
  <c r="J17" i="28"/>
  <c r="J19" i="28"/>
  <c r="J25" i="28"/>
  <c r="J28" i="28"/>
  <c r="J34" i="28"/>
  <c r="J35" i="28"/>
  <c r="J44" i="28"/>
  <c r="J41" i="28"/>
  <c r="J7" i="28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O27" i="28" l="1"/>
  <c r="P27" i="28"/>
  <c r="P28" i="28"/>
  <c r="O28" i="28"/>
  <c r="P20" i="28"/>
  <c r="O20" i="28"/>
  <c r="P12" i="28"/>
  <c r="O12" i="28"/>
  <c r="P45" i="28"/>
  <c r="O45" i="28"/>
  <c r="P37" i="28"/>
  <c r="O37" i="28"/>
  <c r="P29" i="28"/>
  <c r="O29" i="28"/>
  <c r="P21" i="28"/>
  <c r="O21" i="28"/>
  <c r="P13" i="28"/>
  <c r="O13" i="28"/>
  <c r="P35" i="28"/>
  <c r="O35" i="28"/>
  <c r="O7" i="28"/>
  <c r="P7" i="28"/>
  <c r="P38" i="28"/>
  <c r="O38" i="28"/>
  <c r="P30" i="28"/>
  <c r="O30" i="28"/>
  <c r="P22" i="28"/>
  <c r="O22" i="28"/>
  <c r="P14" i="28"/>
  <c r="O14" i="28"/>
  <c r="O43" i="28"/>
  <c r="P43" i="28"/>
  <c r="P15" i="28"/>
  <c r="O15" i="28"/>
  <c r="O23" i="28"/>
  <c r="P23" i="28"/>
  <c r="O31" i="28"/>
  <c r="P31" i="28"/>
  <c r="O39" i="28"/>
  <c r="P39" i="28"/>
  <c r="O44" i="28"/>
  <c r="P44" i="28"/>
  <c r="O32" i="28"/>
  <c r="P32" i="28"/>
  <c r="P24" i="28"/>
  <c r="O24" i="28"/>
  <c r="P16" i="28"/>
  <c r="O16" i="28"/>
  <c r="P8" i="28"/>
  <c r="O8" i="28"/>
  <c r="O40" i="28"/>
  <c r="P40" i="28"/>
  <c r="O41" i="28"/>
  <c r="P41" i="28"/>
  <c r="P33" i="28"/>
  <c r="O33" i="28"/>
  <c r="P25" i="28"/>
  <c r="O25" i="28"/>
  <c r="P17" i="28"/>
  <c r="O17" i="28"/>
  <c r="O9" i="28"/>
  <c r="P9" i="28"/>
  <c r="P19" i="28"/>
  <c r="O19" i="28"/>
  <c r="P42" i="28"/>
  <c r="O42" i="28"/>
  <c r="P34" i="28"/>
  <c r="O34" i="28"/>
  <c r="P26" i="28"/>
  <c r="O26" i="28"/>
  <c r="P18" i="28"/>
  <c r="O18" i="28"/>
  <c r="P10" i="28"/>
  <c r="O10" i="28"/>
  <c r="P11" i="28"/>
  <c r="O11" i="28"/>
  <c r="P36" i="28"/>
  <c r="O36" i="28"/>
  <c r="C2" i="30"/>
</calcChain>
</file>

<file path=xl/sharedStrings.xml><?xml version="1.0" encoding="utf-8"?>
<sst xmlns="http://schemas.openxmlformats.org/spreadsheetml/2006/main" count="2748" uniqueCount="359">
  <si>
    <t>Consumo Médio do Período</t>
  </si>
  <si>
    <t>Tipo</t>
  </si>
  <si>
    <t>Cód. Item</t>
  </si>
  <si>
    <t>Soma</t>
  </si>
  <si>
    <t>UO</t>
  </si>
  <si>
    <t>Descrição Órgão</t>
  </si>
  <si>
    <t>TCB - Sociedade de Transportes Coletivos de Brasília Ltda</t>
  </si>
  <si>
    <t>Descrição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</si>
  <si>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</si>
  <si>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</si>
  <si>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</si>
  <si>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</si>
  <si>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</si>
  <si>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</si>
  <si>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Item nº</t>
  </si>
  <si>
    <t>Unid. Fornec.</t>
  </si>
  <si>
    <t>Informe no campo ao lado os possíveis locais de entrega:</t>
  </si>
  <si>
    <t>Qtd. Estimada (B)</t>
  </si>
  <si>
    <t>Estoque</t>
  </si>
  <si>
    <t>Código do Material</t>
  </si>
  <si>
    <t>Descrição do Material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</si>
  <si>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</si>
  <si>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</si>
  <si>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</si>
  <si>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</si>
  <si>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</si>
  <si>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</si>
  <si>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</si>
  <si>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</si>
  <si>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</si>
  <si>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</si>
  <si>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</si>
  <si>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</si>
  <si>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</si>
  <si>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</si>
  <si>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</si>
  <si>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</si>
  <si>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</si>
  <si>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</si>
  <si>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</si>
  <si>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</si>
  <si>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</si>
  <si>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</si>
  <si>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</si>
  <si>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</si>
  <si>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</si>
  <si>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</si>
  <si>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</si>
  <si>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</si>
  <si>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</si>
  <si>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</si>
  <si>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</si>
  <si>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</si>
  <si>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</si>
  <si>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</si>
  <si>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</si>
  <si>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</si>
  <si>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</si>
  <si>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</si>
  <si>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</si>
  <si>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</si>
  <si>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</si>
  <si>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</si>
  <si>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</si>
  <si>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</si>
  <si>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</si>
  <si>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</si>
  <si>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</si>
  <si>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</si>
  <si>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</si>
  <si>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</si>
  <si>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</si>
  <si>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</si>
  <si>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</si>
  <si>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</si>
  <si>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</si>
  <si>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</si>
  <si>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</si>
  <si>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</si>
  <si>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</si>
  <si>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</si>
  <si>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</si>
  <si>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</si>
  <si>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</si>
  <si>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</si>
  <si>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</si>
  <si>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</si>
  <si>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</si>
  <si>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</si>
  <si>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</si>
  <si>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</si>
  <si>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SEDICT - Secretaria de Estado de Economia e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</si>
  <si>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</si>
  <si>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</si>
  <si>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</si>
  <si>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</si>
  <si>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</si>
  <si>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</si>
  <si>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</si>
  <si>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</si>
  <si>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</si>
  <si>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</si>
  <si>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</si>
  <si>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PLANILHA DE DIMENSIONAMENTO</t>
  </si>
  <si>
    <t>SLU</t>
  </si>
  <si>
    <t>PGDF</t>
  </si>
  <si>
    <t>SINESP</t>
  </si>
  <si>
    <t>SEC</t>
  </si>
  <si>
    <t>SSP</t>
  </si>
  <si>
    <t>JBB</t>
  </si>
  <si>
    <t>SEPLAG</t>
  </si>
  <si>
    <t>FHB</t>
  </si>
  <si>
    <t>SEJUS</t>
  </si>
  <si>
    <t>IBRAM</t>
  </si>
  <si>
    <t>EMATER</t>
  </si>
  <si>
    <t>NOVACAP</t>
  </si>
  <si>
    <t>PMDF</t>
  </si>
  <si>
    <t>DFTRANS</t>
  </si>
  <si>
    <t>BRAZLAND RA IV</t>
  </si>
  <si>
    <t>SOBRADINHO RA V</t>
  </si>
  <si>
    <t>CEILANDIA RA IX</t>
  </si>
  <si>
    <t>GUARA RA X</t>
  </si>
  <si>
    <t>SAMAMB RA XII</t>
  </si>
  <si>
    <t>STA MA RA XIII</t>
  </si>
  <si>
    <t>CANDANGO RA XIX</t>
  </si>
  <si>
    <t>VICENTE PIRES RA XXX</t>
  </si>
  <si>
    <t>SCIA RA XXV</t>
  </si>
  <si>
    <t>SOBRADINHO 2 RA XXVI</t>
  </si>
  <si>
    <t>FJZB</t>
  </si>
  <si>
    <t>CASA CIVIL</t>
  </si>
  <si>
    <t>SEAGRI</t>
  </si>
  <si>
    <t>SEGETH</t>
  </si>
  <si>
    <t>SECRIANCA</t>
  </si>
  <si>
    <t>CGDF</t>
  </si>
  <si>
    <t>AGEFIS</t>
  </si>
  <si>
    <t>GAMA RA II</t>
  </si>
  <si>
    <t>TAGUA RA III</t>
  </si>
  <si>
    <t>BANDEIR RA VIII</t>
  </si>
  <si>
    <t>SAO SEBT RA XIV</t>
  </si>
  <si>
    <t>RIACHO F 1 RA XVII</t>
  </si>
  <si>
    <t>Qtd demandantes</t>
  </si>
  <si>
    <t>PLANALT RA VI</t>
  </si>
  <si>
    <t>SE</t>
  </si>
  <si>
    <t>CRUZEIRO RA XI</t>
  </si>
  <si>
    <t>DPDF</t>
  </si>
  <si>
    <t>SEMOB</t>
  </si>
  <si>
    <t>CODEPLAN</t>
  </si>
  <si>
    <t>3.3.90.30.26.01.0102.000009-01</t>
  </si>
  <si>
    <t>ADAPTADOR,Aplicação: Adaptador tripolar padrão novo para tomada de padrão antigo, Corrente Nominal: 15 A, Consumo máximo de tensão de entrada: 127v~1905w e 220v~3300w.</t>
  </si>
  <si>
    <t>un</t>
  </si>
  <si>
    <t>ARQUIVO PUBLICO</t>
  </si>
  <si>
    <t>IPREV-DF</t>
  </si>
  <si>
    <t>3.3.90.30.26.01.0102.000010-01</t>
  </si>
  <si>
    <t>ADAPTADOR,Aplicação: Adaptador tripolar padrão antigo para tomada de padrão novo, Corrente Nominal: 10 A, Consumo máximo de tensão de entrada: 127v~1905w e 220v~3300w.</t>
  </si>
  <si>
    <t>3.3.90.30.26.01.0102.000011-01</t>
  </si>
  <si>
    <t>ADAPTADOR,Aplicação: Adaptador tripolar padrão antigo para tomada de padrão novo, Corrente Nominal: 15 A, Consumo máximo de tensão de entrada: 127v~1905w e 220v~3300w.</t>
  </si>
  <si>
    <t>SEDESTMIDH</t>
  </si>
  <si>
    <t>3.3.90.30.26.01.0102.000012-01</t>
  </si>
  <si>
    <t>ADAPTADOR,Aplicação: Adaptador tripolar padrão novo para tomada de padrão antigo, Corrente Nominal: 10 A, Consumo máximo de tensão de entrada: 127v~1905w e 220v~3300w.</t>
  </si>
  <si>
    <t>3.3.90.30.26.01.0102.000015-01</t>
  </si>
  <si>
    <t>ADAPTADOR,Aplicação: Adaptador para tomada, Material: Termoplástico, Tipo Entrada: 2P+T, Tipo Saída: 2P, Tensão: 250V, Amperagem: 20A.</t>
  </si>
  <si>
    <t>3.3.90.30.26.01.0106.000004-01</t>
  </si>
  <si>
    <t>BENJAMIM,Material: Termoplástico, Entrada: 2P+T, Tipo: 03 saídas 2P+T, Amperagem: 10 A, Voltagem: 250 V.</t>
  </si>
  <si>
    <t>SIA RA XXIX</t>
  </si>
  <si>
    <t>REC EMAS RA XV</t>
  </si>
  <si>
    <t>PARANOA RA VII</t>
  </si>
  <si>
    <t>AGUAS CLARAS RA XX</t>
  </si>
  <si>
    <t>PARK WAY RA XXIV</t>
  </si>
  <si>
    <t>LAGO SUL RA XVI</t>
  </si>
  <si>
    <t>FAP</t>
  </si>
  <si>
    <t>LAGO N RA XVIII</t>
  </si>
  <si>
    <t>3.3.90.30.26.01.0020.000033-01</t>
  </si>
  <si>
    <t>LÂMPADA HALÓGENA,Tensão: 220 V, Potência: 500 W, Base: R7s, Tipo: Palito.</t>
  </si>
  <si>
    <t>3.3.90.30.26.01.0020.000032-01</t>
  </si>
  <si>
    <t>LÂMPADA HALÓGENA,Tensão: 220 V, Potência: 300 W, Base: R7s, Tipo: Palito.</t>
  </si>
  <si>
    <t>3.3.90.30.26.01.0020.000031-01</t>
  </si>
  <si>
    <t>LÂMPADA HALÓGENA,Tensão: 220 V, Potência: 150 W, Base: R7s, Tipo: Palito.</t>
  </si>
  <si>
    <t>3.3.90.30.26.01.0020.000030-01</t>
  </si>
  <si>
    <t>LÂMPADA HALÓGENA,Tensão: 220 V, Potência: 1000 W, Base: R7s, Tipo: Palito.</t>
  </si>
  <si>
    <t>3.3.90.30.26.01.0036.000020-01</t>
  </si>
  <si>
    <t>LUMINÁRIA DE SOBREPOR,Material: Metal, Tipo: Calha chanfrada, Quantidade Lâmpadas: 02, Potência: 20 W, Cor: Branca, Características Adicionais: Com suporte pé-de-galinha, parafuso e porca.</t>
  </si>
  <si>
    <t>3.3.90.30.26.01.0093.000007-01</t>
  </si>
  <si>
    <t>LUMINÁRIA DE EMERGÊNCIA,Acendimento: Automático, Autonomia mínima: 4 hs, Tipo Bateria: Selada recarregável, Voltagem: 110/220v, Tipo Lâmpada: LED.</t>
  </si>
  <si>
    <t>3.3.90.30.26.01.0036.000018-01</t>
  </si>
  <si>
    <t>LUMINÁRIA DE SOBREPOR,Material: Metal, Tipo: Calha chanfrada, Quantidade Lâmpadas: 01, Potência: 20 W, Cor: Branca, Características Adicionais: Com suporte pé-de-galinha, parafuso e porca.</t>
  </si>
  <si>
    <t>3.3.90.30.26.01.0036.000019-01</t>
  </si>
  <si>
    <t>LUMINÁRIA DE SOBREPOR,Material: Metal, Tipo: Calha chanfrada, Quantidade Lâmpadas: 01, Potência: 40 W, Cor: Branca, Características Adicionais: Com suporte pé-de-galinha, parafuso e porca.</t>
  </si>
  <si>
    <t>3.3.90.30.26.01.0036.000021-01</t>
  </si>
  <si>
    <t>LUMINÁRIA DE SOBREPOR,Material: Metal, Tipo: Calha chanfrada, Quantidade Lâmpadas: 02, Potência: 40 W, Cor: Branca, Características Adicionais: Com suporte pé-de-galinha, parafuso e porca.</t>
  </si>
  <si>
    <t>3.3.90.30.26.01.0054.000021-01</t>
  </si>
  <si>
    <t>REATOR PARTIDA RÁPIDA,Quantidade Lâmpadas: 1, Potência: 1 x 40w, Tensão: 220v.</t>
  </si>
  <si>
    <t>3.3.90.30.26.01.0054.000024-01</t>
  </si>
  <si>
    <t>REATOR PARTIDA RÁPIDA,Quantidade Lâmpadas: 2, Potência: 2 x 32w, Tensão: 220v.</t>
  </si>
  <si>
    <t>3.3.90.30.26.01.0054.000022-01</t>
  </si>
  <si>
    <t>REATOR PARTIDA RÁPIDA,Quantidade Lâmpadas: 2, Potência: 2 x 20w, Tensão: 220v.</t>
  </si>
  <si>
    <t>3.3.90.30.26.01.0054.000020-01</t>
  </si>
  <si>
    <t>REATOR PARTIDA RÁPIDA,Quantidade Lâmpadas: 1, Potência: 1 x 20w, Tensão: 220v.</t>
  </si>
  <si>
    <t>3.3.90.30.26.01.0054.000023-01</t>
  </si>
  <si>
    <t>REATOR PARTIDA RÁPIDA,Quantidade Lâmpadas: 2, Potência: 2 x 40w, Tensão: 220v.</t>
  </si>
  <si>
    <t>3.3.90.30.26.01.0059.000003-01</t>
  </si>
  <si>
    <t>RELÊ FOTO ELÉTRICO,Voltagem: 220 v, Potência Comandada: 1000 W</t>
  </si>
  <si>
    <t>PROC. SEI Nº 00410-00002235/2018-51</t>
  </si>
  <si>
    <t>Código do Órgão (SICOP/SEI)</t>
  </si>
  <si>
    <t>Administração Regional do SIA - RA XXIX</t>
  </si>
  <si>
    <t>3.3.90.30.26.01.0065.000003-01</t>
  </si>
  <si>
    <t>3.3.90.30.26.01.0278.000001-01</t>
  </si>
  <si>
    <t>PLACA 4X2,Material: Termoplástico, Capacidade: 01 posto, Cor: Branca, com suporte.</t>
  </si>
  <si>
    <t>TERMINAL TIPO OLHAL,Material: cobre, de 4 a 6mm, de ponta para cabos eletricos.</t>
  </si>
  <si>
    <t>3.3.90.30.26.01.0334.000001-01</t>
  </si>
  <si>
    <t>LÂMPADA DE LED,Descrição: tipo PAR 38, bivolt, potência de 18W, base E-27, temperatura de cor de 2.700 k, IRC maior ou igual a 80%, fluxo luminoso de 490-700lm.</t>
  </si>
  <si>
    <t>3.3.90.30.26.01.0334.000002-01</t>
  </si>
  <si>
    <t>LÂMPADA DE LED,Descrição: potência de 10W, bivolt, IRC maior ou igual a 80%, temperatura de cor de 3500 a 5000 k, base E-27.</t>
  </si>
  <si>
    <t>3.3.90.30.26.01.0334.000004-01</t>
  </si>
  <si>
    <t>LÂMPADA DE LED,Descrição: compacta eletrônica, temperatura de cor de 3500 a 5000 k, base E-27, potência de 15W, 220V.</t>
  </si>
  <si>
    <t>3.3.90.30.26.01.0334.000005-01</t>
  </si>
  <si>
    <t>LÂMPADA DE LED,Descrição: compacta eletrônica, temperatura de cor de 3500 a 5000 k, base E-27, potência de 7W, 220V.</t>
  </si>
  <si>
    <t>3.3.90.30.26.01.0334.000006-01</t>
  </si>
  <si>
    <t>LÂMPADA DE LED,Descrição: compacta eletrônica, temperatura de cor de 3500 a 5000 k, base E-27, potência de 20W, 220V.</t>
  </si>
  <si>
    <t>3.3.90.30.26.01.0334.000008-01</t>
  </si>
  <si>
    <t>LÂMPADA DE LED,Descrição: alto brilho, potência de 150W, 220V.</t>
  </si>
  <si>
    <t>3.3.90.30.26.01.0334.000009-01</t>
  </si>
  <si>
    <t>LÂMPADA DE LED,Descrição: alto brilho, potência de 90W, 220V.</t>
  </si>
  <si>
    <t>3.3.90.30.26.01.0334.000010-01</t>
  </si>
  <si>
    <t>LÂMPADA DE LED,Descrição: tubular, bivolt, potência de 18 a 20W, temperatura de cor de 3500 a 5000k, base G-13, IP 20, tamanho 1200mm - T10.</t>
  </si>
  <si>
    <t>3.3.90.30.26.01.0334.000011-01</t>
  </si>
  <si>
    <t>LÂMPADA DE LED,Descrição: tubular, bivolt, potência de 9 a 10W, temperatura de cor de 3500 a 5000k, base G-13, IP 20, tamanho 600mm - T8.</t>
  </si>
  <si>
    <t>3.3.90.30.26.01.0334.000012-01</t>
  </si>
  <si>
    <t>LÂMPADA DE LED,Descrição: de alta potência, 40w, bivolt, temperatura de cor de 3500 a 6500k, base E-27, IP 20.</t>
  </si>
  <si>
    <t>3.3.90.30.26.01.0334.000013-01</t>
  </si>
  <si>
    <t>LÂMPADA DE LED,Descrição: de alta potência, 60w, bivolt, temperatura de cor de 3500 a 6500k, base E-27, IP 20.</t>
  </si>
  <si>
    <t>3.3.90.30.26.01.0247.000015-01</t>
  </si>
  <si>
    <t>LUMINÁRIA,Características Técnicas Mínimas: quadrada, de embutir, aba de 25mm, com barra de LED, potência de 39W, luz branco neutro, temperatura de cor de 4.000k, corpo e aba em chapa de aço tratada com acabamento em pintura eletrostática branca, refletor e aletas parabólicas em alumínio anodizado de alto brilho com reflexão total de 86%, difusor translúcido, fluxo luminoso 3.735lm, IRC maior que 80%, 220V, IP 20.</t>
  </si>
  <si>
    <t>3.3.90.30.26.01.0335.000001-01</t>
  </si>
  <si>
    <t>DOWNLIGHT DE LED,Descrição: quadrada, potência de 19W, fluxo luminoso de 2.135lm, facho de 89º, temperatura de cor de 4.000K, IRC maior que 80, IP 20, de embutir, corpo e refletores em alumínio com pintura branca micro texturizada, tinta pó poliéster de alta resistência, difusor translúcido, leitoso, driver multitensão não dimerizável com alto fator de potência e baixo THD.</t>
  </si>
  <si>
    <t>3.3.90.30.26.01.0247.000016-01</t>
  </si>
  <si>
    <t>LUMINÁRIA,Características Técnicas Mínimas: de LED, corpo e difusor em policarbonato, equipado com cabo PP de duplo isolamento, driver interno isolado, potência de 32W, temperatura de cor de 6.500k, bivolt automático, IP 65, IRC maior que 70%.</t>
  </si>
  <si>
    <t>3.3.90.30.26.01.0330.000003-01</t>
  </si>
  <si>
    <t>REFLETOR,Descrição: de LED, potência de 50W, bivolt, luz branco frio, fluxo luminoso de 4.000 a 5.000lm, ângulo de luz de 120º, confeccionado em alumínio preto, grau de proteção IP66.</t>
  </si>
  <si>
    <t>3.3.90.30.26.01.0330.000004-01</t>
  </si>
  <si>
    <t>REFLETOR,Descrição: de LED, potência de 100W, bivolt, luz branco frio, fluxo luminoso de 8.000 a 10.000lm, ângulo de luz de 120º, confeccionado em alumínio preto, grau de proteção IP66.</t>
  </si>
  <si>
    <t>Cod_UO</t>
  </si>
  <si>
    <t>Descrição SIGMANET</t>
  </si>
  <si>
    <t>U.M.</t>
  </si>
  <si>
    <t>Cód. SICOP</t>
  </si>
  <si>
    <t>Des. Órgão SICOP</t>
  </si>
  <si>
    <t>Estoque Atual (qtde.)</t>
  </si>
  <si>
    <t>consumo 2016/2017</t>
  </si>
  <si>
    <t>consumo 2017/2018</t>
  </si>
  <si>
    <t>LAMPADA HALOGENA TENSÃO 220 V, POTÊNCIA 1000 W, BASE  R7S, TIPO PALITO</t>
  </si>
  <si>
    <t>LAMPADA HALOGENA TENSÃO 220 V, POTÊNCIA  150 W, BASE  R7S, TIPO PALITO</t>
  </si>
  <si>
    <t>LAMPADA HALOGENA TENSÃO  220 V, POTÊNCIA 300 W, BASE R7S, TIPO PALITO</t>
  </si>
  <si>
    <t>LAMPADA HALOGENA TENSÃO  220 V, POTÊNCIA  500 W, BASE  R7S, TIPO PALITO</t>
  </si>
  <si>
    <t>LUMINARIA PARA LAMPADA FLUORESCENTE UNIVERSAL, TIPO CALHA, DE 1 X 20W, COM SUPORTE PE-DE-GALINHA, EM METAL, NA COR BRANCA</t>
  </si>
  <si>
    <t>LUMINARIA DE SOBREPOR MATERIAL METAL, TIPO CALHACHANFRADA, QUANTIDADE LÂMPADAS 01, POTÊNCIA 20 W, CORBRANCA, CARACTERÍSTICAS ADICIONAIS COM SUPORTE PÉ-DE-GALINHA, PARAFUSO E PORCA</t>
  </si>
  <si>
    <t>LUMINARIA DE SOBREPOR MATERIAL METAL, TIPO CALHA CHANFRADA, QUANTIDADE LÂMPADAS 01, POTÊNCIA 20 W, COR BRANCA, CARACTERÍSTICAS ADICIONAIS COM SUPORTE PÉ-DE-GALINHA, PARAFUSO E PORCA</t>
  </si>
  <si>
    <t>LUMINARIA PARA LAMPADA FLUORESCENTE UNIVERSAL, TIPO CALHA, DE 1 X 40W, COM SUPORTE PE-DE-GALINHA, EM METAL, NA COR BRANCA</t>
  </si>
  <si>
    <t>LUMINARIA DE SOBREPOR MATERIAL METAL, TIPO CALHACHANFRADA, QUANTIDADE LÂMPADAS 01, POTÊNCIA 40 W, CORBRANCA, CARACTERÍSTICAS ADICIONAIS COM SUPORTE PÉ-DE-GALINHA, PARAFUSO E PORCA</t>
  </si>
  <si>
    <t>LUMINARIA DE SOBREPOR MATERIAL METAL, TIPO CALHACHANFRADA, QUANTIDADE LÂMPADAS 01, POTÊNCIA 40 W, CORBRANCA, CARACTERÍSTICAS ADICIONAIS COM SUPORTE PÉ-DE-GALINHA, PARAFUSO E PORCA250 V, AMPERAGEM 10 A, TIPO MACHO 2P+T</t>
  </si>
  <si>
    <t>LUMINARIA PARA LAMPADA FLUORESCENTE UNIVERSAL, TIPO CALHA, DE 2 X 20W, COM SUPORTE PE-DE-GALINHA, EM METAL, NA COR BRANCA</t>
  </si>
  <si>
    <t>SEL</t>
  </si>
  <si>
    <t>LUMINARIA DE SOBREPOR MATERIAL METAL, TIPO CALHACHANFRADA, QUANTIDADE LÂMPADAS 02, POTÊNCIA 20 W, COR BRANCA, CARACTERÍSTICAS ADICIONAIS COM SUPORTE PÉ-DEGALINHA, PARAFUSO E PORCA</t>
  </si>
  <si>
    <t>LUMINARIA DE SOBREPOR MATERIAL METAL, TIPO CALHACHANFRADA, QUANTIDADE LÂMPADAS 02, POTÊNCIA 20 W, CORBRANCA, CARACTERÍSTICAS ADICIONAIS COM SUPORTE PÉ-DE-GALINHA, PARAFUSO E PORCA</t>
  </si>
  <si>
    <t>LUMINARIA DE SOBREPOR MATERIAL METAL, TIPO CALHA CHANFRADA, QUANTIDADE LÂMPADAS 02, POTÊNCIA 20 W, CORBRANCA, CARACTERÍSTICAS ADICIONAIS COM SUPORTE PÉ-DE-GALINHA, PARAFUSO E PORCA</t>
  </si>
  <si>
    <t>LUMINARIA PARA LAMPADA FLUORESCENTE UNIVERSAL, TIPO CALHA, DE 2 X 40W, COM SUPORTE PE-DE GALINHA, EM METAL, NA COR BRANCA</t>
  </si>
  <si>
    <t>LUMINARIA DE SOBREPOR MATERIAL METAL, TIPO CALHACHANFRADA, QUANTIDADE LÂMPADAS 02, POTÊNCIA 40 W, CORBRANCA, CARACTERÍSTICAS ADICIONAIS COM SUPORTE PÉ-DE-GALINHA, PARAFUSO E PORCA</t>
  </si>
  <si>
    <t>LUMINARIA DE SOBREPOR MATERIAL METAL, TIPO CALHA CHANFRADA, QUANTIDADE LÂMPADAS  02, POTÊNCIA 40 W, COR BRANCA</t>
  </si>
  <si>
    <t>REATOR REATOR PARTIDA RAPIDA, QUANTIDADELAMPADAS: 1, POTENCIA: 20 W, TENSAO: 220 V, APLICACAO: LAMPADASFLUORESCENTES, CARACTERISTICAS ADICIONAIS: ALTO FATOR DE POTENCIA, FREQUENCIA: 50/60 HZ</t>
  </si>
  <si>
    <t>REATOR DE PARTIDA RAPIDA, 1 X 20W X 220 VOLTS, FATOR NORMAL</t>
  </si>
  <si>
    <t>REATOR PARTIDA RAPIDA, QUANTIDADE LAMPADAS 1, POTENCIA 1 X 20W, TENSAO 220V</t>
  </si>
  <si>
    <t>REATOR ELETRÔNICO PARA 1 (UMA) LÂMPADA DE 40 W, ALTO FATOR DE POTÊNCIA, TENSÃO: 127/220 V.</t>
  </si>
  <si>
    <t>REATOR REATOR PARTIDA RAPIDA, QUANTIDADE LAMPADAS: 1, POTENCIA: 40 W, TENSAO: 220 V, APLICACAO: LAMPADAS FLUORESCENTES, FREQUENCIA: 50/60 HZ</t>
  </si>
  <si>
    <t>REATOR 1X40W</t>
  </si>
  <si>
    <t>REATOR ELETRONICO FLUORESCENTE 1X40</t>
  </si>
  <si>
    <t>REATOR PARTIDA RAPIDA, QUANTIDADE LAMPADAS 1, POTENCIA 1 X 40W, TENSAO 220V</t>
  </si>
  <si>
    <t>REATOR DE PARTIDA RAPIDA, 1 X 40W X 220 VOLTS, ALTO FATOR DE POTENCIA</t>
  </si>
  <si>
    <t>REATOR ELETRONICO 2 X 20W.</t>
  </si>
  <si>
    <t>REATOR DE PARTIDA RAPIDA 2 X 20W X 220V, ALTO FATOR DE POTENCIA</t>
  </si>
  <si>
    <t>REATOR DE PARTIDA RAPIDA, 2 X 20W X 220 VOLTS, ALTO FATOR DE POTENCIA</t>
  </si>
  <si>
    <t>REATOR REATOR PARTIDA RAPIDA, QUANTIDADELAMPADAS: 2, POTENCIA: 20 W, TENSAO: 220 V, APLICACAO: LAMPADASFLUORESCENTES, CARACTERISTICAS ADICIONAIS: ALTO FATOR DE POTENCIA, FREQUENCIA: 50/60 HZ</t>
  </si>
  <si>
    <t>REATOR PARA LAMPADA FLUORESCENTE, 2 X 20W</t>
  </si>
  <si>
    <t>REATOR PARTIDA RAPIDA, QUANTIDADE LAMPADAS 2, POTENCIA 2 X 20W, TENSAO 220V</t>
  </si>
  <si>
    <t>REATOR ELETRONICO 2 X 40W.</t>
  </si>
  <si>
    <t>REATOR DE PARTIDA RAPIDA, 2 X 40W X 220 VOLTS, ALTO FATOR DE POTENCIA</t>
  </si>
  <si>
    <t>LUMINARIA LUMINARIA PARA LAMPADA FLUORESCENTE, TIPO TUBULAR, NA COR BRANCA, DE 2 X 40W, CARACTERISTICAS ADICIONAIS: EXTERNA, REATOR DE PARTIDA RAPIDA</t>
  </si>
  <si>
    <t>REATOR PARTIDA RAPIDA 2X40W-220V</t>
  </si>
  <si>
    <t>REATOR PARTIDA RAPIDA 2X40W-220V ESPECIFICAÇOES: 660W 250V</t>
  </si>
  <si>
    <t>REATOR PARTIDA RAPIDA, QUANTIDADE LAMPADAS 2, POTENCIA 2 X 40W, TENSAO 220V</t>
  </si>
  <si>
    <t>REATOR PARTIDA RAPIDA, QUANTIDADE LAMPADAS 2, POTENCIA 2 X 40W, TENSAO 220V AMPERAGEM 10A, VOLTAGEM  250V</t>
  </si>
  <si>
    <t>REATOR ELETRONICO, DE 2 X 32 W, 220 V.</t>
  </si>
  <si>
    <t>REATOR DE PARTIDA RAPIDA  DE 2X32 W, AUTO FATOR DE POTENCIA.</t>
  </si>
  <si>
    <t>REATOR PARTIDA RAPIDA, QUANTIDADE LAMPADAS 2, POTENCIA 2 X 32W, TENSAO 220V</t>
  </si>
  <si>
    <t>REATOR PARTIDA RAPIDA, QUANTIDADE LAMPADAS 2,POTENCIA 2 X 32W, TENSAO 220V</t>
  </si>
  <si>
    <t>REATOR PARTIDA RAPIDA, QUANTIDADE LAMPADAS 2,  POTENCIA 2 X 32W, TENSAO 220V</t>
  </si>
  <si>
    <t>RELE FOTO ELETRICO, VOLTAGEM 220V, POTENCIA 1000W</t>
  </si>
  <si>
    <t>PCDF</t>
  </si>
  <si>
    <t>LUMINARIA DE EMERGENCIA ACENDIMENTO  AUTOMÁTICO, AUTONOMIA MÍNIMA  4 HS, TIPO BATERIA  SELADA RECARREGÁVEL, VOLTAGEM  110/220V, TIPO LÂMPADA  LED</t>
  </si>
  <si>
    <t>ADAPTADOR APLICAÇÃO TRIPOLAR CONECTA EQUIPAMENTOS C/PLUG NOVO EM TOMADAS DO ANTIGO PADRAO, CARACT.CORRENTE NOMINAL, 15A, CONSUMO MAXIMO DE TENSAO DE ENTRADA DE 127 V 905W E TENSAO DE ENTRADA 220 3.300W.</t>
  </si>
  <si>
    <t>ADAPTADOR APLICAÇÃO TRIPOLAR CONECTAEQUIPAMENTOS C/PLUG NOVO EM TOMADAS DO ANTIGO PADRAO, CARACT.CORRENTE NOMINAL, 15A, CONSUMO MAXIMO DE TENSAO DE ENTRADA DE 127 V 905W E TENSAO DE ENTRADA 220 3.300W.</t>
  </si>
  <si>
    <t>ADAPTADOR TRIPOLAR CONECTA EQUIPAMENTOS COMPLUG NOVO EM TOMADAS DO ANTIGO PADRAO, CORRENTE NOMINAL,15A, CONSUMO MAXIMO DE TENSAO DE ENTRADA DE 127V~1905W E TENSAO DE ENTRADA 220~3300W</t>
  </si>
  <si>
    <t>ADAPTADOR APLICAÇÃO: TRIPOLAR, CONECTAEQUIPAMENTOS COM PLUG ANTIGO EM TOMADAS DO NOVO PADRÃO, CARACTERÍSTICAS: CORRENTE NOMINAL: 10 A, CONSUMO MÁXIMO:TENSÃO DE ENTRADA 127 V ~ 1.905 W E TENSÃO DE ENTRADA 220 V ~ 3.300 W;</t>
  </si>
  <si>
    <t>ADAPTADOR APLICAÇÃO: TRIPOLAR, CONECTAEQUIPAMENTOS COM PLUG ANTIGO EM TOMADAS DO NOVO PADRÃO, CARACTERÍSTICAS: CORRENTE NOMINAL: 15 A, CONSUMO MÁXIMO:TENSÃO DE ENTRADA 127 V ~ 1.905 W E TENSÃO DE ENTRADA 220 V ~ 3.300 W;</t>
  </si>
  <si>
    <t>ADAPTADOR APLICAÇÃO: TRIPOLAR, CONECTAEQUIPAMENTOS COM PLUG ANTIGO EM TOMADAS DO NOVO PADRÃO, CARACTERÍSTICAS: CORRENTE NOMINAL: 15 A, CONSUMO MÁXIMO:TENSÃO DE ENTRADA 127 V ~ 1.905 W E TENSÃO DE ENTRADA 220 V ~3.300 W;</t>
  </si>
  <si>
    <t>SEDICT</t>
  </si>
  <si>
    <t>ADAPTADOR APLICAÇÃO: TRIPOLAR, CONECTAEQUIPAMENTOS COM PLUG NOVO EM TOMADAS DO ANTIGO PADRÃO, CARACTERÍSTICAS: CORRENTE NOMINAL: 10 A, CONSUMO MÁXIMO:TENSÃO DE ENTRADA 127 V ~ 1.905 W E TENSÃO DE ENTRADA 220 V ~ 3.300 W;</t>
  </si>
  <si>
    <t>ADAPTADOR APLICAÇÃO: TRIPOLAR, CONECTAEQUIPAMENTOS COM PLUG NOVO EM TOMADAS DO ANTIGO PADRÃO, CARACTERÍSTICAS: CORRENTE NOMINAL: 10 A, CONSUMO MÁXIMO:TENSÃO DE ENTRADA 127 V ~ 1.905 W E TENSÃO DE ENTRADA 220 V ~3.300 W;</t>
  </si>
  <si>
    <t>ADAPTADOR PARA TOMADA ELETRICA 2P + T PARA NBR 1436</t>
  </si>
  <si>
    <t>ADAPTADOR PARA TOMADA, EM TERMOPLÁSTICO, TENSÃO 250V, CAPACIDADE PARA 20 AMPERES, ENTRADA 3 PINO (2P+T), COM 2 SAÍDAS</t>
  </si>
  <si>
    <t>BENJAMIM MATERIAL TERMOPLÁSTICO, ENTRADA 2P+T, TIPO 03 SAÍDAS 2P+T, AMPERAGEM 10 A, VOLTAGEM 250 V</t>
  </si>
  <si>
    <t>BENJAMIM MATERIAL TERMOPLÁSTICO, ENTRADA 2P+T,TIPO 03 SAÍDAS 2P+T, AMPERAGEM 10 A, VOLTAGEM 250 V MOLDADA, CAPACIDADE, DE INTERRUPCAO SIMETRICA 10KA, TENSAO ATE 415VAC - 60HZ.</t>
  </si>
  <si>
    <t>LAMPADA INCANDESCENTE DE 100W X 220V</t>
  </si>
  <si>
    <t>LAMPADA INCANDECENTE, TENSAO 220V, POTENCIA 100W, TIPO BULBO PERA, ACABAMENTO BULBO CLARO TIPO BASE E-27.</t>
  </si>
  <si>
    <t>LAMPADA HALOGENA, DE 100 WATTS, 220 VOLTS</t>
  </si>
  <si>
    <t>LAMPADA HALOGENA 220V 100WATTS</t>
  </si>
  <si>
    <t>LAMPADA HALOGENA TENSÃO  220 V, POTÊNCIA 100 W, BOCAL E-27, TIPO PAR 38</t>
  </si>
  <si>
    <t>LAMPADA TIPO DULUX, LUZ DO DIA, FLUORESCENTE, PARA BOCAL TIPO E-27, UNIVERSAL, DE 20 W</t>
  </si>
  <si>
    <t>LAMPADA DULUX, LUZ DO DIA FLUORESCENTE PARA BOCAL, TIPO E27 UNIVERSAL DE 20W.(EM MANUTENCAO)</t>
  </si>
  <si>
    <t>LAMPADA FLUORESCENTE,COR: LUZ DO DIA, TIPO BASE: E-27, POTENCIA: 20 W, TIPO: DULUX ELETRONICA, VOLTAGEM: 220 V</t>
  </si>
  <si>
    <t>LAMPADA FLOURESCENTE, COR LUZ DO DIA, BASE: E27, POTENCIA: 20W, COMPACTA ELETRONICA, 220V COM REATOR EMBUTIDO.</t>
  </si>
  <si>
    <t>LAMPADA FLUORESCENTE, 220V - 20W COM BASE E-27</t>
  </si>
  <si>
    <t>LAMPADA FLUORESCENTE E-27 20 W</t>
  </si>
  <si>
    <t>LAMPADA FLUORESCENTE COMPACTA, COR LUZ DO DIA, TIPO BASE E-27, POTÊNCIA  20 W, TIPO  COMPACTA ELETRÔNICA, VOLTAGEM 220 V, CARACTERÍSTICAS ADICIONAIS  COM REATOR</t>
  </si>
  <si>
    <t>LAMPADA FLUORESCENTE COMPACTA, COR LUZ DO DIA, TIPO BASE E-27, POTÊNCIA  20 W, TIPO  COMPACTA ELETRÔNICA, VOLTAGEM 220 V, CARACTERÍSTICAS ADICIONAIS  COM REATOR]</t>
  </si>
  <si>
    <t>LAMPADA FLUORESCENTE COMPACTA, COR LUZ DO DIA,TIPO BASE E-27, POTÊNCIA  20 W, TIPO  COMPACTA ELETRÔNICA, VOLTAGEM 220 V, CARACTERÍSTICAS ADICIONAIS  COM REATOR</t>
  </si>
  <si>
    <t>LAMPADA FLUORESCENTE COMPACTA, COR LUZ DO DIA,TIPO BASE E-27, POTÊNCIA  20 W, TIPO  COMPACTA ELETRÔNICA,VOLTAGEM 220 V, CARACTERÍSTICAS ADICIONAIS  COM REATOR</t>
  </si>
  <si>
    <t>LAMPADA FLUORESCENTE COMPACTA, COR  BRANCA, TIPO BASE E-27, POTÊNCIA  25W, VOLTAGEM  220V</t>
  </si>
  <si>
    <t>SUPORTE PARA LAMPADA FLUORESCENTE, EM TERMOPLASTICO, COM RABICHO</t>
  </si>
  <si>
    <t>LAMPADA FLUORESCENTE,COR: LUZ DO DIA, TIPO BASE: E-27, POTENCIA: 32 W, TIPO: UNIVERSAL, VOLTAGEM: 220 V</t>
  </si>
  <si>
    <t>LAMPADA FLUORESCENTE,COR: LUZ DO DIA, TIPO BASE: E-27, POTENCIA: 40 W, TIPO: DULUX ELETRONICA, VOLTAGEM: 220 V</t>
  </si>
  <si>
    <t>LAMPADA FLUORESCENTE COR LUZ DO DIA TIPO BASE E-27, POTÊNCIA 40W, TIPO DULUX ELETRÔNICA, VOLTAGEM 220V</t>
  </si>
  <si>
    <t>LAMPADA FLUORESCENTE COR  LUZ DO DIA, TIPO BASE  E-27, POTÊNCIA  32 W, TIPO  UNIVERSAL, VOLTAGEM  220 V</t>
  </si>
  <si>
    <t>LAMPADA FLUORESCENTE COR  LUZ DO DIA, TIPO BASE  E-27, POTÊNCIA  32 W, TIPO  UNIVERSAL, VOLTAGEM  220 V27, POTÊNCIA  32 W, TIPO  UNIVERSAL, VOLTAGEM  220 V</t>
  </si>
  <si>
    <t>LAMPADA FLUORESCENTE COMPACTA, COR  LUZ DO DIA,  TIPO BASE  E-27, POTÊNCIA  30 W, TIPO  COMPACTA ELETRÔNICA, VOLTAGEM  220 V</t>
  </si>
  <si>
    <t>LAMPADA FLUORESCENTE COMPACTA, COR  LUZ DO DIA, TIPO BASE  E-27, POTÊNCIA  30 W, TIPO  COMPACTA ELETRÔNICA, VOLTAGEM  220 V</t>
  </si>
  <si>
    <t>LAMPADA FLUORESCENTE COR LUZ DO DIA TIPO BASE E-27, POTENCIA 40W, TIPO COMPACTA ELETRONICA, VOLTAGEM 220V</t>
  </si>
  <si>
    <t>VARJAO RA XXIII</t>
  </si>
  <si>
    <t>LAMPADA FLUORESCENTE ECONÔMICA COMPACTA DE 11W</t>
  </si>
  <si>
    <t>LAMPADA FLUORESCENTE COR  LUZ DO DIA, TIPO BASE  E-27, POTÊNCIA  15 W, TIPO COMPACTA ELETRÔNICA</t>
  </si>
  <si>
    <t>LAMPADA FLUORESCENTE COR  LUZ DO DIA, TIPO BASE  E-27, POTÊNCIA  11 W, TIPO COMPACTA ELETRÔNICA</t>
  </si>
  <si>
    <t>LAMPADA INCANDESCENTE DE 60W X 220V</t>
  </si>
  <si>
    <t>LAMPADA FLUORESCENTE COMPACTA, COR  BRANCA, TIPO BASE  E-27, POTÊNCIA  45W, VOLTAGEM  220V</t>
  </si>
  <si>
    <t>LAMPADA FLUORESCENTE COR  LUZ DO DIA, TIPO BASE  E-BASE  E-27, POTÊNCIA  45W, VOLTAGEM  220V</t>
  </si>
  <si>
    <t>LAMPADA VAPOR SODIO, DE 250 W X 220 V, TIPO: TUBULAR</t>
  </si>
  <si>
    <t>LAMPADA VAPOR SODIO TENSÃO 220 V, POTÊNCIA 250 W, TIPO BASE  E - 40 OVÓIDE</t>
  </si>
  <si>
    <t>LAMPADA FLUORESCENTE TUBULAR POTÊNCIA 40W</t>
  </si>
  <si>
    <t>LAMPADA FLUORESCENTE TUBULAR, TENSÃO 220 V,  POTÊNCIA 40 W, COR  LUZ DO DIA, TIPO T-10</t>
  </si>
  <si>
    <t>LAMPADA FLUORESCENTE TUBULAR, TENSÃO 220 V, POTÊNCIA 40 W, COR  LUZ DO DIA, TIPO T-10</t>
  </si>
  <si>
    <t>LAMPADA FLUORESCENTE TUBULAR, TENSÃO 220 V,POTÊNCIA 40 W, COR  LUZ DO DIA, TIPO T-10</t>
  </si>
  <si>
    <t>LAMPADA MISTA PARA BOCAL TIPO E-27, DE 160W X 220V</t>
  </si>
  <si>
    <t>LAMPADA MISTA P/ BOCAL 220V 160W - BASE - E-27</t>
  </si>
  <si>
    <t>LAMPADA MISTA PARA BOCAL, TENSÃO 220 V, POTÊNCIA 160 W, TIPO BASE E-27</t>
  </si>
  <si>
    <t>LAMPADA INCANDESCENTE, DE LUZ MISTA, TIPO E-27, DE 250 WATTS, 220 VOLTS.</t>
  </si>
  <si>
    <t>LAMPADA MISTA PARA BOCAL, TENSÃO 220V, POTENCIA 250W</t>
  </si>
  <si>
    <t>LAMPADA MISTA PARA BOCAL, TENSÃO 220 V, POTÊNCIA 250 W, TIPO BASE E-27</t>
  </si>
  <si>
    <t>LAMPADA FLUORESCENTE TUBULAR, TENSÃO 220 V, POTÊNCIA 16 W, COR LUZ DO DIA, TIPO T-8</t>
  </si>
  <si>
    <t>LAMPADA FLUORESCENTE TUBULAR, TENSÃO 220V, TUBO T8, POTÊNCIA: 16W, COR BRANCA FRIA</t>
  </si>
  <si>
    <t>LAMPADA LED, BIVOLT, POTENCIA 10W, BASE G-13, PARA LUMINARIA, TEMPERATURA DE COR DE 6000K, FORMATO TUBULAR T8, LUZ BRANCA</t>
  </si>
  <si>
    <t>TERMINAL COMPRESSAO TIPO OLHAL 6MM</t>
  </si>
  <si>
    <t>BRB - Banco de Brasília</t>
  </si>
  <si>
    <r>
      <t xml:space="preserve">PLS Nº </t>
    </r>
    <r>
      <rPr>
        <b/>
        <sz val="12"/>
        <rFont val="Calibri"/>
        <family val="2"/>
        <scheme val="minor"/>
      </rPr>
      <t>0074/20</t>
    </r>
    <r>
      <rPr>
        <b/>
        <sz val="12"/>
        <color theme="1"/>
        <rFont val="Calibri"/>
        <family val="2"/>
        <scheme val="minor"/>
      </rPr>
      <t>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</si>
</sst>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2" fillId="2" borderId="0"/>
    <xf numFmtId="0" fontId="3" fillId="2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3" fillId="2" borderId="0" xfId="2"/>
    <xf numFmtId="0" fontId="0" fillId="0" borderId="0" xfId="0" applyProtection="1"/>
    <xf numFmtId="0" fontId="0" fillId="4" borderId="4" xfId="0" applyFill="1" applyBorder="1" applyAlignment="1" applyProtection="1">
      <alignment horizontal="center" vertical="center" wrapText="1"/>
    </xf>
    <xf numFmtId="0" fontId="0" fillId="2" borderId="0" xfId="2" applyFont="1"/>
    <xf numFmtId="0" fontId="3" fillId="2" borderId="0" xfId="2" applyFill="1"/>
    <xf numFmtId="0" fontId="0" fillId="2" borderId="0" xfId="2" applyFont="1" applyFill="1"/>
    <xf numFmtId="0" fontId="0" fillId="0" borderId="0" xfId="0" applyAlignment="1" applyProtection="1"/>
    <xf numFmtId="0" fontId="0" fillId="0" borderId="8" xfId="0" applyFill="1" applyBorder="1" applyProtection="1"/>
    <xf numFmtId="165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3" borderId="0" xfId="0" applyFill="1" applyProtection="1"/>
    <xf numFmtId="0" fontId="0" fillId="4" borderId="9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164" fontId="0" fillId="5" borderId="1" xfId="3" applyNumberFormat="1" applyFont="1" applyFill="1" applyBorder="1" applyAlignment="1" applyProtection="1">
      <alignment horizontal="left" vertical="center" wrapText="1"/>
    </xf>
    <xf numFmtId="9" fontId="0" fillId="5" borderId="3" xfId="4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0" fillId="7" borderId="20" xfId="0" applyFont="1" applyFill="1" applyBorder="1" applyAlignment="1" applyProtection="1">
      <alignment horizontal="left" vertical="center" wrapText="1"/>
    </xf>
    <xf numFmtId="0" fontId="1" fillId="2" borderId="0" xfId="2" applyFont="1"/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9" fillId="6" borderId="18" xfId="0" applyNumberFormat="1" applyFont="1" applyFill="1" applyBorder="1" applyAlignment="1">
      <alignment horizontal="left" vertical="center" wrapText="1"/>
    </xf>
    <xf numFmtId="0" fontId="10" fillId="8" borderId="19" xfId="0" applyNumberFormat="1" applyFont="1" applyFill="1" applyBorder="1" applyAlignment="1">
      <alignment horizontal="left" vertical="center" wrapText="1"/>
    </xf>
    <xf numFmtId="0" fontId="9" fillId="6" borderId="18" xfId="0" applyNumberFormat="1" applyFont="1" applyFill="1" applyBorder="1" applyAlignment="1">
      <alignment horizontal="left" vertical="center"/>
    </xf>
    <xf numFmtId="3" fontId="9" fillId="6" borderId="18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11" fillId="2" borderId="19" xfId="0" applyNumberFormat="1" applyFont="1" applyFill="1" applyBorder="1" applyAlignment="1">
      <alignment horizontal="left" vertical="center" wrapText="1"/>
    </xf>
    <xf numFmtId="0" fontId="11" fillId="9" borderId="19" xfId="0" applyNumberFormat="1" applyFont="1" applyFill="1" applyBorder="1" applyAlignment="1">
      <alignment horizontal="left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1" fillId="3" borderId="19" xfId="0" applyNumberFormat="1" applyFont="1" applyFill="1" applyBorder="1" applyAlignment="1">
      <alignment horizontal="left" vertical="center" wrapText="1"/>
    </xf>
    <xf numFmtId="3" fontId="11" fillId="3" borderId="19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3" fontId="0" fillId="5" borderId="1" xfId="3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0" fillId="5" borderId="0" xfId="0" applyFont="1" applyFill="1" applyProtection="1"/>
    <xf numFmtId="3" fontId="0" fillId="5" borderId="0" xfId="0" applyNumberFormat="1" applyFont="1" applyFill="1" applyProtection="1"/>
    <xf numFmtId="0" fontId="0" fillId="5" borderId="2" xfId="0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center" vertical="center" wrapText="1"/>
    </xf>
    <xf numFmtId="3" fontId="0" fillId="5" borderId="1" xfId="0" applyNumberFormat="1" applyFont="1" applyFill="1" applyBorder="1" applyAlignment="1" applyProtection="1">
      <alignment horizontal="center" vertical="center"/>
    </xf>
    <xf numFmtId="3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ont="1" applyFill="1" applyBorder="1" applyAlignment="1" applyProtection="1">
      <alignment horizontal="center" vertical="center" wrapText="1"/>
    </xf>
    <xf numFmtId="0" fontId="0" fillId="5" borderId="22" xfId="0" applyFont="1" applyFill="1" applyBorder="1" applyAlignment="1" applyProtection="1">
      <alignment horizontal="center" vertical="center"/>
    </xf>
    <xf numFmtId="0" fontId="0" fillId="5" borderId="22" xfId="0" applyFont="1" applyFill="1" applyBorder="1" applyAlignment="1" applyProtection="1">
      <alignment horizontal="left" vertical="center" wrapText="1"/>
    </xf>
    <xf numFmtId="164" fontId="0" fillId="5" borderId="22" xfId="3" applyNumberFormat="1" applyFont="1" applyFill="1" applyBorder="1" applyAlignment="1" applyProtection="1">
      <alignment horizontal="left" vertical="center" wrapText="1"/>
    </xf>
    <xf numFmtId="0" fontId="0" fillId="5" borderId="22" xfId="0" applyFont="1" applyFill="1" applyBorder="1" applyAlignment="1" applyProtection="1">
      <alignment horizontal="center" vertical="center" wrapText="1"/>
    </xf>
    <xf numFmtId="3" fontId="0" fillId="5" borderId="22" xfId="3" applyNumberFormat="1" applyFont="1" applyFill="1" applyBorder="1" applyAlignment="1" applyProtection="1">
      <alignment horizontal="center" vertical="center" wrapText="1"/>
    </xf>
    <xf numFmtId="3" fontId="0" fillId="5" borderId="22" xfId="0" applyNumberFormat="1" applyFont="1" applyFill="1" applyBorder="1" applyAlignment="1" applyProtection="1">
      <alignment horizontal="center" vertical="center"/>
    </xf>
    <xf numFmtId="3" fontId="0" fillId="5" borderId="22" xfId="0" applyNumberFormat="1" applyFont="1" applyFill="1" applyBorder="1" applyAlignment="1" applyProtection="1">
      <alignment horizontal="center" vertical="center"/>
      <protection locked="0"/>
    </xf>
    <xf numFmtId="9" fontId="0" fillId="5" borderId="23" xfId="4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right" vertical="center" wrapText="1"/>
    </xf>
    <xf numFmtId="0" fontId="5" fillId="4" borderId="6" xfId="0" applyFont="1" applyFill="1" applyBorder="1" applyAlignment="1" applyProtection="1">
      <alignment horizontal="right" vertical="center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6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165" fontId="1" fillId="4" borderId="11" xfId="0" applyNumberFormat="1" applyFont="1" applyFill="1" applyBorder="1" applyAlignment="1" applyProtection="1">
      <alignment horizontal="center" vertical="center"/>
    </xf>
    <xf numFmtId="165" fontId="1" fillId="4" borderId="12" xfId="0" applyNumberFormat="1" applyFont="1" applyFill="1" applyBorder="1" applyAlignment="1" applyProtection="1">
      <alignment horizontal="center" vertical="center"/>
    </xf>
    <xf numFmtId="165" fontId="1" fillId="4" borderId="13" xfId="0" applyNumberFormat="1" applyFont="1" applyFill="1" applyBorder="1" applyAlignment="1" applyProtection="1">
      <alignment horizontal="center" vertical="center"/>
    </xf>
    <xf numFmtId="165" fontId="1" fillId="4" borderId="14" xfId="0" applyNumberFormat="1" applyFont="1" applyFill="1" applyBorder="1" applyAlignment="1" applyProtection="1">
      <alignment horizontal="center" vertical="center"/>
    </xf>
    <xf numFmtId="165" fontId="1" fillId="4" borderId="10" xfId="0" applyNumberFormat="1" applyFont="1" applyFill="1" applyBorder="1" applyAlignment="1" applyProtection="1">
      <alignment horizontal="center" vertical="center"/>
    </xf>
    <xf numFmtId="165" fontId="1" fillId="4" borderId="15" xfId="0" applyNumberFormat="1" applyFont="1" applyFill="1" applyBorder="1" applyAlignment="1" applyProtection="1">
      <alignment horizontal="center" vertical="center"/>
    </xf>
    <xf numFmtId="166" fontId="1" fillId="4" borderId="11" xfId="0" applyNumberFormat="1" applyFont="1" applyFill="1" applyBorder="1" applyAlignment="1" applyProtection="1">
      <alignment horizontal="center" vertical="center"/>
    </xf>
    <xf numFmtId="166" fontId="1" fillId="4" borderId="13" xfId="0" applyNumberFormat="1" applyFont="1" applyFill="1" applyBorder="1" applyAlignment="1" applyProtection="1">
      <alignment horizontal="center" vertical="center"/>
    </xf>
    <xf numFmtId="166" fontId="1" fillId="4" borderId="14" xfId="0" applyNumberFormat="1" applyFont="1" applyFill="1" applyBorder="1" applyAlignment="1" applyProtection="1">
      <alignment horizontal="center" vertical="center"/>
    </xf>
    <xf numFmtId="166" fontId="1" fillId="4" borderId="15" xfId="0" applyNumberFormat="1" applyFont="1" applyFill="1" applyBorder="1" applyAlignment="1" applyProtection="1">
      <alignment horizontal="center" vertical="center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7"/>
  <sheetViews>
    <sheetView zoomScale="70" zoomScaleNormal="70" workbookViewId="0">
      <pane xSplit="1" ySplit="1" topLeftCell="B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E5" sqref="E5"/>
    </sheetView>
  </sheetViews>
  <sheetFormatPr defaultRowHeight="15" x14ac:dyDescent="0.25"/>
  <cols>
    <col min="1" max="1" width="33.5703125" style="25" customWidth="1"/>
    <col min="2" max="2" width="11.85546875" style="25" customWidth="1"/>
    <col min="3" max="3" width="17.140625" style="25" customWidth="1"/>
    <col min="4" max="4" width="45.42578125" style="32" customWidth="1"/>
    <col min="5" max="5" width="57.85546875" style="32" customWidth="1"/>
    <col min="6" max="6" width="9.140625" style="25"/>
    <col min="7" max="7" width="12.42578125" style="25" customWidth="1"/>
    <col min="8" max="8" width="23.28515625" style="25" customWidth="1"/>
    <col min="9" max="9" width="16.42578125" style="25" bestFit="1" customWidth="1"/>
    <col min="10" max="10" width="15.42578125" style="25" bestFit="1" customWidth="1"/>
    <col min="11" max="11" width="12.140625" style="25" bestFit="1" customWidth="1"/>
    <col min="12" max="12" width="10.5703125" style="25" bestFit="1" customWidth="1"/>
    <col min="13" max="16384" width="9.140625" style="25"/>
  </cols>
  <sheetData>
    <row r="1" spans="1:12" ht="47.25" x14ac:dyDescent="0.25">
      <c r="A1" s="21" t="s">
        <v>19</v>
      </c>
      <c r="B1" s="21" t="s">
        <v>240</v>
      </c>
      <c r="C1" s="21" t="s">
        <v>1</v>
      </c>
      <c r="D1" s="22" t="s">
        <v>241</v>
      </c>
      <c r="E1" s="23" t="s">
        <v>20</v>
      </c>
      <c r="F1" s="21" t="s">
        <v>242</v>
      </c>
      <c r="G1" s="23" t="s">
        <v>243</v>
      </c>
      <c r="H1" s="23" t="s">
        <v>244</v>
      </c>
      <c r="I1" s="24" t="s">
        <v>245</v>
      </c>
      <c r="J1" s="24" t="s">
        <v>246</v>
      </c>
      <c r="K1" s="24" t="s">
        <v>247</v>
      </c>
      <c r="L1" s="24" t="s">
        <v>0</v>
      </c>
    </row>
    <row r="2" spans="1:12" s="29" customFormat="1" ht="63" x14ac:dyDescent="0.25">
      <c r="A2" s="26" t="s">
        <v>177</v>
      </c>
      <c r="B2" s="26" t="str">
        <f>A2&amp;" - "&amp;G2</f>
        <v>3.3.90.30.26.01.0020.000030-01 - 80</v>
      </c>
      <c r="C2" s="26" t="str">
        <f>LEFT(E2,SEARCH(",",E2)-1)</f>
        <v>LÂMPADA HALÓGENA</v>
      </c>
      <c r="D2" s="27" t="s">
        <v>248</v>
      </c>
      <c r="E2" s="26" t="s">
        <v>178</v>
      </c>
      <c r="F2" s="26" t="s">
        <v>149</v>
      </c>
      <c r="G2" s="26">
        <v>80</v>
      </c>
      <c r="H2" s="26" t="s">
        <v>142</v>
      </c>
      <c r="I2" s="28">
        <v>0</v>
      </c>
      <c r="J2" s="28">
        <v>60</v>
      </c>
      <c r="K2" s="28">
        <v>0</v>
      </c>
      <c r="L2" s="28">
        <f>(J2+K2)/2</f>
        <v>30</v>
      </c>
    </row>
    <row r="3" spans="1:12" s="29" customFormat="1" ht="63" x14ac:dyDescent="0.25">
      <c r="A3" s="26" t="s">
        <v>177</v>
      </c>
      <c r="B3" s="26" t="str">
        <f>A3&amp;" - "&amp;G3</f>
        <v>3.3.90.30.26.01.0020.000030-01 - 50</v>
      </c>
      <c r="C3" s="26" t="str">
        <f>LEFT(E3,SEARCH(",",E3)-1)</f>
        <v>LÂMPADA HALÓGENA</v>
      </c>
      <c r="D3" s="27" t="s">
        <v>248</v>
      </c>
      <c r="E3" s="26" t="s">
        <v>178</v>
      </c>
      <c r="F3" s="26" t="s">
        <v>149</v>
      </c>
      <c r="G3" s="26">
        <v>50</v>
      </c>
      <c r="H3" s="26" t="s">
        <v>108</v>
      </c>
      <c r="I3" s="28">
        <v>50</v>
      </c>
      <c r="J3" s="28">
        <v>100</v>
      </c>
      <c r="K3" s="28">
        <v>150</v>
      </c>
      <c r="L3" s="28">
        <f>(J3+K3)/2</f>
        <v>125</v>
      </c>
    </row>
    <row r="4" spans="1:12" s="29" customFormat="1" ht="63" x14ac:dyDescent="0.25">
      <c r="A4" s="26" t="s">
        <v>177</v>
      </c>
      <c r="B4" s="26" t="str">
        <f>A4&amp;" - "&amp;G4</f>
        <v>3.3.90.30.26.01.0020.000030-01 - 417</v>
      </c>
      <c r="C4" s="26" t="str">
        <f>LEFT(E4,SEARCH(",",E4)-1)</f>
        <v>LÂMPADA HALÓGENA</v>
      </c>
      <c r="D4" s="27" t="s">
        <v>248</v>
      </c>
      <c r="E4" s="26" t="s">
        <v>178</v>
      </c>
      <c r="F4" s="26" t="s">
        <v>149</v>
      </c>
      <c r="G4" s="26">
        <v>417</v>
      </c>
      <c r="H4" s="26" t="s">
        <v>132</v>
      </c>
      <c r="I4" s="28">
        <v>0</v>
      </c>
      <c r="J4" s="28">
        <v>0</v>
      </c>
      <c r="K4" s="28">
        <v>0</v>
      </c>
      <c r="L4" s="28">
        <f>(J4+K4)/2</f>
        <v>0</v>
      </c>
    </row>
    <row r="5" spans="1:12" s="29" customFormat="1" ht="63" x14ac:dyDescent="0.25">
      <c r="A5" s="26" t="s">
        <v>177</v>
      </c>
      <c r="B5" s="26" t="str">
        <f>A5&amp;" - "&amp;G5</f>
        <v>3.3.90.30.26.01.0020.000030-01 - 431</v>
      </c>
      <c r="C5" s="26" t="str">
        <f>LEFT(E5,SEARCH(",",E5)-1)</f>
        <v>LÂMPADA HALÓGENA</v>
      </c>
      <c r="D5" s="27" t="s">
        <v>248</v>
      </c>
      <c r="E5" s="26" t="s">
        <v>178</v>
      </c>
      <c r="F5" s="26" t="s">
        <v>149</v>
      </c>
      <c r="G5" s="26">
        <v>431</v>
      </c>
      <c r="H5" s="26" t="s">
        <v>156</v>
      </c>
      <c r="I5" s="28">
        <v>0</v>
      </c>
      <c r="J5" s="28">
        <v>0</v>
      </c>
      <c r="K5" s="28">
        <v>0</v>
      </c>
      <c r="L5" s="28">
        <f>(J5+K5)/2</f>
        <v>0</v>
      </c>
    </row>
    <row r="6" spans="1:12" s="29" customFormat="1" ht="63" x14ac:dyDescent="0.25">
      <c r="A6" s="26" t="s">
        <v>175</v>
      </c>
      <c r="B6" s="26" t="str">
        <f>A6&amp;" - "&amp;G6</f>
        <v>3.3.90.30.26.01.0020.000031-01 - 148</v>
      </c>
      <c r="C6" s="26" t="str">
        <f>LEFT(E6,SEARCH(",",E6)-1)</f>
        <v>LÂMPADA HALÓGENA</v>
      </c>
      <c r="D6" s="27" t="s">
        <v>249</v>
      </c>
      <c r="E6" s="26" t="s">
        <v>176</v>
      </c>
      <c r="F6" s="26" t="s">
        <v>149</v>
      </c>
      <c r="G6" s="26">
        <v>148</v>
      </c>
      <c r="H6" s="26" t="s">
        <v>139</v>
      </c>
      <c r="I6" s="28">
        <v>0</v>
      </c>
      <c r="J6" s="28">
        <v>20</v>
      </c>
      <c r="K6" s="28">
        <v>6</v>
      </c>
      <c r="L6" s="28">
        <f>(J6+K6)/2</f>
        <v>13</v>
      </c>
    </row>
    <row r="7" spans="1:12" s="29" customFormat="1" ht="63" x14ac:dyDescent="0.25">
      <c r="A7" s="26" t="s">
        <v>175</v>
      </c>
      <c r="B7" s="26" t="str">
        <f>A7&amp;" - "&amp;G7</f>
        <v>3.3.90.30.26.01.0020.000031-01 - 20</v>
      </c>
      <c r="C7" s="26" t="str">
        <f>LEFT(E7,SEARCH(",",E7)-1)</f>
        <v>LÂMPADA HALÓGENA</v>
      </c>
      <c r="D7" s="27" t="s">
        <v>249</v>
      </c>
      <c r="E7" s="26" t="s">
        <v>176</v>
      </c>
      <c r="F7" s="26" t="s">
        <v>149</v>
      </c>
      <c r="G7" s="26">
        <v>20</v>
      </c>
      <c r="H7" s="26" t="s">
        <v>105</v>
      </c>
      <c r="I7" s="28">
        <v>0</v>
      </c>
      <c r="J7" s="28">
        <v>17</v>
      </c>
      <c r="K7" s="28">
        <v>50</v>
      </c>
      <c r="L7" s="28">
        <f>(J7+K7)/2</f>
        <v>33.5</v>
      </c>
    </row>
    <row r="8" spans="1:12" s="29" customFormat="1" ht="63" x14ac:dyDescent="0.25">
      <c r="A8" s="26" t="s">
        <v>175</v>
      </c>
      <c r="B8" s="26" t="str">
        <f>A8&amp;" - "&amp;G8</f>
        <v>3.3.90.30.26.01.0020.000031-01 - 80</v>
      </c>
      <c r="C8" s="26" t="str">
        <f>LEFT(E8,SEARCH(",",E8)-1)</f>
        <v>LÂMPADA HALÓGENA</v>
      </c>
      <c r="D8" s="27" t="s">
        <v>249</v>
      </c>
      <c r="E8" s="26" t="s">
        <v>176</v>
      </c>
      <c r="F8" s="26" t="s">
        <v>149</v>
      </c>
      <c r="G8" s="26">
        <v>80</v>
      </c>
      <c r="H8" s="26" t="s">
        <v>142</v>
      </c>
      <c r="I8" s="28">
        <v>0</v>
      </c>
      <c r="J8" s="28">
        <v>7</v>
      </c>
      <c r="K8" s="28">
        <v>0</v>
      </c>
      <c r="L8" s="28">
        <f>(J8+K8)/2</f>
        <v>3.5</v>
      </c>
    </row>
    <row r="9" spans="1:12" s="29" customFormat="1" ht="63" x14ac:dyDescent="0.25">
      <c r="A9" s="26" t="s">
        <v>175</v>
      </c>
      <c r="B9" s="26" t="str">
        <f>A9&amp;" - "&amp;G9</f>
        <v>3.3.90.30.26.01.0020.000031-01 - 50</v>
      </c>
      <c r="C9" s="26" t="str">
        <f>LEFT(E9,SEARCH(",",E9)-1)</f>
        <v>LÂMPADA HALÓGENA</v>
      </c>
      <c r="D9" s="27" t="s">
        <v>249</v>
      </c>
      <c r="E9" s="26" t="s">
        <v>176</v>
      </c>
      <c r="F9" s="26" t="s">
        <v>149</v>
      </c>
      <c r="G9" s="26">
        <v>50</v>
      </c>
      <c r="H9" s="26" t="s">
        <v>108</v>
      </c>
      <c r="I9" s="28">
        <v>0</v>
      </c>
      <c r="J9" s="28">
        <v>60</v>
      </c>
      <c r="K9" s="28">
        <v>3</v>
      </c>
      <c r="L9" s="28">
        <f>(J9+K9)/2</f>
        <v>31.5</v>
      </c>
    </row>
    <row r="10" spans="1:12" s="29" customFormat="1" ht="63" x14ac:dyDescent="0.25">
      <c r="A10" s="26" t="s">
        <v>175</v>
      </c>
      <c r="B10" s="26" t="str">
        <f>A10&amp;" - "&amp;G10</f>
        <v>3.3.90.30.26.01.0020.000031-01 - 431</v>
      </c>
      <c r="C10" s="26" t="str">
        <f>LEFT(E10,SEARCH(",",E10)-1)</f>
        <v>LÂMPADA HALÓGENA</v>
      </c>
      <c r="D10" s="27" t="s">
        <v>249</v>
      </c>
      <c r="E10" s="26" t="s">
        <v>176</v>
      </c>
      <c r="F10" s="26" t="s">
        <v>149</v>
      </c>
      <c r="G10" s="26">
        <v>431</v>
      </c>
      <c r="H10" s="26" t="s">
        <v>156</v>
      </c>
      <c r="I10" s="28">
        <v>0</v>
      </c>
      <c r="J10" s="28">
        <v>20</v>
      </c>
      <c r="K10" s="28">
        <v>50</v>
      </c>
      <c r="L10" s="28">
        <f>(J10+K10)/2</f>
        <v>35</v>
      </c>
    </row>
    <row r="11" spans="1:12" s="29" customFormat="1" ht="63" x14ac:dyDescent="0.25">
      <c r="A11" s="26" t="s">
        <v>175</v>
      </c>
      <c r="B11" s="26" t="str">
        <f>A11&amp;" - "&amp;G11</f>
        <v>3.3.90.30.26.01.0020.000031-01 - 98</v>
      </c>
      <c r="C11" s="26" t="str">
        <f>LEFT(E11,SEARCH(",",E11)-1)</f>
        <v>LÂMPADA HALÓGENA</v>
      </c>
      <c r="D11" s="27" t="s">
        <v>249</v>
      </c>
      <c r="E11" s="26" t="s">
        <v>176</v>
      </c>
      <c r="F11" s="26" t="s">
        <v>149</v>
      </c>
      <c r="G11" s="26">
        <v>98</v>
      </c>
      <c r="H11" s="26" t="s">
        <v>117</v>
      </c>
      <c r="I11" s="28">
        <v>0</v>
      </c>
      <c r="J11" s="28">
        <v>4</v>
      </c>
      <c r="K11" s="28">
        <v>0</v>
      </c>
      <c r="L11" s="28">
        <f>(J11+K11)/2</f>
        <v>2</v>
      </c>
    </row>
    <row r="12" spans="1:12" s="29" customFormat="1" ht="63" x14ac:dyDescent="0.25">
      <c r="A12" s="26" t="s">
        <v>175</v>
      </c>
      <c r="B12" s="26" t="str">
        <f>A12&amp;" - "&amp;G12</f>
        <v>3.3.90.30.26.01.0020.000031-01 - 195</v>
      </c>
      <c r="C12" s="26" t="str">
        <f>LEFT(E12,SEARCH(",",E12)-1)</f>
        <v>LÂMPADA HALÓGENA</v>
      </c>
      <c r="D12" s="27" t="s">
        <v>249</v>
      </c>
      <c r="E12" s="26" t="s">
        <v>176</v>
      </c>
      <c r="F12" s="26" t="s">
        <v>149</v>
      </c>
      <c r="G12" s="26">
        <v>195</v>
      </c>
      <c r="H12" s="26" t="s">
        <v>109</v>
      </c>
      <c r="I12" s="28">
        <v>14</v>
      </c>
      <c r="J12" s="28">
        <v>0</v>
      </c>
      <c r="K12" s="28">
        <v>20</v>
      </c>
      <c r="L12" s="28">
        <f>(J12+K12)/2</f>
        <v>10</v>
      </c>
    </row>
    <row r="13" spans="1:12" s="29" customFormat="1" ht="63" x14ac:dyDescent="0.25">
      <c r="A13" s="26" t="s">
        <v>173</v>
      </c>
      <c r="B13" s="26" t="str">
        <f>A13&amp;" - "&amp;G13</f>
        <v>3.3.90.30.26.01.0020.000032-01 - 391</v>
      </c>
      <c r="C13" s="26" t="str">
        <f>LEFT(E13,SEARCH(",",E13)-1)</f>
        <v>LÂMPADA HALÓGENA</v>
      </c>
      <c r="D13" s="27" t="s">
        <v>250</v>
      </c>
      <c r="E13" s="26" t="s">
        <v>174</v>
      </c>
      <c r="F13" s="26" t="s">
        <v>149</v>
      </c>
      <c r="G13" s="26">
        <v>391</v>
      </c>
      <c r="H13" s="26" t="s">
        <v>113</v>
      </c>
      <c r="I13" s="28">
        <v>0</v>
      </c>
      <c r="J13" s="28">
        <v>6</v>
      </c>
      <c r="K13" s="28">
        <v>0</v>
      </c>
      <c r="L13" s="28">
        <f>(J13+K13)/2</f>
        <v>3</v>
      </c>
    </row>
    <row r="14" spans="1:12" s="29" customFormat="1" ht="63" x14ac:dyDescent="0.25">
      <c r="A14" s="26" t="s">
        <v>173</v>
      </c>
      <c r="B14" s="26" t="str">
        <f>A14&amp;" - "&amp;G14</f>
        <v>3.3.90.30.26.01.0020.000032-01 - 150</v>
      </c>
      <c r="C14" s="26" t="str">
        <f>LEFT(E14,SEARCH(",",E14)-1)</f>
        <v>LÂMPADA HALÓGENA</v>
      </c>
      <c r="D14" s="27" t="s">
        <v>250</v>
      </c>
      <c r="E14" s="26" t="s">
        <v>174</v>
      </c>
      <c r="F14" s="26" t="s">
        <v>149</v>
      </c>
      <c r="G14" s="26">
        <v>150</v>
      </c>
      <c r="H14" s="26" t="s">
        <v>107</v>
      </c>
      <c r="I14" s="28">
        <v>0</v>
      </c>
      <c r="J14" s="28">
        <v>103</v>
      </c>
      <c r="K14" s="28">
        <v>0</v>
      </c>
      <c r="L14" s="28">
        <f>(J14+K14)/2</f>
        <v>51.5</v>
      </c>
    </row>
    <row r="15" spans="1:12" s="29" customFormat="1" ht="63" x14ac:dyDescent="0.25">
      <c r="A15" s="26" t="s">
        <v>173</v>
      </c>
      <c r="B15" s="26" t="str">
        <f>A15&amp;" - "&amp;G15</f>
        <v>3.3.90.30.26.01.0020.000032-01 - 98</v>
      </c>
      <c r="C15" s="26" t="str">
        <f>LEFT(E15,SEARCH(",",E15)-1)</f>
        <v>LÂMPADA HALÓGENA</v>
      </c>
      <c r="D15" s="27" t="s">
        <v>250</v>
      </c>
      <c r="E15" s="26" t="s">
        <v>174</v>
      </c>
      <c r="F15" s="26" t="s">
        <v>149</v>
      </c>
      <c r="G15" s="26">
        <v>98</v>
      </c>
      <c r="H15" s="26" t="s">
        <v>117</v>
      </c>
      <c r="I15" s="28">
        <v>0</v>
      </c>
      <c r="J15" s="28">
        <v>4</v>
      </c>
      <c r="K15" s="28">
        <v>0</v>
      </c>
      <c r="L15" s="28">
        <f>(J15+K15)/2</f>
        <v>2</v>
      </c>
    </row>
    <row r="16" spans="1:12" s="29" customFormat="1" ht="63" x14ac:dyDescent="0.25">
      <c r="A16" s="26" t="s">
        <v>173</v>
      </c>
      <c r="B16" s="26" t="str">
        <f>A16&amp;" - "&amp;G16</f>
        <v>3.3.90.30.26.01.0020.000032-01 - 131</v>
      </c>
      <c r="C16" s="26" t="str">
        <f>LEFT(E16,SEARCH(",",E16)-1)</f>
        <v>LÂMPADA HALÓGENA</v>
      </c>
      <c r="D16" s="27" t="s">
        <v>250</v>
      </c>
      <c r="E16" s="26" t="s">
        <v>174</v>
      </c>
      <c r="F16" s="26" t="s">
        <v>149</v>
      </c>
      <c r="G16" s="26">
        <v>131</v>
      </c>
      <c r="H16" s="26" t="s">
        <v>135</v>
      </c>
      <c r="I16" s="28">
        <v>9</v>
      </c>
      <c r="J16" s="28">
        <v>0</v>
      </c>
      <c r="K16" s="28">
        <v>0</v>
      </c>
      <c r="L16" s="28">
        <f>(J16+K16)/2</f>
        <v>0</v>
      </c>
    </row>
    <row r="17" spans="1:12" s="29" customFormat="1" ht="63" x14ac:dyDescent="0.25">
      <c r="A17" s="26" t="s">
        <v>173</v>
      </c>
      <c r="B17" s="26" t="str">
        <f>A17&amp;" - "&amp;G17</f>
        <v>3.3.90.30.26.01.0020.000032-01 - 195</v>
      </c>
      <c r="C17" s="26" t="str">
        <f>LEFT(E17,SEARCH(",",E17)-1)</f>
        <v>LÂMPADA HALÓGENA</v>
      </c>
      <c r="D17" s="27" t="s">
        <v>250</v>
      </c>
      <c r="E17" s="26" t="s">
        <v>174</v>
      </c>
      <c r="F17" s="26" t="s">
        <v>149</v>
      </c>
      <c r="G17" s="26">
        <v>195</v>
      </c>
      <c r="H17" s="26" t="s">
        <v>109</v>
      </c>
      <c r="I17" s="28">
        <v>17</v>
      </c>
      <c r="J17" s="28">
        <v>0</v>
      </c>
      <c r="K17" s="28">
        <v>0</v>
      </c>
      <c r="L17" s="28">
        <f>(J17+K17)/2</f>
        <v>0</v>
      </c>
    </row>
    <row r="18" spans="1:12" s="29" customFormat="1" ht="63" x14ac:dyDescent="0.25">
      <c r="A18" s="26" t="s">
        <v>173</v>
      </c>
      <c r="B18" s="26" t="str">
        <f>A18&amp;" - "&amp;G18</f>
        <v>3.3.90.30.26.01.0020.000032-01 - 2</v>
      </c>
      <c r="C18" s="26" t="str">
        <f>LEFT(E18,SEARCH(",",E18)-1)</f>
        <v>LÂMPADA HALÓGENA</v>
      </c>
      <c r="D18" s="27" t="s">
        <v>250</v>
      </c>
      <c r="E18" s="26" t="s">
        <v>174</v>
      </c>
      <c r="F18" s="26" t="s">
        <v>149</v>
      </c>
      <c r="G18" s="26">
        <v>2</v>
      </c>
      <c r="H18" s="26" t="s">
        <v>129</v>
      </c>
      <c r="I18" s="28">
        <v>0</v>
      </c>
      <c r="J18" s="28">
        <v>0</v>
      </c>
      <c r="K18" s="28">
        <v>2</v>
      </c>
      <c r="L18" s="28">
        <f>(J18+K18)/2</f>
        <v>1</v>
      </c>
    </row>
    <row r="19" spans="1:12" s="29" customFormat="1" ht="63" x14ac:dyDescent="0.25">
      <c r="A19" s="26" t="s">
        <v>173</v>
      </c>
      <c r="B19" s="26" t="str">
        <f>A19&amp;" - "&amp;G19</f>
        <v>3.3.90.30.26.01.0020.000032-01 - 417</v>
      </c>
      <c r="C19" s="26" t="str">
        <f>LEFT(E19,SEARCH(",",E19)-1)</f>
        <v>LÂMPADA HALÓGENA</v>
      </c>
      <c r="D19" s="27" t="s">
        <v>250</v>
      </c>
      <c r="E19" s="26" t="s">
        <v>174</v>
      </c>
      <c r="F19" s="26" t="s">
        <v>149</v>
      </c>
      <c r="G19" s="26">
        <v>417</v>
      </c>
      <c r="H19" s="26" t="s">
        <v>132</v>
      </c>
      <c r="I19" s="28">
        <v>0</v>
      </c>
      <c r="J19" s="28">
        <v>0</v>
      </c>
      <c r="K19" s="28">
        <v>20</v>
      </c>
      <c r="L19" s="28">
        <f>(J19+K19)/2</f>
        <v>10</v>
      </c>
    </row>
    <row r="20" spans="1:12" s="29" customFormat="1" ht="63" x14ac:dyDescent="0.25">
      <c r="A20" s="26" t="s">
        <v>171</v>
      </c>
      <c r="B20" s="26" t="str">
        <f>A20&amp;" - "&amp;G20</f>
        <v>3.3.90.30.26.01.0020.000033-01 - 150</v>
      </c>
      <c r="C20" s="26" t="str">
        <f>LEFT(E20,SEARCH(",",E20)-1)</f>
        <v>LÂMPADA HALÓGENA</v>
      </c>
      <c r="D20" s="27" t="s">
        <v>251</v>
      </c>
      <c r="E20" s="26" t="s">
        <v>172</v>
      </c>
      <c r="F20" s="26" t="s">
        <v>149</v>
      </c>
      <c r="G20" s="26">
        <v>150</v>
      </c>
      <c r="H20" s="26" t="s">
        <v>107</v>
      </c>
      <c r="I20" s="28">
        <v>0</v>
      </c>
      <c r="J20" s="28">
        <v>12</v>
      </c>
      <c r="K20" s="28">
        <v>50</v>
      </c>
      <c r="L20" s="28">
        <f>(J20+K20)/2</f>
        <v>31</v>
      </c>
    </row>
    <row r="21" spans="1:12" s="29" customFormat="1" ht="63" x14ac:dyDescent="0.25">
      <c r="A21" s="26" t="s">
        <v>171</v>
      </c>
      <c r="B21" s="26" t="str">
        <f>A21&amp;" - "&amp;G21</f>
        <v>3.3.90.30.26.01.0020.000033-01 - 50</v>
      </c>
      <c r="C21" s="26" t="str">
        <f>LEFT(E21,SEARCH(",",E21)-1)</f>
        <v>LÂMPADA HALÓGENA</v>
      </c>
      <c r="D21" s="27" t="s">
        <v>251</v>
      </c>
      <c r="E21" s="26" t="s">
        <v>172</v>
      </c>
      <c r="F21" s="26" t="s">
        <v>149</v>
      </c>
      <c r="G21" s="26">
        <v>50</v>
      </c>
      <c r="H21" s="26" t="s">
        <v>108</v>
      </c>
      <c r="I21" s="28">
        <v>0</v>
      </c>
      <c r="J21" s="28">
        <v>200</v>
      </c>
      <c r="K21" s="28">
        <v>9</v>
      </c>
      <c r="L21" s="28">
        <f>(J21+K21)/2</f>
        <v>104.5</v>
      </c>
    </row>
    <row r="22" spans="1:12" s="29" customFormat="1" ht="63" x14ac:dyDescent="0.25">
      <c r="A22" s="26" t="s">
        <v>171</v>
      </c>
      <c r="B22" s="26" t="str">
        <f>A22&amp;" - "&amp;G22</f>
        <v>3.3.90.30.26.01.0020.000033-01 - 195</v>
      </c>
      <c r="C22" s="26" t="str">
        <f>LEFT(E22,SEARCH(",",E22)-1)</f>
        <v>LÂMPADA HALÓGENA</v>
      </c>
      <c r="D22" s="27" t="s">
        <v>251</v>
      </c>
      <c r="E22" s="26" t="s">
        <v>172</v>
      </c>
      <c r="F22" s="26" t="s">
        <v>149</v>
      </c>
      <c r="G22" s="26">
        <v>195</v>
      </c>
      <c r="H22" s="26" t="s">
        <v>109</v>
      </c>
      <c r="I22" s="28">
        <v>9</v>
      </c>
      <c r="J22" s="28">
        <v>0</v>
      </c>
      <c r="K22" s="28">
        <v>0</v>
      </c>
      <c r="L22" s="28">
        <f>(J22+K22)/2</f>
        <v>0</v>
      </c>
    </row>
    <row r="23" spans="1:12" s="29" customFormat="1" ht="63" x14ac:dyDescent="0.25">
      <c r="A23" s="26" t="s">
        <v>171</v>
      </c>
      <c r="B23" s="26" t="str">
        <f>A23&amp;" - "&amp;G23</f>
        <v>3.3.90.30.26.01.0020.000033-01 - 2</v>
      </c>
      <c r="C23" s="26" t="str">
        <f>LEFT(E23,SEARCH(",",E23)-1)</f>
        <v>LÂMPADA HALÓGENA</v>
      </c>
      <c r="D23" s="27" t="s">
        <v>251</v>
      </c>
      <c r="E23" s="26" t="s">
        <v>172</v>
      </c>
      <c r="F23" s="26" t="s">
        <v>149</v>
      </c>
      <c r="G23" s="26">
        <v>2</v>
      </c>
      <c r="H23" s="26" t="s">
        <v>129</v>
      </c>
      <c r="I23" s="28">
        <v>0</v>
      </c>
      <c r="J23" s="28">
        <v>0</v>
      </c>
      <c r="K23" s="28">
        <v>9</v>
      </c>
      <c r="L23" s="28">
        <f>(J23+K23)/2</f>
        <v>4.5</v>
      </c>
    </row>
    <row r="24" spans="1:12" s="29" customFormat="1" ht="63" x14ac:dyDescent="0.25">
      <c r="A24" s="26" t="s">
        <v>171</v>
      </c>
      <c r="B24" s="26" t="str">
        <f>A24&amp;" - "&amp;G24</f>
        <v>3.3.90.30.26.01.0020.000033-01 - 431</v>
      </c>
      <c r="C24" s="26" t="str">
        <f>LEFT(E24,SEARCH(",",E24)-1)</f>
        <v>LÂMPADA HALÓGENA</v>
      </c>
      <c r="D24" s="27" t="s">
        <v>251</v>
      </c>
      <c r="E24" s="26" t="s">
        <v>172</v>
      </c>
      <c r="F24" s="26" t="s">
        <v>149</v>
      </c>
      <c r="G24" s="26">
        <v>431</v>
      </c>
      <c r="H24" s="26" t="s">
        <v>156</v>
      </c>
      <c r="I24" s="28">
        <v>0</v>
      </c>
      <c r="J24" s="28">
        <v>0</v>
      </c>
      <c r="K24" s="28">
        <v>0</v>
      </c>
      <c r="L24" s="28">
        <f>(J24+K24)/2</f>
        <v>0</v>
      </c>
    </row>
    <row r="25" spans="1:12" s="29" customFormat="1" ht="63" x14ac:dyDescent="0.25">
      <c r="A25" s="26" t="s">
        <v>183</v>
      </c>
      <c r="B25" s="26" t="str">
        <f>A25&amp;" - "&amp;G25</f>
        <v>3.3.90.30.26.01.0036.000018-01 - 134</v>
      </c>
      <c r="C25" s="26" t="str">
        <f>LEFT(E25,SEARCH(",",E25)-1)</f>
        <v>LUMINÁRIA DE SOBREPOR</v>
      </c>
      <c r="D25" s="27" t="s">
        <v>252</v>
      </c>
      <c r="E25" s="26" t="s">
        <v>184</v>
      </c>
      <c r="F25" s="26" t="s">
        <v>149</v>
      </c>
      <c r="G25" s="26">
        <v>134</v>
      </c>
      <c r="H25" s="26" t="s">
        <v>119</v>
      </c>
      <c r="I25" s="28">
        <v>6</v>
      </c>
      <c r="J25" s="28">
        <v>2</v>
      </c>
      <c r="K25" s="28">
        <v>0</v>
      </c>
      <c r="L25" s="28">
        <f>(J25+K25)/2</f>
        <v>1</v>
      </c>
    </row>
    <row r="26" spans="1:12" s="29" customFormat="1" ht="63" x14ac:dyDescent="0.25">
      <c r="A26" s="26" t="s">
        <v>183</v>
      </c>
      <c r="B26" s="26" t="str">
        <f>A26&amp;" - "&amp;G26</f>
        <v>3.3.90.30.26.01.0036.000018-01 - 50</v>
      </c>
      <c r="C26" s="26" t="str">
        <f>LEFT(E26,SEARCH(",",E26)-1)</f>
        <v>LUMINÁRIA DE SOBREPOR</v>
      </c>
      <c r="D26" s="27" t="s">
        <v>252</v>
      </c>
      <c r="E26" s="26" t="s">
        <v>184</v>
      </c>
      <c r="F26" s="26" t="s">
        <v>149</v>
      </c>
      <c r="G26" s="26">
        <v>50</v>
      </c>
      <c r="H26" s="26" t="s">
        <v>108</v>
      </c>
      <c r="I26" s="28">
        <v>0</v>
      </c>
      <c r="J26" s="28">
        <v>69</v>
      </c>
      <c r="K26" s="28">
        <v>2</v>
      </c>
      <c r="L26" s="28">
        <f>(J26+K26)/2</f>
        <v>35.5</v>
      </c>
    </row>
    <row r="27" spans="1:12" s="29" customFormat="1" ht="78.75" x14ac:dyDescent="0.25">
      <c r="A27" s="26" t="s">
        <v>183</v>
      </c>
      <c r="B27" s="26" t="str">
        <f>A27&amp;" - "&amp;G27</f>
        <v>3.3.90.30.26.01.0036.000018-01 - 401</v>
      </c>
      <c r="C27" s="26" t="str">
        <f>LEFT(E27,SEARCH(",",E27)-1)</f>
        <v>LUMINÁRIA DE SOBREPOR</v>
      </c>
      <c r="D27" s="27" t="s">
        <v>253</v>
      </c>
      <c r="E27" s="26" t="s">
        <v>184</v>
      </c>
      <c r="F27" s="26" t="s">
        <v>149</v>
      </c>
      <c r="G27" s="26">
        <v>401</v>
      </c>
      <c r="H27" s="26" t="s">
        <v>144</v>
      </c>
      <c r="I27" s="28">
        <v>0</v>
      </c>
      <c r="J27" s="28">
        <v>20</v>
      </c>
      <c r="K27" s="28">
        <v>0</v>
      </c>
      <c r="L27" s="28">
        <f>(J27+K27)/2</f>
        <v>10</v>
      </c>
    </row>
    <row r="28" spans="1:12" s="29" customFormat="1" ht="78.75" x14ac:dyDescent="0.25">
      <c r="A28" s="26" t="s">
        <v>183</v>
      </c>
      <c r="B28" s="26" t="str">
        <f>A28&amp;" - "&amp;G28</f>
        <v>3.3.90.30.26.01.0036.000018-01 - 54</v>
      </c>
      <c r="C28" s="26" t="str">
        <f>LEFT(E28,SEARCH(",",E28)-1)</f>
        <v>LUMINÁRIA DE SOBREPOR</v>
      </c>
      <c r="D28" s="27" t="s">
        <v>253</v>
      </c>
      <c r="E28" s="26" t="s">
        <v>184</v>
      </c>
      <c r="F28" s="26" t="s">
        <v>149</v>
      </c>
      <c r="G28" s="26">
        <v>54</v>
      </c>
      <c r="H28" s="26" t="s">
        <v>116</v>
      </c>
      <c r="I28" s="28">
        <v>0</v>
      </c>
      <c r="J28" s="28">
        <v>20</v>
      </c>
      <c r="K28" s="28">
        <v>3</v>
      </c>
      <c r="L28" s="28">
        <f>(J28+K28)/2</f>
        <v>11.5</v>
      </c>
    </row>
    <row r="29" spans="1:12" s="29" customFormat="1" ht="78.75" x14ac:dyDescent="0.25">
      <c r="A29" s="26" t="s">
        <v>183</v>
      </c>
      <c r="B29" s="26" t="str">
        <f>A29&amp;" - "&amp;G29</f>
        <v>3.3.90.30.26.01.0036.000018-01 - 90</v>
      </c>
      <c r="C29" s="26" t="str">
        <f>LEFT(E29,SEARCH(",",E29)-1)</f>
        <v>LUMINÁRIA DE SOBREPOR</v>
      </c>
      <c r="D29" s="27" t="s">
        <v>253</v>
      </c>
      <c r="E29" s="26" t="s">
        <v>184</v>
      </c>
      <c r="F29" s="26" t="s">
        <v>149</v>
      </c>
      <c r="G29" s="26">
        <v>90</v>
      </c>
      <c r="H29" s="26" t="s">
        <v>145</v>
      </c>
      <c r="I29" s="28">
        <v>0</v>
      </c>
      <c r="J29" s="28">
        <v>20</v>
      </c>
      <c r="K29" s="28">
        <v>50</v>
      </c>
      <c r="L29" s="28">
        <f>(J29+K29)/2</f>
        <v>35</v>
      </c>
    </row>
    <row r="30" spans="1:12" s="29" customFormat="1" ht="78.75" x14ac:dyDescent="0.25">
      <c r="A30" s="26" t="s">
        <v>183</v>
      </c>
      <c r="B30" s="26" t="str">
        <f>A30&amp;" - "&amp;G30</f>
        <v>3.3.90.30.26.01.0036.000018-01 - 417</v>
      </c>
      <c r="C30" s="26" t="str">
        <f>LEFT(E30,SEARCH(",",E30)-1)</f>
        <v>LUMINÁRIA DE SOBREPOR</v>
      </c>
      <c r="D30" s="27" t="s">
        <v>253</v>
      </c>
      <c r="E30" s="26" t="s">
        <v>184</v>
      </c>
      <c r="F30" s="26" t="s">
        <v>149</v>
      </c>
      <c r="G30" s="26">
        <v>417</v>
      </c>
      <c r="H30" s="26" t="s">
        <v>132</v>
      </c>
      <c r="I30" s="28">
        <v>0</v>
      </c>
      <c r="J30" s="28">
        <v>100</v>
      </c>
      <c r="K30" s="28">
        <v>0</v>
      </c>
      <c r="L30" s="28">
        <f>(J30+K30)/2</f>
        <v>50</v>
      </c>
    </row>
    <row r="31" spans="1:12" s="29" customFormat="1" ht="78.75" x14ac:dyDescent="0.25">
      <c r="A31" s="26" t="s">
        <v>183</v>
      </c>
      <c r="B31" s="26" t="str">
        <f>A31&amp;" - "&amp;G31</f>
        <v>3.3.90.30.26.01.0036.000018-01 - 431</v>
      </c>
      <c r="C31" s="26" t="str">
        <f>LEFT(E31,SEARCH(",",E31)-1)</f>
        <v>LUMINÁRIA DE SOBREPOR</v>
      </c>
      <c r="D31" s="27" t="s">
        <v>253</v>
      </c>
      <c r="E31" s="26" t="s">
        <v>184</v>
      </c>
      <c r="F31" s="26" t="s">
        <v>149</v>
      </c>
      <c r="G31" s="26">
        <v>431</v>
      </c>
      <c r="H31" s="26" t="s">
        <v>156</v>
      </c>
      <c r="I31" s="28">
        <v>0</v>
      </c>
      <c r="J31" s="28">
        <v>200</v>
      </c>
      <c r="K31" s="28">
        <v>4</v>
      </c>
      <c r="L31" s="28">
        <f>(J31+K31)/2</f>
        <v>102</v>
      </c>
    </row>
    <row r="32" spans="1:12" s="29" customFormat="1" ht="78.75" x14ac:dyDescent="0.25">
      <c r="A32" s="26" t="s">
        <v>183</v>
      </c>
      <c r="B32" s="26" t="str">
        <f>A32&amp;" - "&amp;G32</f>
        <v>3.3.90.30.26.01.0036.000018-01 - 98</v>
      </c>
      <c r="C32" s="26" t="str">
        <f>LEFT(E32,SEARCH(",",E32)-1)</f>
        <v>LUMINÁRIA DE SOBREPOR</v>
      </c>
      <c r="D32" s="27" t="s">
        <v>253</v>
      </c>
      <c r="E32" s="26" t="s">
        <v>184</v>
      </c>
      <c r="F32" s="26" t="s">
        <v>149</v>
      </c>
      <c r="G32" s="26">
        <v>98</v>
      </c>
      <c r="H32" s="26" t="s">
        <v>117</v>
      </c>
      <c r="I32" s="28">
        <v>0</v>
      </c>
      <c r="J32" s="28">
        <v>20</v>
      </c>
      <c r="K32" s="28">
        <v>0</v>
      </c>
      <c r="L32" s="28">
        <f>(J32+K32)/2</f>
        <v>10</v>
      </c>
    </row>
    <row r="33" spans="1:12" s="29" customFormat="1" ht="63" x14ac:dyDescent="0.25">
      <c r="A33" s="26" t="s">
        <v>183</v>
      </c>
      <c r="B33" s="26" t="str">
        <f>A33&amp;" - "&amp;G33</f>
        <v>3.3.90.30.26.01.0036.000018-01 - 146</v>
      </c>
      <c r="C33" s="26" t="str">
        <f>LEFT(E33,SEARCH(",",E33)-1)</f>
        <v>LUMINÁRIA DE SOBREPOR</v>
      </c>
      <c r="D33" s="27" t="s">
        <v>252</v>
      </c>
      <c r="E33" s="26" t="s">
        <v>184</v>
      </c>
      <c r="F33" s="26" t="s">
        <v>149</v>
      </c>
      <c r="G33" s="26">
        <v>146</v>
      </c>
      <c r="H33" s="26" t="s">
        <v>168</v>
      </c>
      <c r="I33" s="28">
        <v>0</v>
      </c>
      <c r="J33" s="28">
        <v>0</v>
      </c>
      <c r="K33" s="28">
        <v>0</v>
      </c>
      <c r="L33" s="28">
        <f>(J33+K33)/2</f>
        <v>0</v>
      </c>
    </row>
    <row r="34" spans="1:12" s="29" customFormat="1" ht="63" x14ac:dyDescent="0.25">
      <c r="A34" s="26" t="s">
        <v>183</v>
      </c>
      <c r="B34" s="26" t="str">
        <f>A34&amp;" - "&amp;G34</f>
        <v>3.3.90.30.26.01.0036.000018-01 - 195</v>
      </c>
      <c r="C34" s="26" t="str">
        <f>LEFT(E34,SEARCH(",",E34)-1)</f>
        <v>LUMINÁRIA DE SOBREPOR</v>
      </c>
      <c r="D34" s="27" t="s">
        <v>252</v>
      </c>
      <c r="E34" s="26" t="s">
        <v>184</v>
      </c>
      <c r="F34" s="26" t="s">
        <v>149</v>
      </c>
      <c r="G34" s="26">
        <v>195</v>
      </c>
      <c r="H34" s="26" t="s">
        <v>109</v>
      </c>
      <c r="I34" s="28">
        <v>0</v>
      </c>
      <c r="J34" s="28">
        <v>0</v>
      </c>
      <c r="K34" s="28">
        <v>18</v>
      </c>
      <c r="L34" s="28">
        <f>(J34+K34)/2</f>
        <v>9</v>
      </c>
    </row>
    <row r="35" spans="1:12" s="29" customFormat="1" ht="94.5" x14ac:dyDescent="0.25">
      <c r="A35" s="26" t="s">
        <v>183</v>
      </c>
      <c r="B35" s="26" t="str">
        <f>A35&amp;" - "&amp;G35</f>
        <v>3.3.90.30.26.01.0036.000018-01 - 304</v>
      </c>
      <c r="C35" s="26" t="str">
        <f>LEFT(E35,SEARCH(",",E35)-1)</f>
        <v>LUMINÁRIA DE SOBREPOR</v>
      </c>
      <c r="D35" s="27" t="s">
        <v>254</v>
      </c>
      <c r="E35" s="26" t="s">
        <v>184</v>
      </c>
      <c r="F35" s="26" t="s">
        <v>149</v>
      </c>
      <c r="G35" s="26">
        <v>304</v>
      </c>
      <c r="H35" s="26" t="s">
        <v>127</v>
      </c>
      <c r="I35" s="28">
        <v>0</v>
      </c>
      <c r="J35" s="28">
        <v>0</v>
      </c>
      <c r="K35" s="28">
        <v>18</v>
      </c>
      <c r="L35" s="28">
        <f>(J35+K35)/2</f>
        <v>9</v>
      </c>
    </row>
    <row r="36" spans="1:12" s="29" customFormat="1" ht="78.75" x14ac:dyDescent="0.25">
      <c r="A36" s="26" t="s">
        <v>183</v>
      </c>
      <c r="B36" s="26" t="str">
        <f>A36&amp;" - "&amp;G36</f>
        <v>3.3.90.30.26.01.0036.000018-01 - 2</v>
      </c>
      <c r="C36" s="26" t="str">
        <f>LEFT(E36,SEARCH(",",E36)-1)</f>
        <v>LUMINÁRIA DE SOBREPOR</v>
      </c>
      <c r="D36" s="27" t="s">
        <v>253</v>
      </c>
      <c r="E36" s="26" t="s">
        <v>184</v>
      </c>
      <c r="F36" s="26" t="s">
        <v>149</v>
      </c>
      <c r="G36" s="26">
        <v>2</v>
      </c>
      <c r="H36" s="26" t="s">
        <v>129</v>
      </c>
      <c r="I36" s="28">
        <v>0</v>
      </c>
      <c r="J36" s="28">
        <v>0</v>
      </c>
      <c r="K36" s="28">
        <v>500</v>
      </c>
      <c r="L36" s="28">
        <f>(J36+K36)/2</f>
        <v>250</v>
      </c>
    </row>
    <row r="37" spans="1:12" s="29" customFormat="1" ht="63" x14ac:dyDescent="0.25">
      <c r="A37" s="26" t="s">
        <v>185</v>
      </c>
      <c r="B37" s="26" t="str">
        <f>A37&amp;" - "&amp;G37</f>
        <v>3.3.90.30.26.01.0036.000019-01 - 138</v>
      </c>
      <c r="C37" s="26" t="str">
        <f>LEFT(E37,SEARCH(",",E37)-1)</f>
        <v>LUMINÁRIA DE SOBREPOR</v>
      </c>
      <c r="D37" s="27" t="s">
        <v>255</v>
      </c>
      <c r="E37" s="26" t="s">
        <v>186</v>
      </c>
      <c r="F37" s="26" t="s">
        <v>149</v>
      </c>
      <c r="G37" s="26">
        <v>138</v>
      </c>
      <c r="H37" s="26" t="s">
        <v>120</v>
      </c>
      <c r="I37" s="28">
        <v>7</v>
      </c>
      <c r="J37" s="28">
        <v>2</v>
      </c>
      <c r="K37" s="28">
        <v>60</v>
      </c>
      <c r="L37" s="28">
        <f>(J37+K37)/2</f>
        <v>31</v>
      </c>
    </row>
    <row r="38" spans="1:12" s="29" customFormat="1" ht="63" x14ac:dyDescent="0.25">
      <c r="A38" s="26" t="s">
        <v>185</v>
      </c>
      <c r="B38" s="26" t="str">
        <f>A38&amp;" - "&amp;G38</f>
        <v>3.3.90.30.26.01.0036.000019-01 - 50</v>
      </c>
      <c r="C38" s="26" t="str">
        <f>LEFT(E38,SEARCH(",",E38)-1)</f>
        <v>LUMINÁRIA DE SOBREPOR</v>
      </c>
      <c r="D38" s="27" t="s">
        <v>255</v>
      </c>
      <c r="E38" s="26" t="s">
        <v>186</v>
      </c>
      <c r="F38" s="26" t="s">
        <v>149</v>
      </c>
      <c r="G38" s="26">
        <v>50</v>
      </c>
      <c r="H38" s="26" t="s">
        <v>108</v>
      </c>
      <c r="I38" s="28">
        <v>0</v>
      </c>
      <c r="J38" s="28">
        <v>208</v>
      </c>
      <c r="K38" s="28">
        <v>148</v>
      </c>
      <c r="L38" s="28">
        <f>(J38+K38)/2</f>
        <v>178</v>
      </c>
    </row>
    <row r="39" spans="1:12" s="29" customFormat="1" ht="78.75" x14ac:dyDescent="0.25">
      <c r="A39" s="26" t="s">
        <v>185</v>
      </c>
      <c r="B39" s="26" t="str">
        <f>A39&amp;" - "&amp;G39</f>
        <v>3.3.90.30.26.01.0036.000019-01 - 417</v>
      </c>
      <c r="C39" s="26" t="str">
        <f>LEFT(E39,SEARCH(",",E39)-1)</f>
        <v>LUMINÁRIA DE SOBREPOR</v>
      </c>
      <c r="D39" s="27" t="s">
        <v>256</v>
      </c>
      <c r="E39" s="26" t="s">
        <v>186</v>
      </c>
      <c r="F39" s="26" t="s">
        <v>149</v>
      </c>
      <c r="G39" s="26">
        <v>417</v>
      </c>
      <c r="H39" s="26" t="s">
        <v>132</v>
      </c>
      <c r="I39" s="28">
        <v>0</v>
      </c>
      <c r="J39" s="28">
        <v>150</v>
      </c>
      <c r="K39" s="28">
        <v>100</v>
      </c>
      <c r="L39" s="28">
        <f>(J39+K39)/2</f>
        <v>125</v>
      </c>
    </row>
    <row r="40" spans="1:12" s="29" customFormat="1" ht="94.5" x14ac:dyDescent="0.25">
      <c r="A40" s="26" t="s">
        <v>185</v>
      </c>
      <c r="B40" s="26" t="str">
        <f>A40&amp;" - "&amp;G40</f>
        <v>3.3.90.30.26.01.0036.000019-01 - 401</v>
      </c>
      <c r="C40" s="26" t="str">
        <f>LEFT(E40,SEARCH(",",E40)-1)</f>
        <v>LUMINÁRIA DE SOBREPOR</v>
      </c>
      <c r="D40" s="27" t="s">
        <v>257</v>
      </c>
      <c r="E40" s="26" t="s">
        <v>186</v>
      </c>
      <c r="F40" s="26" t="s">
        <v>149</v>
      </c>
      <c r="G40" s="26">
        <v>401</v>
      </c>
      <c r="H40" s="26" t="s">
        <v>144</v>
      </c>
      <c r="I40" s="28">
        <v>0</v>
      </c>
      <c r="J40" s="28">
        <v>20</v>
      </c>
      <c r="K40" s="28">
        <v>0</v>
      </c>
      <c r="L40" s="28">
        <f>(J40+K40)/2</f>
        <v>10</v>
      </c>
    </row>
    <row r="41" spans="1:12" s="29" customFormat="1" ht="78.75" x14ac:dyDescent="0.25">
      <c r="A41" s="26" t="s">
        <v>185</v>
      </c>
      <c r="B41" s="26" t="str">
        <f>A41&amp;" - "&amp;G41</f>
        <v>3.3.90.30.26.01.0036.000019-01 - 431</v>
      </c>
      <c r="C41" s="26" t="str">
        <f>LEFT(E41,SEARCH(",",E41)-1)</f>
        <v>LUMINÁRIA DE SOBREPOR</v>
      </c>
      <c r="D41" s="27" t="s">
        <v>256</v>
      </c>
      <c r="E41" s="26" t="s">
        <v>186</v>
      </c>
      <c r="F41" s="26" t="s">
        <v>149</v>
      </c>
      <c r="G41" s="26">
        <v>431</v>
      </c>
      <c r="H41" s="26" t="s">
        <v>156</v>
      </c>
      <c r="I41" s="28">
        <v>0</v>
      </c>
      <c r="J41" s="28">
        <v>0</v>
      </c>
      <c r="K41" s="28">
        <v>0</v>
      </c>
      <c r="L41" s="28">
        <f>(J41+K41)/2</f>
        <v>0</v>
      </c>
    </row>
    <row r="42" spans="1:12" s="29" customFormat="1" ht="63" x14ac:dyDescent="0.25">
      <c r="A42" s="26" t="s">
        <v>179</v>
      </c>
      <c r="B42" s="26" t="str">
        <f>A42&amp;" - "&amp;G42</f>
        <v>3.3.90.30.26.01.0036.000020-01 - 70</v>
      </c>
      <c r="C42" s="26" t="str">
        <f>LEFT(E42,SEARCH(",",E42)-1)</f>
        <v>LUMINÁRIA DE SOBREPOR</v>
      </c>
      <c r="D42" s="27" t="s">
        <v>258</v>
      </c>
      <c r="E42" s="26" t="s">
        <v>180</v>
      </c>
      <c r="F42" s="26" t="s">
        <v>149</v>
      </c>
      <c r="G42" s="26">
        <v>70</v>
      </c>
      <c r="H42" s="26" t="s">
        <v>130</v>
      </c>
      <c r="I42" s="28">
        <v>17</v>
      </c>
      <c r="J42" s="28">
        <v>2</v>
      </c>
      <c r="K42" s="28">
        <v>35</v>
      </c>
      <c r="L42" s="28">
        <f>(J42+K42)/2</f>
        <v>18.5</v>
      </c>
    </row>
    <row r="43" spans="1:12" s="29" customFormat="1" ht="63" x14ac:dyDescent="0.25">
      <c r="A43" s="26" t="s">
        <v>179</v>
      </c>
      <c r="B43" s="26" t="str">
        <f>A43&amp;" - "&amp;G43</f>
        <v>3.3.90.30.26.01.0036.000020-01 - 220</v>
      </c>
      <c r="C43" s="26" t="str">
        <f>LEFT(E43,SEARCH(",",E43)-1)</f>
        <v>LUMINÁRIA DE SOBREPOR</v>
      </c>
      <c r="D43" s="27" t="s">
        <v>258</v>
      </c>
      <c r="E43" s="26" t="s">
        <v>180</v>
      </c>
      <c r="F43" s="26" t="s">
        <v>149</v>
      </c>
      <c r="G43" s="26">
        <v>220</v>
      </c>
      <c r="H43" s="26" t="s">
        <v>259</v>
      </c>
      <c r="I43" s="28">
        <v>0</v>
      </c>
      <c r="J43" s="28">
        <v>3</v>
      </c>
      <c r="K43" s="28">
        <v>0</v>
      </c>
      <c r="L43" s="28">
        <f>(J43+K43)/2</f>
        <v>1.5</v>
      </c>
    </row>
    <row r="44" spans="1:12" s="29" customFormat="1" ht="78.75" x14ac:dyDescent="0.25">
      <c r="A44" s="26" t="s">
        <v>179</v>
      </c>
      <c r="B44" s="26" t="str">
        <f>A44&amp;" - "&amp;G44</f>
        <v>3.3.90.30.26.01.0036.000020-01 - 417</v>
      </c>
      <c r="C44" s="26" t="str">
        <f>LEFT(E44,SEARCH(",",E44)-1)</f>
        <v>LUMINÁRIA DE SOBREPOR</v>
      </c>
      <c r="D44" s="27" t="s">
        <v>260</v>
      </c>
      <c r="E44" s="26" t="s">
        <v>180</v>
      </c>
      <c r="F44" s="26" t="s">
        <v>149</v>
      </c>
      <c r="G44" s="26">
        <v>417</v>
      </c>
      <c r="H44" s="26" t="s">
        <v>132</v>
      </c>
      <c r="I44" s="28">
        <v>0</v>
      </c>
      <c r="J44" s="28">
        <v>100</v>
      </c>
      <c r="K44" s="28">
        <v>0</v>
      </c>
      <c r="L44" s="28">
        <f>(J44+K44)/2</f>
        <v>50</v>
      </c>
    </row>
    <row r="45" spans="1:12" s="29" customFormat="1" ht="78.75" x14ac:dyDescent="0.25">
      <c r="A45" s="26" t="s">
        <v>179</v>
      </c>
      <c r="B45" s="26" t="str">
        <f>A45&amp;" - "&amp;G45</f>
        <v>3.3.90.30.26.01.0036.000020-01 - 134</v>
      </c>
      <c r="C45" s="26" t="str">
        <f>LEFT(E45,SEARCH(",",E45)-1)</f>
        <v>LUMINÁRIA DE SOBREPOR</v>
      </c>
      <c r="D45" s="27" t="s">
        <v>261</v>
      </c>
      <c r="E45" s="26" t="s">
        <v>180</v>
      </c>
      <c r="F45" s="26" t="s">
        <v>149</v>
      </c>
      <c r="G45" s="26">
        <v>134</v>
      </c>
      <c r="H45" s="26" t="s">
        <v>119</v>
      </c>
      <c r="I45" s="28">
        <v>0</v>
      </c>
      <c r="J45" s="28">
        <v>2</v>
      </c>
      <c r="K45" s="28">
        <v>7</v>
      </c>
      <c r="L45" s="28">
        <f>(J45+K45)/2</f>
        <v>4.5</v>
      </c>
    </row>
    <row r="46" spans="1:12" s="29" customFormat="1" ht="78.75" x14ac:dyDescent="0.25">
      <c r="A46" s="26" t="s">
        <v>179</v>
      </c>
      <c r="B46" s="26" t="str">
        <f>A46&amp;" - "&amp;G46</f>
        <v>3.3.90.30.26.01.0036.000020-01 - 112</v>
      </c>
      <c r="C46" s="26" t="str">
        <f>LEFT(E46,SEARCH(",",E46)-1)</f>
        <v>LUMINÁRIA DE SOBREPOR</v>
      </c>
      <c r="D46" s="27" t="s">
        <v>261</v>
      </c>
      <c r="E46" s="26" t="s">
        <v>180</v>
      </c>
      <c r="F46" s="26" t="s">
        <v>149</v>
      </c>
      <c r="G46" s="26">
        <v>112</v>
      </c>
      <c r="H46" s="26" t="s">
        <v>115</v>
      </c>
      <c r="I46" s="28">
        <v>0</v>
      </c>
      <c r="J46" s="28">
        <v>8</v>
      </c>
      <c r="K46" s="28">
        <v>30</v>
      </c>
      <c r="L46" s="28">
        <f>(J46+K46)/2</f>
        <v>19</v>
      </c>
    </row>
    <row r="47" spans="1:12" s="29" customFormat="1" ht="78.75" x14ac:dyDescent="0.25">
      <c r="A47" s="26" t="s">
        <v>179</v>
      </c>
      <c r="B47" s="26" t="str">
        <f>A47&amp;" - "&amp;G47</f>
        <v>3.3.90.30.26.01.0036.000020-01 - 54</v>
      </c>
      <c r="C47" s="26" t="str">
        <f>LEFT(E47,SEARCH(",",E47)-1)</f>
        <v>LUMINÁRIA DE SOBREPOR</v>
      </c>
      <c r="D47" s="27" t="s">
        <v>261</v>
      </c>
      <c r="E47" s="26" t="s">
        <v>180</v>
      </c>
      <c r="F47" s="26" t="s">
        <v>149</v>
      </c>
      <c r="G47" s="26">
        <v>54</v>
      </c>
      <c r="H47" s="26" t="s">
        <v>116</v>
      </c>
      <c r="I47" s="28">
        <v>0</v>
      </c>
      <c r="J47" s="28">
        <v>30</v>
      </c>
      <c r="K47" s="28">
        <v>35</v>
      </c>
      <c r="L47" s="28">
        <f>(J47+K47)/2</f>
        <v>32.5</v>
      </c>
    </row>
    <row r="48" spans="1:12" s="29" customFormat="1" ht="78.75" x14ac:dyDescent="0.25">
      <c r="A48" s="26" t="s">
        <v>179</v>
      </c>
      <c r="B48" s="26" t="str">
        <f>A48&amp;" - "&amp;G48</f>
        <v>3.3.90.30.26.01.0036.000020-01 - 80</v>
      </c>
      <c r="C48" s="26" t="str">
        <f>LEFT(E48,SEARCH(",",E48)-1)</f>
        <v>LUMINÁRIA DE SOBREPOR</v>
      </c>
      <c r="D48" s="27" t="s">
        <v>261</v>
      </c>
      <c r="E48" s="26" t="s">
        <v>180</v>
      </c>
      <c r="F48" s="26" t="s">
        <v>149</v>
      </c>
      <c r="G48" s="26">
        <v>80</v>
      </c>
      <c r="H48" s="26" t="s">
        <v>142</v>
      </c>
      <c r="I48" s="28">
        <v>0</v>
      </c>
      <c r="J48" s="28">
        <v>18</v>
      </c>
      <c r="K48" s="28">
        <v>40</v>
      </c>
      <c r="L48" s="28">
        <f>(J48+K48)/2</f>
        <v>29</v>
      </c>
    </row>
    <row r="49" spans="1:12" s="29" customFormat="1" ht="78.75" x14ac:dyDescent="0.25">
      <c r="A49" s="26" t="s">
        <v>179</v>
      </c>
      <c r="B49" s="26" t="str">
        <f>A49&amp;" - "&amp;G49</f>
        <v>3.3.90.30.26.01.0036.000020-01 - 410</v>
      </c>
      <c r="C49" s="26" t="str">
        <f>LEFT(E49,SEARCH(",",E49)-1)</f>
        <v>LUMINÁRIA DE SOBREPOR</v>
      </c>
      <c r="D49" s="27" t="s">
        <v>261</v>
      </c>
      <c r="E49" s="26" t="s">
        <v>180</v>
      </c>
      <c r="F49" s="26" t="s">
        <v>149</v>
      </c>
      <c r="G49" s="26">
        <v>410</v>
      </c>
      <c r="H49" s="26" t="s">
        <v>110</v>
      </c>
      <c r="I49" s="28">
        <v>0</v>
      </c>
      <c r="J49" s="28">
        <v>20</v>
      </c>
      <c r="K49" s="28">
        <v>5</v>
      </c>
      <c r="L49" s="28">
        <f>(J49+K49)/2</f>
        <v>12.5</v>
      </c>
    </row>
    <row r="50" spans="1:12" s="29" customFormat="1" ht="78.75" x14ac:dyDescent="0.25">
      <c r="A50" s="26" t="s">
        <v>179</v>
      </c>
      <c r="B50" s="26" t="str">
        <f>A50&amp;" - "&amp;G50</f>
        <v>3.3.90.30.26.01.0036.000020-01 - 50</v>
      </c>
      <c r="C50" s="26" t="str">
        <f>LEFT(E50,SEARCH(",",E50)-1)</f>
        <v>LUMINÁRIA DE SOBREPOR</v>
      </c>
      <c r="D50" s="27" t="s">
        <v>261</v>
      </c>
      <c r="E50" s="26" t="s">
        <v>180</v>
      </c>
      <c r="F50" s="26" t="s">
        <v>149</v>
      </c>
      <c r="G50" s="26">
        <v>50</v>
      </c>
      <c r="H50" s="26" t="s">
        <v>108</v>
      </c>
      <c r="I50" s="28">
        <v>100</v>
      </c>
      <c r="J50" s="28">
        <v>80</v>
      </c>
      <c r="K50" s="28">
        <v>2</v>
      </c>
      <c r="L50" s="28">
        <f>(J50+K50)/2</f>
        <v>41</v>
      </c>
    </row>
    <row r="51" spans="1:12" s="29" customFormat="1" ht="78.75" x14ac:dyDescent="0.25">
      <c r="A51" s="26" t="s">
        <v>179</v>
      </c>
      <c r="B51" s="26" t="str">
        <f>A51&amp;" - "&amp;G51</f>
        <v>3.3.90.30.26.01.0036.000020-01 - 431</v>
      </c>
      <c r="C51" s="26" t="str">
        <f>LEFT(E51,SEARCH(",",E51)-1)</f>
        <v>LUMINÁRIA DE SOBREPOR</v>
      </c>
      <c r="D51" s="27" t="s">
        <v>261</v>
      </c>
      <c r="E51" s="26" t="s">
        <v>180</v>
      </c>
      <c r="F51" s="26" t="s">
        <v>149</v>
      </c>
      <c r="G51" s="26">
        <v>431</v>
      </c>
      <c r="H51" s="26" t="s">
        <v>156</v>
      </c>
      <c r="I51" s="28">
        <v>0</v>
      </c>
      <c r="J51" s="28">
        <v>200</v>
      </c>
      <c r="K51" s="28">
        <v>31</v>
      </c>
      <c r="L51" s="28">
        <f>(J51+K51)/2</f>
        <v>115.5</v>
      </c>
    </row>
    <row r="52" spans="1:12" s="29" customFormat="1" ht="78.75" x14ac:dyDescent="0.25">
      <c r="A52" s="26" t="s">
        <v>179</v>
      </c>
      <c r="B52" s="26" t="str">
        <f>A52&amp;" - "&amp;G52</f>
        <v>3.3.90.30.26.01.0036.000020-01 - 2</v>
      </c>
      <c r="C52" s="26" t="str">
        <f>LEFT(E52,SEARCH(",",E52)-1)</f>
        <v>LUMINÁRIA DE SOBREPOR</v>
      </c>
      <c r="D52" s="27" t="s">
        <v>262</v>
      </c>
      <c r="E52" s="26" t="s">
        <v>180</v>
      </c>
      <c r="F52" s="26" t="s">
        <v>149</v>
      </c>
      <c r="G52" s="26">
        <v>2</v>
      </c>
      <c r="H52" s="26" t="s">
        <v>129</v>
      </c>
      <c r="I52" s="28">
        <v>0</v>
      </c>
      <c r="J52" s="28">
        <v>0</v>
      </c>
      <c r="K52" s="28">
        <v>30</v>
      </c>
      <c r="L52" s="28">
        <f>(J52+K52)/2</f>
        <v>15</v>
      </c>
    </row>
    <row r="53" spans="1:12" s="29" customFormat="1" ht="78.75" x14ac:dyDescent="0.25">
      <c r="A53" s="26" t="s">
        <v>179</v>
      </c>
      <c r="B53" s="26" t="str">
        <f>A53&amp;" - "&amp;G53</f>
        <v>3.3.90.30.26.01.0036.000020-01 - 366</v>
      </c>
      <c r="C53" s="26" t="str">
        <f>LEFT(E53,SEARCH(",",E53)-1)</f>
        <v>LUMINÁRIA DE SOBREPOR</v>
      </c>
      <c r="D53" s="27" t="s">
        <v>261</v>
      </c>
      <c r="E53" s="26" t="s">
        <v>180</v>
      </c>
      <c r="F53" s="26" t="s">
        <v>149</v>
      </c>
      <c r="G53" s="26">
        <v>366</v>
      </c>
      <c r="H53" s="26" t="s">
        <v>125</v>
      </c>
      <c r="I53" s="28">
        <v>8</v>
      </c>
      <c r="J53" s="28">
        <v>0</v>
      </c>
      <c r="K53" s="28">
        <v>0</v>
      </c>
      <c r="L53" s="28">
        <f>(J53+K53)/2</f>
        <v>0</v>
      </c>
    </row>
    <row r="54" spans="1:12" s="29" customFormat="1" ht="78.75" x14ac:dyDescent="0.25">
      <c r="A54" s="26" t="s">
        <v>179</v>
      </c>
      <c r="B54" s="26" t="str">
        <f>A54&amp;" - "&amp;G54</f>
        <v>3.3.90.30.26.01.0036.000020-01 - 146</v>
      </c>
      <c r="C54" s="26" t="str">
        <f>LEFT(E54,SEARCH(",",E54)-1)</f>
        <v>LUMINÁRIA DE SOBREPOR</v>
      </c>
      <c r="D54" s="27" t="s">
        <v>261</v>
      </c>
      <c r="E54" s="26" t="s">
        <v>180</v>
      </c>
      <c r="F54" s="26" t="s">
        <v>149</v>
      </c>
      <c r="G54" s="26">
        <v>146</v>
      </c>
      <c r="H54" s="26" t="s">
        <v>168</v>
      </c>
      <c r="I54" s="28">
        <v>0</v>
      </c>
      <c r="J54" s="28">
        <v>0</v>
      </c>
      <c r="K54" s="28">
        <v>0</v>
      </c>
      <c r="L54" s="28">
        <f>(J54+K54)/2</f>
        <v>0</v>
      </c>
    </row>
    <row r="55" spans="1:12" s="29" customFormat="1" ht="63" x14ac:dyDescent="0.25">
      <c r="A55" s="26" t="s">
        <v>187</v>
      </c>
      <c r="B55" s="26" t="str">
        <f>A55&amp;" - "&amp;G55</f>
        <v>3.3.90.30.26.01.0036.000021-01 - 70</v>
      </c>
      <c r="C55" s="26" t="str">
        <f>LEFT(E55,SEARCH(",",E55)-1)</f>
        <v>LUMINÁRIA DE SOBREPOR</v>
      </c>
      <c r="D55" s="27" t="s">
        <v>263</v>
      </c>
      <c r="E55" s="26" t="s">
        <v>188</v>
      </c>
      <c r="F55" s="26" t="s">
        <v>149</v>
      </c>
      <c r="G55" s="26">
        <v>70</v>
      </c>
      <c r="H55" s="26" t="s">
        <v>130</v>
      </c>
      <c r="I55" s="28">
        <v>16</v>
      </c>
      <c r="J55" s="28">
        <v>13</v>
      </c>
      <c r="K55" s="28">
        <v>26</v>
      </c>
      <c r="L55" s="28">
        <f>(J55+K55)/2</f>
        <v>19.5</v>
      </c>
    </row>
    <row r="56" spans="1:12" s="29" customFormat="1" ht="63" x14ac:dyDescent="0.25">
      <c r="A56" s="26" t="s">
        <v>187</v>
      </c>
      <c r="B56" s="26" t="str">
        <f>A56&amp;" - "&amp;G56</f>
        <v>3.3.90.30.26.01.0036.000021-01 - 50</v>
      </c>
      <c r="C56" s="26" t="str">
        <f>LEFT(E56,SEARCH(",",E56)-1)</f>
        <v>LUMINÁRIA DE SOBREPOR</v>
      </c>
      <c r="D56" s="27" t="s">
        <v>263</v>
      </c>
      <c r="E56" s="26" t="s">
        <v>188</v>
      </c>
      <c r="F56" s="26" t="s">
        <v>149</v>
      </c>
      <c r="G56" s="26">
        <v>50</v>
      </c>
      <c r="H56" s="26" t="s">
        <v>108</v>
      </c>
      <c r="I56" s="28">
        <v>0</v>
      </c>
      <c r="J56" s="28">
        <v>314</v>
      </c>
      <c r="K56" s="28">
        <v>6</v>
      </c>
      <c r="L56" s="28">
        <f>(J56+K56)/2</f>
        <v>160</v>
      </c>
    </row>
    <row r="57" spans="1:12" s="29" customFormat="1" ht="78.75" x14ac:dyDescent="0.25">
      <c r="A57" s="26" t="s">
        <v>187</v>
      </c>
      <c r="B57" s="26" t="str">
        <f>A57&amp;" - "&amp;G57</f>
        <v>3.3.90.30.26.01.0036.000021-01 - 133</v>
      </c>
      <c r="C57" s="26" t="str">
        <f>LEFT(E57,SEARCH(",",E57)-1)</f>
        <v>LUMINÁRIA DE SOBREPOR</v>
      </c>
      <c r="D57" s="27" t="s">
        <v>264</v>
      </c>
      <c r="E57" s="26" t="s">
        <v>188</v>
      </c>
      <c r="F57" s="26" t="s">
        <v>149</v>
      </c>
      <c r="G57" s="26">
        <v>133</v>
      </c>
      <c r="H57" s="26" t="s">
        <v>118</v>
      </c>
      <c r="I57" s="28">
        <v>0</v>
      </c>
      <c r="J57" s="28">
        <v>15</v>
      </c>
      <c r="K57" s="28">
        <v>0</v>
      </c>
      <c r="L57" s="28">
        <f>(J57+K57)/2</f>
        <v>7.5</v>
      </c>
    </row>
    <row r="58" spans="1:12" s="29" customFormat="1" ht="78.75" x14ac:dyDescent="0.25">
      <c r="A58" s="26" t="s">
        <v>187</v>
      </c>
      <c r="B58" s="26" t="str">
        <f>A58&amp;" - "&amp;G58</f>
        <v>3.3.90.30.26.01.0036.000021-01 - 134</v>
      </c>
      <c r="C58" s="26" t="str">
        <f>LEFT(E58,SEARCH(",",E58)-1)</f>
        <v>LUMINÁRIA DE SOBREPOR</v>
      </c>
      <c r="D58" s="27" t="s">
        <v>264</v>
      </c>
      <c r="E58" s="26" t="s">
        <v>188</v>
      </c>
      <c r="F58" s="26" t="s">
        <v>149</v>
      </c>
      <c r="G58" s="26">
        <v>134</v>
      </c>
      <c r="H58" s="26" t="s">
        <v>119</v>
      </c>
      <c r="I58" s="28">
        <v>4</v>
      </c>
      <c r="J58" s="28">
        <v>1</v>
      </c>
      <c r="K58" s="28">
        <v>0</v>
      </c>
      <c r="L58" s="28">
        <f>(J58+K58)/2</f>
        <v>0.5</v>
      </c>
    </row>
    <row r="59" spans="1:12" s="29" customFormat="1" ht="78.75" x14ac:dyDescent="0.25">
      <c r="A59" s="26" t="s">
        <v>187</v>
      </c>
      <c r="B59" s="26" t="str">
        <f>A59&amp;" - "&amp;G59</f>
        <v>3.3.90.30.26.01.0036.000021-01 - 54</v>
      </c>
      <c r="C59" s="26" t="str">
        <f>LEFT(E59,SEARCH(",",E59)-1)</f>
        <v>LUMINÁRIA DE SOBREPOR</v>
      </c>
      <c r="D59" s="27" t="s">
        <v>264</v>
      </c>
      <c r="E59" s="26" t="s">
        <v>188</v>
      </c>
      <c r="F59" s="26" t="s">
        <v>149</v>
      </c>
      <c r="G59" s="26">
        <v>54</v>
      </c>
      <c r="H59" s="26" t="s">
        <v>116</v>
      </c>
      <c r="I59" s="28">
        <v>0</v>
      </c>
      <c r="J59" s="28">
        <v>30</v>
      </c>
      <c r="K59" s="28">
        <v>2</v>
      </c>
      <c r="L59" s="28">
        <f>(J59+K59)/2</f>
        <v>16</v>
      </c>
    </row>
    <row r="60" spans="1:12" s="29" customFormat="1" ht="78.75" x14ac:dyDescent="0.25">
      <c r="A60" s="26" t="s">
        <v>187</v>
      </c>
      <c r="B60" s="26" t="str">
        <f>A60&amp;" - "&amp;G60</f>
        <v>3.3.90.30.26.01.0036.000021-01 - 20</v>
      </c>
      <c r="C60" s="26" t="str">
        <f>LEFT(E60,SEARCH(",",E60)-1)</f>
        <v>LUMINÁRIA DE SOBREPOR</v>
      </c>
      <c r="D60" s="27" t="s">
        <v>264</v>
      </c>
      <c r="E60" s="26" t="s">
        <v>188</v>
      </c>
      <c r="F60" s="26" t="s">
        <v>149</v>
      </c>
      <c r="G60" s="26">
        <v>20</v>
      </c>
      <c r="H60" s="26" t="s">
        <v>105</v>
      </c>
      <c r="I60" s="28">
        <v>0</v>
      </c>
      <c r="J60" s="28">
        <v>30</v>
      </c>
      <c r="K60" s="28">
        <v>18</v>
      </c>
      <c r="L60" s="28">
        <f>(J60+K60)/2</f>
        <v>24</v>
      </c>
    </row>
    <row r="61" spans="1:12" s="29" customFormat="1" ht="78.75" x14ac:dyDescent="0.25">
      <c r="A61" s="26" t="s">
        <v>187</v>
      </c>
      <c r="B61" s="26" t="str">
        <f>A61&amp;" - "&amp;G61</f>
        <v>3.3.90.30.26.01.0036.000021-01 - 390</v>
      </c>
      <c r="C61" s="26" t="str">
        <f>LEFT(E61,SEARCH(",",E61)-1)</f>
        <v>LUMINÁRIA DE SOBREPOR</v>
      </c>
      <c r="D61" s="27" t="s">
        <v>264</v>
      </c>
      <c r="E61" s="26" t="s">
        <v>188</v>
      </c>
      <c r="F61" s="26" t="s">
        <v>149</v>
      </c>
      <c r="G61" s="26">
        <v>390</v>
      </c>
      <c r="H61" s="26" t="s">
        <v>131</v>
      </c>
      <c r="I61" s="28">
        <v>0</v>
      </c>
      <c r="J61" s="28">
        <v>50</v>
      </c>
      <c r="K61" s="28">
        <v>2</v>
      </c>
      <c r="L61" s="28">
        <f>(J61+K61)/2</f>
        <v>26</v>
      </c>
    </row>
    <row r="62" spans="1:12" s="29" customFormat="1" ht="78.75" x14ac:dyDescent="0.25">
      <c r="A62" s="26" t="s">
        <v>187</v>
      </c>
      <c r="B62" s="26" t="str">
        <f>A62&amp;" - "&amp;G62</f>
        <v>3.3.90.30.26.01.0036.000021-01 - 417</v>
      </c>
      <c r="C62" s="26" t="str">
        <f>LEFT(E62,SEARCH(",",E62)-1)</f>
        <v>LUMINÁRIA DE SOBREPOR</v>
      </c>
      <c r="D62" s="27" t="s">
        <v>264</v>
      </c>
      <c r="E62" s="26" t="s">
        <v>188</v>
      </c>
      <c r="F62" s="26" t="s">
        <v>149</v>
      </c>
      <c r="G62" s="26">
        <v>417</v>
      </c>
      <c r="H62" s="26" t="s">
        <v>132</v>
      </c>
      <c r="I62" s="28">
        <v>0</v>
      </c>
      <c r="J62" s="28">
        <v>100</v>
      </c>
      <c r="K62" s="28">
        <v>6</v>
      </c>
      <c r="L62" s="28">
        <f>(J62+K62)/2</f>
        <v>53</v>
      </c>
    </row>
    <row r="63" spans="1:12" s="29" customFormat="1" ht="78.75" x14ac:dyDescent="0.25">
      <c r="A63" s="26" t="s">
        <v>187</v>
      </c>
      <c r="B63" s="26" t="str">
        <f>A63&amp;" - "&amp;G63</f>
        <v>3.3.90.30.26.01.0036.000021-01 - 431</v>
      </c>
      <c r="C63" s="26" t="str">
        <f>LEFT(E63,SEARCH(",",E63)-1)</f>
        <v>LUMINÁRIA DE SOBREPOR</v>
      </c>
      <c r="D63" s="27" t="s">
        <v>264</v>
      </c>
      <c r="E63" s="26" t="s">
        <v>188</v>
      </c>
      <c r="F63" s="26" t="s">
        <v>149</v>
      </c>
      <c r="G63" s="26">
        <v>431</v>
      </c>
      <c r="H63" s="26" t="s">
        <v>156</v>
      </c>
      <c r="I63" s="28">
        <v>0</v>
      </c>
      <c r="J63" s="28">
        <v>400</v>
      </c>
      <c r="K63" s="28">
        <v>6</v>
      </c>
      <c r="L63" s="28">
        <f>(J63+K63)/2</f>
        <v>203</v>
      </c>
    </row>
    <row r="64" spans="1:12" s="29" customFormat="1" ht="63" x14ac:dyDescent="0.25">
      <c r="A64" s="26" t="s">
        <v>187</v>
      </c>
      <c r="B64" s="26" t="str">
        <f>A64&amp;" - "&amp;G64</f>
        <v>3.3.90.30.26.01.0036.000021-01 - 366</v>
      </c>
      <c r="C64" s="26" t="str">
        <f>LEFT(E64,SEARCH(",",E64)-1)</f>
        <v>LUMINÁRIA DE SOBREPOR</v>
      </c>
      <c r="D64" s="27" t="s">
        <v>265</v>
      </c>
      <c r="E64" s="26" t="s">
        <v>188</v>
      </c>
      <c r="F64" s="26" t="s">
        <v>149</v>
      </c>
      <c r="G64" s="26">
        <v>366</v>
      </c>
      <c r="H64" s="26" t="s">
        <v>125</v>
      </c>
      <c r="I64" s="28">
        <v>6</v>
      </c>
      <c r="J64" s="28">
        <v>0</v>
      </c>
      <c r="K64" s="28">
        <v>10</v>
      </c>
      <c r="L64" s="28">
        <f>(J64+K64)/2</f>
        <v>5</v>
      </c>
    </row>
    <row r="65" spans="1:12" s="29" customFormat="1" ht="78.75" x14ac:dyDescent="0.25">
      <c r="A65" s="26" t="s">
        <v>187</v>
      </c>
      <c r="B65" s="26" t="str">
        <f>A65&amp;" - "&amp;G65</f>
        <v>3.3.90.30.26.01.0036.000021-01 - 146</v>
      </c>
      <c r="C65" s="26" t="str">
        <f>LEFT(E65,SEARCH(",",E65)-1)</f>
        <v>LUMINÁRIA DE SOBREPOR</v>
      </c>
      <c r="D65" s="27" t="s">
        <v>264</v>
      </c>
      <c r="E65" s="26" t="s">
        <v>188</v>
      </c>
      <c r="F65" s="26" t="s">
        <v>149</v>
      </c>
      <c r="G65" s="26">
        <v>146</v>
      </c>
      <c r="H65" s="26" t="s">
        <v>168</v>
      </c>
      <c r="I65" s="28">
        <v>0</v>
      </c>
      <c r="J65" s="28">
        <v>0</v>
      </c>
      <c r="K65" s="28">
        <v>4</v>
      </c>
      <c r="L65" s="28">
        <f>(J65+K65)/2</f>
        <v>2</v>
      </c>
    </row>
    <row r="66" spans="1:12" s="29" customFormat="1" ht="78.75" x14ac:dyDescent="0.25">
      <c r="A66" s="26" t="s">
        <v>187</v>
      </c>
      <c r="B66" s="26" t="str">
        <f>A66&amp;" - "&amp;G66</f>
        <v>3.3.90.30.26.01.0036.000021-01 - 63</v>
      </c>
      <c r="C66" s="26" t="str">
        <f>LEFT(E66,SEARCH(",",E66)-1)</f>
        <v>LUMINÁRIA DE SOBREPOR</v>
      </c>
      <c r="D66" s="27" t="s">
        <v>264</v>
      </c>
      <c r="E66" s="26" t="s">
        <v>188</v>
      </c>
      <c r="F66" s="26" t="s">
        <v>149</v>
      </c>
      <c r="G66" s="26">
        <v>63</v>
      </c>
      <c r="H66" s="26" t="s">
        <v>111</v>
      </c>
      <c r="I66" s="28">
        <v>10</v>
      </c>
      <c r="J66" s="28">
        <v>0</v>
      </c>
      <c r="K66" s="28">
        <v>500</v>
      </c>
      <c r="L66" s="28">
        <f>(J66+K66)/2</f>
        <v>250</v>
      </c>
    </row>
    <row r="67" spans="1:12" s="29" customFormat="1" ht="94.5" x14ac:dyDescent="0.25">
      <c r="A67" s="26" t="s">
        <v>195</v>
      </c>
      <c r="B67" s="26" t="str">
        <f>A67&amp;" - "&amp;G67</f>
        <v>3.3.90.30.26.01.0054.000020-01 - 134</v>
      </c>
      <c r="C67" s="26" t="str">
        <f>LEFT(E67,SEARCH(",",E67)-1)</f>
        <v>REATOR PARTIDA RÁPIDA</v>
      </c>
      <c r="D67" s="27" t="s">
        <v>266</v>
      </c>
      <c r="E67" s="26" t="s">
        <v>196</v>
      </c>
      <c r="F67" s="26" t="s">
        <v>149</v>
      </c>
      <c r="G67" s="26">
        <v>134</v>
      </c>
      <c r="H67" s="26" t="s">
        <v>119</v>
      </c>
      <c r="I67" s="28">
        <v>92</v>
      </c>
      <c r="J67" s="28">
        <v>1</v>
      </c>
      <c r="K67" s="28">
        <v>0</v>
      </c>
      <c r="L67" s="28">
        <f>(J67+K67)/2</f>
        <v>0.5</v>
      </c>
    </row>
    <row r="68" spans="1:12" s="29" customFormat="1" ht="94.5" x14ac:dyDescent="0.25">
      <c r="A68" s="26" t="s">
        <v>195</v>
      </c>
      <c r="B68" s="26" t="str">
        <f>A68&amp;" - "&amp;G68</f>
        <v>3.3.90.30.26.01.0054.000020-01 - 137</v>
      </c>
      <c r="C68" s="26" t="str">
        <f>LEFT(E68,SEARCH(",",E68)-1)</f>
        <v>REATOR PARTIDA RÁPIDA</v>
      </c>
      <c r="D68" s="27" t="s">
        <v>266</v>
      </c>
      <c r="E68" s="26" t="s">
        <v>196</v>
      </c>
      <c r="F68" s="26" t="s">
        <v>149</v>
      </c>
      <c r="G68" s="26">
        <v>137</v>
      </c>
      <c r="H68" s="26" t="s">
        <v>121</v>
      </c>
      <c r="I68" s="28">
        <v>19</v>
      </c>
      <c r="J68" s="28">
        <v>10</v>
      </c>
      <c r="K68" s="28">
        <v>0</v>
      </c>
      <c r="L68" s="28">
        <f>(J68+K68)/2</f>
        <v>5</v>
      </c>
    </row>
    <row r="69" spans="1:12" s="29" customFormat="1" ht="94.5" x14ac:dyDescent="0.25">
      <c r="A69" s="26" t="s">
        <v>195</v>
      </c>
      <c r="B69" s="26" t="str">
        <f>A69&amp;" - "&amp;G69</f>
        <v>3.3.90.30.26.01.0054.000020-01 - 54</v>
      </c>
      <c r="C69" s="26" t="str">
        <f>LEFT(E69,SEARCH(",",E69)-1)</f>
        <v>REATOR PARTIDA RÁPIDA</v>
      </c>
      <c r="D69" s="27" t="s">
        <v>266</v>
      </c>
      <c r="E69" s="26" t="s">
        <v>196</v>
      </c>
      <c r="F69" s="26" t="s">
        <v>149</v>
      </c>
      <c r="G69" s="26">
        <v>54</v>
      </c>
      <c r="H69" s="26" t="s">
        <v>116</v>
      </c>
      <c r="I69" s="28">
        <v>0</v>
      </c>
      <c r="J69" s="28">
        <v>279</v>
      </c>
      <c r="K69" s="28">
        <v>0</v>
      </c>
      <c r="L69" s="28">
        <f>(J69+K69)/2</f>
        <v>139.5</v>
      </c>
    </row>
    <row r="70" spans="1:12" s="29" customFormat="1" ht="63" x14ac:dyDescent="0.25">
      <c r="A70" s="26" t="s">
        <v>195</v>
      </c>
      <c r="B70" s="26" t="str">
        <f>A70&amp;" - "&amp;G70</f>
        <v>3.3.90.30.26.01.0054.000020-01 - 195</v>
      </c>
      <c r="C70" s="26" t="str">
        <f>LEFT(E70,SEARCH(",",E70)-1)</f>
        <v>REATOR PARTIDA RÁPIDA</v>
      </c>
      <c r="D70" s="27" t="s">
        <v>267</v>
      </c>
      <c r="E70" s="26" t="s">
        <v>196</v>
      </c>
      <c r="F70" s="26" t="s">
        <v>149</v>
      </c>
      <c r="G70" s="26">
        <v>195</v>
      </c>
      <c r="H70" s="26" t="s">
        <v>109</v>
      </c>
      <c r="I70" s="28">
        <v>6</v>
      </c>
      <c r="J70" s="28">
        <v>19</v>
      </c>
      <c r="K70" s="28">
        <v>0</v>
      </c>
      <c r="L70" s="28">
        <f>(J70+K70)/2</f>
        <v>9.5</v>
      </c>
    </row>
    <row r="71" spans="1:12" s="29" customFormat="1" ht="63" x14ac:dyDescent="0.25">
      <c r="A71" s="26" t="s">
        <v>195</v>
      </c>
      <c r="B71" s="26" t="str">
        <f>A71&amp;" - "&amp;G71</f>
        <v>3.3.90.30.26.01.0054.000020-01 - 366</v>
      </c>
      <c r="C71" s="26" t="str">
        <f>LEFT(E71,SEARCH(",",E71)-1)</f>
        <v>REATOR PARTIDA RÁPIDA</v>
      </c>
      <c r="D71" s="27" t="s">
        <v>268</v>
      </c>
      <c r="E71" s="26" t="s">
        <v>196</v>
      </c>
      <c r="F71" s="26" t="s">
        <v>149</v>
      </c>
      <c r="G71" s="26">
        <v>366</v>
      </c>
      <c r="H71" s="26" t="s">
        <v>125</v>
      </c>
      <c r="I71" s="28">
        <v>0</v>
      </c>
      <c r="J71" s="28">
        <v>6</v>
      </c>
      <c r="K71" s="28">
        <v>0</v>
      </c>
      <c r="L71" s="28">
        <f>(J71+K71)/2</f>
        <v>3</v>
      </c>
    </row>
    <row r="72" spans="1:12" s="29" customFormat="1" ht="63" x14ac:dyDescent="0.25">
      <c r="A72" s="26" t="s">
        <v>195</v>
      </c>
      <c r="B72" s="26" t="str">
        <f>A72&amp;" - "&amp;G72</f>
        <v>3.3.90.30.26.01.0054.000020-01 - 148</v>
      </c>
      <c r="C72" s="26" t="str">
        <f>LEFT(E72,SEARCH(",",E72)-1)</f>
        <v>REATOR PARTIDA RÁPIDA</v>
      </c>
      <c r="D72" s="27" t="s">
        <v>268</v>
      </c>
      <c r="E72" s="26" t="s">
        <v>196</v>
      </c>
      <c r="F72" s="26" t="s">
        <v>149</v>
      </c>
      <c r="G72" s="26">
        <v>148</v>
      </c>
      <c r="H72" s="26" t="s">
        <v>139</v>
      </c>
      <c r="I72" s="28">
        <v>0</v>
      </c>
      <c r="J72" s="28">
        <v>0</v>
      </c>
      <c r="K72" s="28">
        <v>0</v>
      </c>
      <c r="L72" s="28">
        <f>(J72+K72)/2</f>
        <v>0</v>
      </c>
    </row>
    <row r="73" spans="1:12" s="29" customFormat="1" ht="63" x14ac:dyDescent="0.25">
      <c r="A73" s="26" t="s">
        <v>195</v>
      </c>
      <c r="B73" s="26" t="str">
        <f>A73&amp;" - "&amp;G73</f>
        <v>3.3.90.30.26.01.0054.000020-01 - 150</v>
      </c>
      <c r="C73" s="26" t="str">
        <f>LEFT(E73,SEARCH(",",E73)-1)</f>
        <v>REATOR PARTIDA RÁPIDA</v>
      </c>
      <c r="D73" s="27" t="s">
        <v>268</v>
      </c>
      <c r="E73" s="26" t="s">
        <v>196</v>
      </c>
      <c r="F73" s="26" t="s">
        <v>149</v>
      </c>
      <c r="G73" s="26">
        <v>150</v>
      </c>
      <c r="H73" s="26" t="s">
        <v>107</v>
      </c>
      <c r="I73" s="28">
        <v>40</v>
      </c>
      <c r="J73" s="28">
        <v>0</v>
      </c>
      <c r="K73" s="28">
        <v>0</v>
      </c>
      <c r="L73" s="28">
        <f>(J73+K73)/2</f>
        <v>0</v>
      </c>
    </row>
    <row r="74" spans="1:12" s="29" customFormat="1" ht="63" x14ac:dyDescent="0.25">
      <c r="A74" s="26" t="s">
        <v>195</v>
      </c>
      <c r="B74" s="26" t="str">
        <f>A74&amp;" - "&amp;G74</f>
        <v>3.3.90.30.26.01.0054.000020-01 - 417</v>
      </c>
      <c r="C74" s="26" t="str">
        <f>LEFT(E74,SEARCH(",",E74)-1)</f>
        <v>REATOR PARTIDA RÁPIDA</v>
      </c>
      <c r="D74" s="27" t="s">
        <v>268</v>
      </c>
      <c r="E74" s="26" t="s">
        <v>196</v>
      </c>
      <c r="F74" s="26" t="s">
        <v>149</v>
      </c>
      <c r="G74" s="26">
        <v>417</v>
      </c>
      <c r="H74" s="26" t="s">
        <v>132</v>
      </c>
      <c r="I74" s="28">
        <v>0</v>
      </c>
      <c r="J74" s="28">
        <v>0</v>
      </c>
      <c r="K74" s="28">
        <v>0</v>
      </c>
      <c r="L74" s="28">
        <f>(J74+K74)/2</f>
        <v>0</v>
      </c>
    </row>
    <row r="75" spans="1:12" s="29" customFormat="1" ht="63" x14ac:dyDescent="0.25">
      <c r="A75" s="26" t="s">
        <v>195</v>
      </c>
      <c r="B75" s="26" t="str">
        <f>A75&amp;" - "&amp;G75</f>
        <v>3.3.90.30.26.01.0054.000020-01 - 431</v>
      </c>
      <c r="C75" s="26" t="str">
        <f>LEFT(E75,SEARCH(",",E75)-1)</f>
        <v>REATOR PARTIDA RÁPIDA</v>
      </c>
      <c r="D75" s="27" t="s">
        <v>268</v>
      </c>
      <c r="E75" s="26" t="s">
        <v>196</v>
      </c>
      <c r="F75" s="26" t="s">
        <v>149</v>
      </c>
      <c r="G75" s="26">
        <v>431</v>
      </c>
      <c r="H75" s="26" t="s">
        <v>156</v>
      </c>
      <c r="I75" s="28">
        <v>0</v>
      </c>
      <c r="J75" s="28">
        <v>0</v>
      </c>
      <c r="K75" s="28">
        <v>0</v>
      </c>
      <c r="L75" s="28">
        <f>(J75+K75)/2</f>
        <v>0</v>
      </c>
    </row>
    <row r="76" spans="1:12" s="29" customFormat="1" ht="63" x14ac:dyDescent="0.25">
      <c r="A76" s="26" t="s">
        <v>189</v>
      </c>
      <c r="B76" s="26" t="str">
        <f>A76&amp;" - "&amp;G76</f>
        <v>3.3.90.30.26.01.0054.000021-01 - 135</v>
      </c>
      <c r="C76" s="26" t="str">
        <f>LEFT(E76,SEARCH(",",E76)-1)</f>
        <v>REATOR PARTIDA RÁPIDA</v>
      </c>
      <c r="D76" s="27" t="s">
        <v>269</v>
      </c>
      <c r="E76" s="26" t="s">
        <v>190</v>
      </c>
      <c r="F76" s="26" t="s">
        <v>149</v>
      </c>
      <c r="G76" s="26">
        <v>135</v>
      </c>
      <c r="H76" s="26" t="s">
        <v>141</v>
      </c>
      <c r="I76" s="28">
        <v>0</v>
      </c>
      <c r="J76" s="28">
        <v>27</v>
      </c>
      <c r="K76" s="28">
        <v>2</v>
      </c>
      <c r="L76" s="28">
        <f>(J76+K76)/2</f>
        <v>14.5</v>
      </c>
    </row>
    <row r="77" spans="1:12" s="29" customFormat="1" ht="63" x14ac:dyDescent="0.25">
      <c r="A77" s="26" t="s">
        <v>189</v>
      </c>
      <c r="B77" s="26" t="str">
        <f>A77&amp;" - "&amp;G77</f>
        <v>3.3.90.30.26.01.0054.000021-01 - 410</v>
      </c>
      <c r="C77" s="26" t="str">
        <f>LEFT(E77,SEARCH(",",E77)-1)</f>
        <v>REATOR PARTIDA RÁPIDA</v>
      </c>
      <c r="D77" s="27" t="s">
        <v>269</v>
      </c>
      <c r="E77" s="26" t="s">
        <v>190</v>
      </c>
      <c r="F77" s="26" t="s">
        <v>149</v>
      </c>
      <c r="G77" s="26">
        <v>410</v>
      </c>
      <c r="H77" s="26" t="s">
        <v>110</v>
      </c>
      <c r="I77" s="28">
        <v>0</v>
      </c>
      <c r="J77" s="28">
        <v>37</v>
      </c>
      <c r="K77" s="28">
        <v>0</v>
      </c>
      <c r="L77" s="28">
        <f>(J77+K77)/2</f>
        <v>18.5</v>
      </c>
    </row>
    <row r="78" spans="1:12" s="29" customFormat="1" ht="63" x14ac:dyDescent="0.25">
      <c r="A78" s="26" t="s">
        <v>189</v>
      </c>
      <c r="B78" s="26" t="str">
        <f>A78&amp;" - "&amp;G78</f>
        <v>3.3.90.30.26.01.0054.000021-01 - 134</v>
      </c>
      <c r="C78" s="26" t="str">
        <f>LEFT(E78,SEARCH(",",E78)-1)</f>
        <v>REATOR PARTIDA RÁPIDA</v>
      </c>
      <c r="D78" s="27" t="s">
        <v>270</v>
      </c>
      <c r="E78" s="26" t="s">
        <v>190</v>
      </c>
      <c r="F78" s="26" t="s">
        <v>149</v>
      </c>
      <c r="G78" s="26">
        <v>134</v>
      </c>
      <c r="H78" s="26" t="s">
        <v>119</v>
      </c>
      <c r="I78" s="28">
        <v>79</v>
      </c>
      <c r="J78" s="28">
        <v>12</v>
      </c>
      <c r="K78" s="28">
        <v>159</v>
      </c>
      <c r="L78" s="28">
        <f>(J78+K78)/2</f>
        <v>85.5</v>
      </c>
    </row>
    <row r="79" spans="1:12" s="29" customFormat="1" ht="63" x14ac:dyDescent="0.25">
      <c r="A79" s="26" t="s">
        <v>189</v>
      </c>
      <c r="B79" s="26" t="str">
        <f>A79&amp;" - "&amp;G79</f>
        <v>3.3.90.30.26.01.0054.000021-01 - 50</v>
      </c>
      <c r="C79" s="26" t="str">
        <f>LEFT(E79,SEARCH(",",E79)-1)</f>
        <v>REATOR PARTIDA RÁPIDA</v>
      </c>
      <c r="D79" s="27" t="s">
        <v>270</v>
      </c>
      <c r="E79" s="26" t="s">
        <v>190</v>
      </c>
      <c r="F79" s="26" t="s">
        <v>149</v>
      </c>
      <c r="G79" s="26">
        <v>50</v>
      </c>
      <c r="H79" s="26" t="s">
        <v>108</v>
      </c>
      <c r="I79" s="28">
        <v>0</v>
      </c>
      <c r="J79" s="28">
        <v>570</v>
      </c>
      <c r="K79" s="28">
        <v>124</v>
      </c>
      <c r="L79" s="28">
        <f>(J79+K79)/2</f>
        <v>347</v>
      </c>
    </row>
    <row r="80" spans="1:12" s="29" customFormat="1" ht="63" x14ac:dyDescent="0.25">
      <c r="A80" s="26" t="s">
        <v>189</v>
      </c>
      <c r="B80" s="26" t="str">
        <f>A80&amp;" - "&amp;G80</f>
        <v>3.3.90.30.26.01.0054.000021-01 - 138</v>
      </c>
      <c r="C80" s="26" t="str">
        <f>LEFT(E80,SEARCH(",",E80)-1)</f>
        <v>REATOR PARTIDA RÁPIDA</v>
      </c>
      <c r="D80" s="27" t="s">
        <v>271</v>
      </c>
      <c r="E80" s="26" t="s">
        <v>190</v>
      </c>
      <c r="F80" s="26" t="s">
        <v>149</v>
      </c>
      <c r="G80" s="26">
        <v>138</v>
      </c>
      <c r="H80" s="26" t="s">
        <v>120</v>
      </c>
      <c r="I80" s="28">
        <v>0</v>
      </c>
      <c r="J80" s="28">
        <v>15</v>
      </c>
      <c r="K80" s="28">
        <v>231</v>
      </c>
      <c r="L80" s="28">
        <f>(J80+K80)/2</f>
        <v>123</v>
      </c>
    </row>
    <row r="81" spans="1:12" s="29" customFormat="1" ht="63" x14ac:dyDescent="0.25">
      <c r="A81" s="26" t="s">
        <v>189</v>
      </c>
      <c r="B81" s="26" t="str">
        <f>A81&amp;" - "&amp;G81</f>
        <v>3.3.90.30.26.01.0054.000021-01 - 195</v>
      </c>
      <c r="C81" s="26" t="str">
        <f>LEFT(E81,SEARCH(",",E81)-1)</f>
        <v>REATOR PARTIDA RÁPIDA</v>
      </c>
      <c r="D81" s="27" t="s">
        <v>272</v>
      </c>
      <c r="E81" s="26" t="s">
        <v>190</v>
      </c>
      <c r="F81" s="26" t="s">
        <v>149</v>
      </c>
      <c r="G81" s="26">
        <v>195</v>
      </c>
      <c r="H81" s="26" t="s">
        <v>109</v>
      </c>
      <c r="I81" s="28">
        <v>0</v>
      </c>
      <c r="J81" s="28">
        <v>28</v>
      </c>
      <c r="K81" s="28">
        <v>10</v>
      </c>
      <c r="L81" s="28">
        <f>(J81+K81)/2</f>
        <v>19</v>
      </c>
    </row>
    <row r="82" spans="1:12" s="29" customFormat="1" ht="63" x14ac:dyDescent="0.25">
      <c r="A82" s="26" t="s">
        <v>189</v>
      </c>
      <c r="B82" s="26" t="str">
        <f>A82&amp;" - "&amp;G82</f>
        <v>3.3.90.30.26.01.0054.000021-01 - 147</v>
      </c>
      <c r="C82" s="26" t="str">
        <f>LEFT(E82,SEARCH(",",E82)-1)</f>
        <v>REATOR PARTIDA RÁPIDA</v>
      </c>
      <c r="D82" s="27" t="s">
        <v>273</v>
      </c>
      <c r="E82" s="26" t="s">
        <v>190</v>
      </c>
      <c r="F82" s="26" t="s">
        <v>149</v>
      </c>
      <c r="G82" s="26">
        <v>147</v>
      </c>
      <c r="H82" s="26" t="s">
        <v>124</v>
      </c>
      <c r="I82" s="28">
        <v>0</v>
      </c>
      <c r="J82" s="28">
        <v>5</v>
      </c>
      <c r="K82" s="28">
        <v>74</v>
      </c>
      <c r="L82" s="28">
        <f>(J82+K82)/2</f>
        <v>39.5</v>
      </c>
    </row>
    <row r="83" spans="1:12" s="29" customFormat="1" ht="63" x14ac:dyDescent="0.25">
      <c r="A83" s="26" t="s">
        <v>189</v>
      </c>
      <c r="B83" s="26" t="str">
        <f>A83&amp;" - "&amp;G83</f>
        <v>3.3.90.30.26.01.0054.000021-01 - 132</v>
      </c>
      <c r="C83" s="26" t="str">
        <f>LEFT(E83,SEARCH(",",E83)-1)</f>
        <v>REATOR PARTIDA RÁPIDA</v>
      </c>
      <c r="D83" s="27" t="s">
        <v>273</v>
      </c>
      <c r="E83" s="26" t="s">
        <v>190</v>
      </c>
      <c r="F83" s="26" t="s">
        <v>149</v>
      </c>
      <c r="G83" s="26">
        <v>132</v>
      </c>
      <c r="H83" s="26" t="s">
        <v>136</v>
      </c>
      <c r="I83" s="28">
        <v>0</v>
      </c>
      <c r="J83" s="28">
        <v>50</v>
      </c>
      <c r="K83" s="28">
        <v>322</v>
      </c>
      <c r="L83" s="28">
        <f>(J83+K83)/2</f>
        <v>186</v>
      </c>
    </row>
    <row r="84" spans="1:12" s="29" customFormat="1" ht="63" x14ac:dyDescent="0.25">
      <c r="A84" s="26" t="s">
        <v>189</v>
      </c>
      <c r="B84" s="26" t="str">
        <f>A84&amp;" - "&amp;G84</f>
        <v>3.3.90.30.26.01.0054.000021-01 - 366</v>
      </c>
      <c r="C84" s="26" t="str">
        <f>LEFT(E84,SEARCH(",",E84)-1)</f>
        <v>REATOR PARTIDA RÁPIDA</v>
      </c>
      <c r="D84" s="27" t="s">
        <v>273</v>
      </c>
      <c r="E84" s="26" t="s">
        <v>190</v>
      </c>
      <c r="F84" s="26" t="s">
        <v>149</v>
      </c>
      <c r="G84" s="26">
        <v>366</v>
      </c>
      <c r="H84" s="26" t="s">
        <v>125</v>
      </c>
      <c r="I84" s="28">
        <v>0</v>
      </c>
      <c r="J84" s="28">
        <v>8</v>
      </c>
      <c r="K84" s="28">
        <v>15</v>
      </c>
      <c r="L84" s="28">
        <f>(J84+K84)/2</f>
        <v>11.5</v>
      </c>
    </row>
    <row r="85" spans="1:12" s="29" customFormat="1" ht="63" x14ac:dyDescent="0.25">
      <c r="A85" s="26" t="s">
        <v>189</v>
      </c>
      <c r="B85" s="26" t="str">
        <f>A85&amp;" - "&amp;G85</f>
        <v>3.3.90.30.26.01.0054.000021-01 - 306</v>
      </c>
      <c r="C85" s="26" t="str">
        <f>LEFT(E85,SEARCH(",",E85)-1)</f>
        <v>REATOR PARTIDA RÁPIDA</v>
      </c>
      <c r="D85" s="27" t="s">
        <v>273</v>
      </c>
      <c r="E85" s="26" t="s">
        <v>190</v>
      </c>
      <c r="F85" s="26" t="s">
        <v>149</v>
      </c>
      <c r="G85" s="26">
        <v>306</v>
      </c>
      <c r="H85" s="26" t="s">
        <v>126</v>
      </c>
      <c r="I85" s="28">
        <v>15</v>
      </c>
      <c r="J85" s="28">
        <v>4</v>
      </c>
      <c r="K85" s="28">
        <v>239</v>
      </c>
      <c r="L85" s="28">
        <f>(J85+K85)/2</f>
        <v>121.5</v>
      </c>
    </row>
    <row r="86" spans="1:12" s="29" customFormat="1" ht="63" x14ac:dyDescent="0.25">
      <c r="A86" s="26" t="s">
        <v>189</v>
      </c>
      <c r="B86" s="26" t="str">
        <f>A86&amp;" - "&amp;G86</f>
        <v>3.3.90.30.26.01.0054.000021-01 - 80</v>
      </c>
      <c r="C86" s="26" t="str">
        <f>LEFT(E86,SEARCH(",",E86)-1)</f>
        <v>REATOR PARTIDA RÁPIDA</v>
      </c>
      <c r="D86" s="27" t="s">
        <v>273</v>
      </c>
      <c r="E86" s="26" t="s">
        <v>190</v>
      </c>
      <c r="F86" s="26" t="s">
        <v>149</v>
      </c>
      <c r="G86" s="26">
        <v>80</v>
      </c>
      <c r="H86" s="26" t="s">
        <v>142</v>
      </c>
      <c r="I86" s="28">
        <v>0</v>
      </c>
      <c r="J86" s="28">
        <v>8</v>
      </c>
      <c r="K86" s="28">
        <v>116</v>
      </c>
      <c r="L86" s="28">
        <f>(J86+K86)/2</f>
        <v>62</v>
      </c>
    </row>
    <row r="87" spans="1:12" s="29" customFormat="1" ht="63" x14ac:dyDescent="0.25">
      <c r="A87" s="26" t="s">
        <v>189</v>
      </c>
      <c r="B87" s="26" t="str">
        <f>A87&amp;" - "&amp;G87</f>
        <v>3.3.90.30.26.01.0054.000021-01 - 431</v>
      </c>
      <c r="C87" s="26" t="str">
        <f>LEFT(E87,SEARCH(",",E87)-1)</f>
        <v>REATOR PARTIDA RÁPIDA</v>
      </c>
      <c r="D87" s="27" t="s">
        <v>273</v>
      </c>
      <c r="E87" s="26" t="s">
        <v>190</v>
      </c>
      <c r="F87" s="26" t="s">
        <v>149</v>
      </c>
      <c r="G87" s="26">
        <v>431</v>
      </c>
      <c r="H87" s="26" t="s">
        <v>156</v>
      </c>
      <c r="I87" s="28">
        <v>0</v>
      </c>
      <c r="J87" s="28">
        <v>50</v>
      </c>
      <c r="K87" s="28">
        <v>1912</v>
      </c>
      <c r="L87" s="28">
        <f>(J87+K87)/2</f>
        <v>981</v>
      </c>
    </row>
    <row r="88" spans="1:12" s="29" customFormat="1" ht="63" x14ac:dyDescent="0.25">
      <c r="A88" s="26" t="s">
        <v>189</v>
      </c>
      <c r="B88" s="26" t="str">
        <f>A88&amp;" - "&amp;G88</f>
        <v>3.3.90.30.26.01.0054.000021-01 - 98</v>
      </c>
      <c r="C88" s="26" t="str">
        <f>LEFT(E88,SEARCH(",",E88)-1)</f>
        <v>REATOR PARTIDA RÁPIDA</v>
      </c>
      <c r="D88" s="27" t="s">
        <v>273</v>
      </c>
      <c r="E88" s="26" t="s">
        <v>190</v>
      </c>
      <c r="F88" s="26" t="s">
        <v>149</v>
      </c>
      <c r="G88" s="26">
        <v>98</v>
      </c>
      <c r="H88" s="26" t="s">
        <v>117</v>
      </c>
      <c r="I88" s="28">
        <v>219</v>
      </c>
      <c r="J88" s="28">
        <v>5</v>
      </c>
      <c r="K88" s="28">
        <v>1560</v>
      </c>
      <c r="L88" s="28">
        <f>(J88+K88)/2</f>
        <v>782.5</v>
      </c>
    </row>
    <row r="89" spans="1:12" s="29" customFormat="1" ht="63" x14ac:dyDescent="0.25">
      <c r="A89" s="26" t="s">
        <v>189</v>
      </c>
      <c r="B89" s="26" t="str">
        <f>A89&amp;" - "&amp;G89</f>
        <v>3.3.90.30.26.01.0054.000021-01 - 133</v>
      </c>
      <c r="C89" s="26" t="str">
        <f>LEFT(E89,SEARCH(",",E89)-1)</f>
        <v>REATOR PARTIDA RÁPIDA</v>
      </c>
      <c r="D89" s="27" t="s">
        <v>274</v>
      </c>
      <c r="E89" s="26" t="s">
        <v>190</v>
      </c>
      <c r="F89" s="26" t="s">
        <v>149</v>
      </c>
      <c r="G89" s="26">
        <v>133</v>
      </c>
      <c r="H89" s="26" t="s">
        <v>118</v>
      </c>
      <c r="I89" s="28">
        <v>18</v>
      </c>
      <c r="J89" s="28">
        <v>0</v>
      </c>
      <c r="K89" s="28">
        <v>11</v>
      </c>
      <c r="L89" s="28">
        <f>(J89+K89)/2</f>
        <v>5.5</v>
      </c>
    </row>
    <row r="90" spans="1:12" s="29" customFormat="1" ht="63" x14ac:dyDescent="0.25">
      <c r="A90" s="26" t="s">
        <v>189</v>
      </c>
      <c r="B90" s="26" t="str">
        <f>A90&amp;" - "&amp;G90</f>
        <v>3.3.90.30.26.01.0054.000021-01 - 136</v>
      </c>
      <c r="C90" s="26" t="str">
        <f>LEFT(E90,SEARCH(",",E90)-1)</f>
        <v>REATOR PARTIDA RÁPIDA</v>
      </c>
      <c r="D90" s="27" t="s">
        <v>274</v>
      </c>
      <c r="E90" s="26" t="s">
        <v>190</v>
      </c>
      <c r="F90" s="26" t="s">
        <v>149</v>
      </c>
      <c r="G90" s="26">
        <v>136</v>
      </c>
      <c r="H90" s="26" t="s">
        <v>137</v>
      </c>
      <c r="I90" s="28">
        <v>80</v>
      </c>
      <c r="J90" s="28">
        <v>0</v>
      </c>
      <c r="K90" s="28">
        <v>100</v>
      </c>
      <c r="L90" s="28">
        <f>(J90+K90)/2</f>
        <v>50</v>
      </c>
    </row>
    <row r="91" spans="1:12" s="29" customFormat="1" ht="63" x14ac:dyDescent="0.25">
      <c r="A91" s="26" t="s">
        <v>189</v>
      </c>
      <c r="B91" s="26" t="str">
        <f>A91&amp;" - "&amp;G91</f>
        <v>3.3.90.30.26.01.0054.000021-01 - 142</v>
      </c>
      <c r="C91" s="26" t="str">
        <f>LEFT(E91,SEARCH(",",E91)-1)</f>
        <v>REATOR PARTIDA RÁPIDA</v>
      </c>
      <c r="D91" s="27" t="s">
        <v>273</v>
      </c>
      <c r="E91" s="26" t="s">
        <v>190</v>
      </c>
      <c r="F91" s="26" t="s">
        <v>149</v>
      </c>
      <c r="G91" s="26">
        <v>142</v>
      </c>
      <c r="H91" s="26" t="s">
        <v>122</v>
      </c>
      <c r="I91" s="28">
        <v>0</v>
      </c>
      <c r="J91" s="28">
        <v>0</v>
      </c>
      <c r="K91" s="28">
        <v>420</v>
      </c>
      <c r="L91" s="28">
        <f>(J91+K91)/2</f>
        <v>210</v>
      </c>
    </row>
    <row r="92" spans="1:12" s="29" customFormat="1" ht="63" x14ac:dyDescent="0.25">
      <c r="A92" s="26" t="s">
        <v>189</v>
      </c>
      <c r="B92" s="26" t="str">
        <f>A92&amp;" - "&amp;G92</f>
        <v>3.3.90.30.26.01.0054.000021-01 - 148</v>
      </c>
      <c r="C92" s="26" t="str">
        <f>LEFT(E92,SEARCH(",",E92)-1)</f>
        <v>REATOR PARTIDA RÁPIDA</v>
      </c>
      <c r="D92" s="27" t="s">
        <v>273</v>
      </c>
      <c r="E92" s="26" t="s">
        <v>190</v>
      </c>
      <c r="F92" s="26" t="s">
        <v>149</v>
      </c>
      <c r="G92" s="26">
        <v>148</v>
      </c>
      <c r="H92" s="26" t="s">
        <v>139</v>
      </c>
      <c r="I92" s="28">
        <v>0</v>
      </c>
      <c r="J92" s="28">
        <v>0</v>
      </c>
      <c r="K92" s="28">
        <v>30</v>
      </c>
      <c r="L92" s="28">
        <f>(J92+K92)/2</f>
        <v>15</v>
      </c>
    </row>
    <row r="93" spans="1:12" s="29" customFormat="1" ht="63" x14ac:dyDescent="0.25">
      <c r="A93" s="26" t="s">
        <v>189</v>
      </c>
      <c r="B93" s="26" t="str">
        <f>A93&amp;" - "&amp;G93</f>
        <v>3.3.90.30.26.01.0054.000021-01 - 309</v>
      </c>
      <c r="C93" s="26" t="str">
        <f>LEFT(E93,SEARCH(",",E93)-1)</f>
        <v>REATOR PARTIDA RÁPIDA</v>
      </c>
      <c r="D93" s="27" t="s">
        <v>273</v>
      </c>
      <c r="E93" s="26" t="s">
        <v>190</v>
      </c>
      <c r="F93" s="26" t="s">
        <v>149</v>
      </c>
      <c r="G93" s="26">
        <v>309</v>
      </c>
      <c r="H93" s="26" t="s">
        <v>163</v>
      </c>
      <c r="I93" s="28">
        <v>8</v>
      </c>
      <c r="J93" s="28">
        <v>0</v>
      </c>
      <c r="K93" s="28">
        <v>0</v>
      </c>
      <c r="L93" s="28">
        <f>(J93+K93)/2</f>
        <v>0</v>
      </c>
    </row>
    <row r="94" spans="1:12" s="29" customFormat="1" ht="63" x14ac:dyDescent="0.25">
      <c r="A94" s="26" t="s">
        <v>189</v>
      </c>
      <c r="B94" s="26" t="str">
        <f>A94&amp;" - "&amp;G94</f>
        <v>3.3.90.30.26.01.0054.000021-01 - 196</v>
      </c>
      <c r="C94" s="26" t="str">
        <f>LEFT(E94,SEARCH(",",E94)-1)</f>
        <v>REATOR PARTIDA RÁPIDA</v>
      </c>
      <c r="D94" s="27" t="s">
        <v>273</v>
      </c>
      <c r="E94" s="26" t="s">
        <v>190</v>
      </c>
      <c r="F94" s="26" t="s">
        <v>149</v>
      </c>
      <c r="G94" s="26">
        <v>196</v>
      </c>
      <c r="H94" s="26" t="s">
        <v>128</v>
      </c>
      <c r="I94" s="28">
        <v>0</v>
      </c>
      <c r="J94" s="28">
        <v>0</v>
      </c>
      <c r="K94" s="28">
        <v>0</v>
      </c>
      <c r="L94" s="28">
        <f>(J94+K94)/2</f>
        <v>0</v>
      </c>
    </row>
    <row r="95" spans="1:12" s="29" customFormat="1" ht="63" x14ac:dyDescent="0.25">
      <c r="A95" s="26" t="s">
        <v>189</v>
      </c>
      <c r="B95" s="26" t="str">
        <f>A95&amp;" - "&amp;G95</f>
        <v>3.3.90.30.26.01.0054.000021-01 - 150</v>
      </c>
      <c r="C95" s="26" t="str">
        <f>LEFT(E95,SEARCH(",",E95)-1)</f>
        <v>REATOR PARTIDA RÁPIDA</v>
      </c>
      <c r="D95" s="27" t="s">
        <v>273</v>
      </c>
      <c r="E95" s="26" t="s">
        <v>190</v>
      </c>
      <c r="F95" s="26" t="s">
        <v>149</v>
      </c>
      <c r="G95" s="26">
        <v>150</v>
      </c>
      <c r="H95" s="26" t="s">
        <v>107</v>
      </c>
      <c r="I95" s="28">
        <v>31</v>
      </c>
      <c r="J95" s="28">
        <v>0</v>
      </c>
      <c r="K95" s="28">
        <v>0</v>
      </c>
      <c r="L95" s="28">
        <f>(J95+K95)/2</f>
        <v>0</v>
      </c>
    </row>
    <row r="96" spans="1:12" s="29" customFormat="1" ht="63" x14ac:dyDescent="0.25">
      <c r="A96" s="26" t="s">
        <v>189</v>
      </c>
      <c r="B96" s="26" t="str">
        <f>A96&amp;" - "&amp;G96</f>
        <v>3.3.90.30.26.01.0054.000021-01 - 90</v>
      </c>
      <c r="C96" s="26" t="str">
        <f>LEFT(E96,SEARCH(",",E96)-1)</f>
        <v>REATOR PARTIDA RÁPIDA</v>
      </c>
      <c r="D96" s="27" t="s">
        <v>273</v>
      </c>
      <c r="E96" s="26" t="s">
        <v>190</v>
      </c>
      <c r="F96" s="26" t="s">
        <v>149</v>
      </c>
      <c r="G96" s="26">
        <v>90</v>
      </c>
      <c r="H96" s="26" t="s">
        <v>145</v>
      </c>
      <c r="I96" s="28">
        <v>50</v>
      </c>
      <c r="J96" s="28">
        <v>0</v>
      </c>
      <c r="K96" s="28">
        <v>0</v>
      </c>
      <c r="L96" s="28">
        <f>(J96+K96)/2</f>
        <v>0</v>
      </c>
    </row>
    <row r="97" spans="1:12" s="29" customFormat="1" ht="63" x14ac:dyDescent="0.25">
      <c r="A97" s="26" t="s">
        <v>189</v>
      </c>
      <c r="B97" s="26" t="str">
        <f>A97&amp;" - "&amp;G97</f>
        <v>3.3.90.30.26.01.0054.000021-01 - 417</v>
      </c>
      <c r="C97" s="26" t="str">
        <f>LEFT(E97,SEARCH(",",E97)-1)</f>
        <v>REATOR PARTIDA RÁPIDA</v>
      </c>
      <c r="D97" s="27" t="s">
        <v>273</v>
      </c>
      <c r="E97" s="26" t="s">
        <v>190</v>
      </c>
      <c r="F97" s="26" t="s">
        <v>149</v>
      </c>
      <c r="G97" s="26">
        <v>417</v>
      </c>
      <c r="H97" s="26" t="s">
        <v>132</v>
      </c>
      <c r="I97" s="28">
        <v>0</v>
      </c>
      <c r="J97" s="28">
        <v>0</v>
      </c>
      <c r="K97" s="28">
        <v>0</v>
      </c>
      <c r="L97" s="28">
        <f>(J97+K97)/2</f>
        <v>0</v>
      </c>
    </row>
    <row r="98" spans="1:12" s="29" customFormat="1" ht="63" x14ac:dyDescent="0.25">
      <c r="A98" s="26" t="s">
        <v>189</v>
      </c>
      <c r="B98" s="26" t="str">
        <f>A98&amp;" - "&amp;G98</f>
        <v>3.3.90.30.26.01.0054.000021-01 - 94</v>
      </c>
      <c r="C98" s="26" t="str">
        <f>LEFT(E98,SEARCH(",",E98)-1)</f>
        <v>REATOR PARTIDA RÁPIDA</v>
      </c>
      <c r="D98" s="27" t="s">
        <v>273</v>
      </c>
      <c r="E98" s="26" t="s">
        <v>190</v>
      </c>
      <c r="F98" s="26" t="s">
        <v>149</v>
      </c>
      <c r="G98" s="26">
        <v>94</v>
      </c>
      <c r="H98" s="26" t="s">
        <v>104</v>
      </c>
      <c r="I98" s="28">
        <v>0</v>
      </c>
      <c r="J98" s="28">
        <v>0</v>
      </c>
      <c r="K98" s="28">
        <v>5</v>
      </c>
      <c r="L98" s="28">
        <f>(J98+K98)/2</f>
        <v>2.5</v>
      </c>
    </row>
    <row r="99" spans="1:12" s="29" customFormat="1" ht="63" x14ac:dyDescent="0.25">
      <c r="A99" s="26" t="s">
        <v>193</v>
      </c>
      <c r="B99" s="26" t="str">
        <f>A99&amp;" - "&amp;G99</f>
        <v>3.3.90.30.26.01.0054.000022-01 - 195</v>
      </c>
      <c r="C99" s="26" t="str">
        <f>LEFT(E99,SEARCH(",",E99)-1)</f>
        <v>REATOR PARTIDA RÁPIDA</v>
      </c>
      <c r="D99" s="27" t="s">
        <v>275</v>
      </c>
      <c r="E99" s="26" t="s">
        <v>194</v>
      </c>
      <c r="F99" s="26" t="s">
        <v>149</v>
      </c>
      <c r="G99" s="26">
        <v>195</v>
      </c>
      <c r="H99" s="26" t="s">
        <v>109</v>
      </c>
      <c r="I99" s="28">
        <v>0</v>
      </c>
      <c r="J99" s="28">
        <v>10</v>
      </c>
      <c r="K99" s="28">
        <v>152</v>
      </c>
      <c r="L99" s="28">
        <f>(J99+K99)/2</f>
        <v>81</v>
      </c>
    </row>
    <row r="100" spans="1:12" s="29" customFormat="1" ht="63" x14ac:dyDescent="0.25">
      <c r="A100" s="26" t="s">
        <v>193</v>
      </c>
      <c r="B100" s="26" t="str">
        <f>A100&amp;" - "&amp;G100</f>
        <v>3.3.90.30.26.01.0054.000022-01 - 2</v>
      </c>
      <c r="C100" s="26" t="str">
        <f>LEFT(E100,SEARCH(",",E100)-1)</f>
        <v>REATOR PARTIDA RÁPIDA</v>
      </c>
      <c r="D100" s="27" t="s">
        <v>276</v>
      </c>
      <c r="E100" s="26" t="s">
        <v>194</v>
      </c>
      <c r="F100" s="26" t="s">
        <v>149</v>
      </c>
      <c r="G100" s="26">
        <v>2</v>
      </c>
      <c r="H100" s="26" t="s">
        <v>129</v>
      </c>
      <c r="I100" s="28">
        <v>0</v>
      </c>
      <c r="J100" s="28">
        <v>7</v>
      </c>
      <c r="K100" s="28">
        <v>156</v>
      </c>
      <c r="L100" s="28">
        <f>(J100+K100)/2</f>
        <v>81.5</v>
      </c>
    </row>
    <row r="101" spans="1:12" s="29" customFormat="1" ht="63" x14ac:dyDescent="0.25">
      <c r="A101" s="26" t="s">
        <v>193</v>
      </c>
      <c r="B101" s="26" t="str">
        <f>A101&amp;" - "&amp;G101</f>
        <v>3.3.90.30.26.01.0054.000022-01 - 150</v>
      </c>
      <c r="C101" s="26" t="str">
        <f>LEFT(E101,SEARCH(",",E101)-1)</f>
        <v>REATOR PARTIDA RÁPIDA</v>
      </c>
      <c r="D101" s="27" t="s">
        <v>276</v>
      </c>
      <c r="E101" s="26" t="s">
        <v>194</v>
      </c>
      <c r="F101" s="26" t="s">
        <v>149</v>
      </c>
      <c r="G101" s="26">
        <v>150</v>
      </c>
      <c r="H101" s="26" t="s">
        <v>107</v>
      </c>
      <c r="I101" s="28">
        <v>0</v>
      </c>
      <c r="J101" s="28">
        <v>15</v>
      </c>
      <c r="K101" s="28">
        <v>0</v>
      </c>
      <c r="L101" s="28">
        <f>(J101+K101)/2</f>
        <v>7.5</v>
      </c>
    </row>
    <row r="102" spans="1:12" s="29" customFormat="1" ht="63" x14ac:dyDescent="0.25">
      <c r="A102" s="26" t="s">
        <v>193</v>
      </c>
      <c r="B102" s="26" t="str">
        <f>A102&amp;" - "&amp;G102</f>
        <v>3.3.90.30.26.01.0054.000022-01 - 134</v>
      </c>
      <c r="C102" s="26" t="str">
        <f>LEFT(E102,SEARCH(",",E102)-1)</f>
        <v>REATOR PARTIDA RÁPIDA</v>
      </c>
      <c r="D102" s="27" t="s">
        <v>277</v>
      </c>
      <c r="E102" s="26" t="s">
        <v>194</v>
      </c>
      <c r="F102" s="26" t="s">
        <v>149</v>
      </c>
      <c r="G102" s="26">
        <v>134</v>
      </c>
      <c r="H102" s="26" t="s">
        <v>119</v>
      </c>
      <c r="I102" s="28">
        <v>35</v>
      </c>
      <c r="J102" s="28">
        <v>43</v>
      </c>
      <c r="K102" s="28">
        <v>5</v>
      </c>
      <c r="L102" s="28">
        <f>(J102+K102)/2</f>
        <v>24</v>
      </c>
    </row>
    <row r="103" spans="1:12" s="29" customFormat="1" ht="63" x14ac:dyDescent="0.25">
      <c r="A103" s="26" t="s">
        <v>193</v>
      </c>
      <c r="B103" s="26" t="str">
        <f>A103&amp;" - "&amp;G103</f>
        <v>3.3.90.30.26.01.0054.000022-01 - 410</v>
      </c>
      <c r="C103" s="26" t="str">
        <f>LEFT(E103,SEARCH(",",E103)-1)</f>
        <v>REATOR PARTIDA RÁPIDA</v>
      </c>
      <c r="D103" s="27" t="s">
        <v>277</v>
      </c>
      <c r="E103" s="26" t="s">
        <v>194</v>
      </c>
      <c r="F103" s="26" t="s">
        <v>149</v>
      </c>
      <c r="G103" s="26">
        <v>410</v>
      </c>
      <c r="H103" s="26" t="s">
        <v>110</v>
      </c>
      <c r="I103" s="28">
        <v>0</v>
      </c>
      <c r="J103" s="28">
        <v>25</v>
      </c>
      <c r="K103" s="28">
        <v>2</v>
      </c>
      <c r="L103" s="28">
        <f>(J103+K103)/2</f>
        <v>13.5</v>
      </c>
    </row>
    <row r="104" spans="1:12" s="29" customFormat="1" ht="94.5" x14ac:dyDescent="0.25">
      <c r="A104" s="26" t="s">
        <v>193</v>
      </c>
      <c r="B104" s="26" t="str">
        <f>A104&amp;" - "&amp;G104</f>
        <v>3.3.90.30.26.01.0054.000022-01 - 133</v>
      </c>
      <c r="C104" s="26" t="str">
        <f>LEFT(E104,SEARCH(",",E104)-1)</f>
        <v>REATOR PARTIDA RÁPIDA</v>
      </c>
      <c r="D104" s="27" t="s">
        <v>278</v>
      </c>
      <c r="E104" s="26" t="s">
        <v>194</v>
      </c>
      <c r="F104" s="26" t="s">
        <v>149</v>
      </c>
      <c r="G104" s="26">
        <v>133</v>
      </c>
      <c r="H104" s="26" t="s">
        <v>118</v>
      </c>
      <c r="I104" s="28">
        <v>6</v>
      </c>
      <c r="J104" s="28">
        <v>10</v>
      </c>
      <c r="K104" s="28">
        <v>25</v>
      </c>
      <c r="L104" s="28">
        <f>(J104+K104)/2</f>
        <v>17.5</v>
      </c>
    </row>
    <row r="105" spans="1:12" s="29" customFormat="1" ht="94.5" x14ac:dyDescent="0.25">
      <c r="A105" s="26" t="s">
        <v>193</v>
      </c>
      <c r="B105" s="26" t="str">
        <f>A105&amp;" - "&amp;G105</f>
        <v>3.3.90.30.26.01.0054.000022-01 - 137</v>
      </c>
      <c r="C105" s="26" t="str">
        <f>LEFT(E105,SEARCH(",",E105)-1)</f>
        <v>REATOR PARTIDA RÁPIDA</v>
      </c>
      <c r="D105" s="27" t="s">
        <v>278</v>
      </c>
      <c r="E105" s="26" t="s">
        <v>194</v>
      </c>
      <c r="F105" s="26" t="s">
        <v>149</v>
      </c>
      <c r="G105" s="26">
        <v>137</v>
      </c>
      <c r="H105" s="26" t="s">
        <v>121</v>
      </c>
      <c r="I105" s="28">
        <v>2</v>
      </c>
      <c r="J105" s="28">
        <v>23</v>
      </c>
      <c r="K105" s="28">
        <v>0</v>
      </c>
      <c r="L105" s="28">
        <f>(J105+K105)/2</f>
        <v>11.5</v>
      </c>
    </row>
    <row r="106" spans="1:12" s="29" customFormat="1" ht="94.5" x14ac:dyDescent="0.25">
      <c r="A106" s="26" t="s">
        <v>193</v>
      </c>
      <c r="B106" s="26" t="str">
        <f>A106&amp;" - "&amp;G106</f>
        <v>3.3.90.30.26.01.0054.000022-01 - 54</v>
      </c>
      <c r="C106" s="26" t="str">
        <f>LEFT(E106,SEARCH(",",E106)-1)</f>
        <v>REATOR PARTIDA RÁPIDA</v>
      </c>
      <c r="D106" s="27" t="s">
        <v>278</v>
      </c>
      <c r="E106" s="26" t="s">
        <v>194</v>
      </c>
      <c r="F106" s="26" t="s">
        <v>149</v>
      </c>
      <c r="G106" s="26">
        <v>54</v>
      </c>
      <c r="H106" s="26" t="s">
        <v>116</v>
      </c>
      <c r="I106" s="28">
        <v>0</v>
      </c>
      <c r="J106" s="28">
        <v>1342</v>
      </c>
      <c r="K106" s="28">
        <v>0</v>
      </c>
      <c r="L106" s="28">
        <f>(J106+K106)/2</f>
        <v>671</v>
      </c>
    </row>
    <row r="107" spans="1:12" s="29" customFormat="1" ht="94.5" x14ac:dyDescent="0.25">
      <c r="A107" s="26" t="s">
        <v>193</v>
      </c>
      <c r="B107" s="26" t="str">
        <f>A107&amp;" - "&amp;G107</f>
        <v>3.3.90.30.26.01.0054.000022-01 - 70</v>
      </c>
      <c r="C107" s="26" t="str">
        <f>LEFT(E107,SEARCH(",",E107)-1)</f>
        <v>REATOR PARTIDA RÁPIDA</v>
      </c>
      <c r="D107" s="27" t="s">
        <v>278</v>
      </c>
      <c r="E107" s="26" t="s">
        <v>194</v>
      </c>
      <c r="F107" s="26" t="s">
        <v>149</v>
      </c>
      <c r="G107" s="26">
        <v>70</v>
      </c>
      <c r="H107" s="26" t="s">
        <v>130</v>
      </c>
      <c r="I107" s="28">
        <v>7</v>
      </c>
      <c r="J107" s="28">
        <v>13</v>
      </c>
      <c r="K107" s="28">
        <v>3</v>
      </c>
      <c r="L107" s="28">
        <f>(J107+K107)/2</f>
        <v>8</v>
      </c>
    </row>
    <row r="108" spans="1:12" s="29" customFormat="1" ht="63" x14ac:dyDescent="0.25">
      <c r="A108" s="26" t="s">
        <v>193</v>
      </c>
      <c r="B108" s="26" t="str">
        <f>A108&amp;" - "&amp;G108</f>
        <v>3.3.90.30.26.01.0054.000022-01 - 94</v>
      </c>
      <c r="C108" s="26" t="str">
        <f>LEFT(E108,SEARCH(",",E108)-1)</f>
        <v>REATOR PARTIDA RÁPIDA</v>
      </c>
      <c r="D108" s="27" t="s">
        <v>279</v>
      </c>
      <c r="E108" s="26" t="s">
        <v>194</v>
      </c>
      <c r="F108" s="26" t="s">
        <v>149</v>
      </c>
      <c r="G108" s="26">
        <v>94</v>
      </c>
      <c r="H108" s="26" t="s">
        <v>104</v>
      </c>
      <c r="I108" s="28">
        <v>0</v>
      </c>
      <c r="J108" s="28">
        <v>15</v>
      </c>
      <c r="K108" s="28">
        <v>0</v>
      </c>
      <c r="L108" s="28">
        <f>(J108+K108)/2</f>
        <v>7.5</v>
      </c>
    </row>
    <row r="109" spans="1:12" s="29" customFormat="1" ht="63" x14ac:dyDescent="0.25">
      <c r="A109" s="26" t="s">
        <v>193</v>
      </c>
      <c r="B109" s="26" t="str">
        <f>A109&amp;" - "&amp;G109</f>
        <v>3.3.90.30.26.01.0054.000022-01 - 148</v>
      </c>
      <c r="C109" s="26" t="str">
        <f>LEFT(E109,SEARCH(",",E109)-1)</f>
        <v>REATOR PARTIDA RÁPIDA</v>
      </c>
      <c r="D109" s="27" t="s">
        <v>280</v>
      </c>
      <c r="E109" s="26" t="s">
        <v>194</v>
      </c>
      <c r="F109" s="26" t="s">
        <v>149</v>
      </c>
      <c r="G109" s="26">
        <v>148</v>
      </c>
      <c r="H109" s="26" t="s">
        <v>139</v>
      </c>
      <c r="I109" s="28">
        <v>0</v>
      </c>
      <c r="J109" s="28">
        <v>10</v>
      </c>
      <c r="K109" s="28">
        <v>2</v>
      </c>
      <c r="L109" s="28">
        <f>(J109+K109)/2</f>
        <v>6</v>
      </c>
    </row>
    <row r="110" spans="1:12" s="29" customFormat="1" ht="63" x14ac:dyDescent="0.25">
      <c r="A110" s="26" t="s">
        <v>193</v>
      </c>
      <c r="B110" s="26" t="str">
        <f>A110&amp;" - "&amp;G110</f>
        <v>3.3.90.30.26.01.0054.000022-01 - 401</v>
      </c>
      <c r="C110" s="26" t="str">
        <f>LEFT(E110,SEARCH(",",E110)-1)</f>
        <v>REATOR PARTIDA RÁPIDA</v>
      </c>
      <c r="D110" s="27" t="s">
        <v>280</v>
      </c>
      <c r="E110" s="26" t="s">
        <v>194</v>
      </c>
      <c r="F110" s="26" t="s">
        <v>149</v>
      </c>
      <c r="G110" s="26">
        <v>401</v>
      </c>
      <c r="H110" s="26" t="s">
        <v>144</v>
      </c>
      <c r="I110" s="28">
        <v>0</v>
      </c>
      <c r="J110" s="28">
        <v>1</v>
      </c>
      <c r="K110" s="28">
        <v>0</v>
      </c>
      <c r="L110" s="28">
        <f>(J110+K110)/2</f>
        <v>0.5</v>
      </c>
    </row>
    <row r="111" spans="1:12" s="29" customFormat="1" ht="63" x14ac:dyDescent="0.25">
      <c r="A111" s="26" t="s">
        <v>193</v>
      </c>
      <c r="B111" s="26" t="str">
        <f>A111&amp;" - "&amp;G111</f>
        <v>3.3.90.30.26.01.0054.000022-01 - 80</v>
      </c>
      <c r="C111" s="26" t="str">
        <f>LEFT(E111,SEARCH(",",E111)-1)</f>
        <v>REATOR PARTIDA RÁPIDA</v>
      </c>
      <c r="D111" s="27" t="s">
        <v>280</v>
      </c>
      <c r="E111" s="26" t="s">
        <v>194</v>
      </c>
      <c r="F111" s="26" t="s">
        <v>149</v>
      </c>
      <c r="G111" s="26">
        <v>80</v>
      </c>
      <c r="H111" s="26" t="s">
        <v>142</v>
      </c>
      <c r="I111" s="28">
        <v>0</v>
      </c>
      <c r="J111" s="28">
        <v>1</v>
      </c>
      <c r="K111" s="28">
        <v>0</v>
      </c>
      <c r="L111" s="28">
        <f>(J111+K111)/2</f>
        <v>0.5</v>
      </c>
    </row>
    <row r="112" spans="1:12" s="29" customFormat="1" ht="63" x14ac:dyDescent="0.25">
      <c r="A112" s="26" t="s">
        <v>193</v>
      </c>
      <c r="B112" s="26" t="str">
        <f>A112&amp;" - "&amp;G112</f>
        <v>3.3.90.30.26.01.0054.000022-01 - 98</v>
      </c>
      <c r="C112" s="26" t="str">
        <f>LEFT(E112,SEARCH(",",E112)-1)</f>
        <v>REATOR PARTIDA RÁPIDA</v>
      </c>
      <c r="D112" s="27" t="s">
        <v>280</v>
      </c>
      <c r="E112" s="26" t="s">
        <v>194</v>
      </c>
      <c r="F112" s="26" t="s">
        <v>149</v>
      </c>
      <c r="G112" s="26">
        <v>98</v>
      </c>
      <c r="H112" s="26" t="s">
        <v>117</v>
      </c>
      <c r="I112" s="28">
        <v>0</v>
      </c>
      <c r="J112" s="28">
        <v>8</v>
      </c>
      <c r="K112" s="28">
        <v>250</v>
      </c>
      <c r="L112" s="28">
        <f>(J112+K112)/2</f>
        <v>129</v>
      </c>
    </row>
    <row r="113" spans="1:12" s="29" customFormat="1" ht="94.5" x14ac:dyDescent="0.25">
      <c r="A113" s="26" t="s">
        <v>193</v>
      </c>
      <c r="B113" s="26" t="str">
        <f>A113&amp;" - "&amp;G113</f>
        <v>3.3.90.30.26.01.0054.000022-01 - 391</v>
      </c>
      <c r="C113" s="26" t="str">
        <f>LEFT(E113,SEARCH(",",E113)-1)</f>
        <v>REATOR PARTIDA RÁPIDA</v>
      </c>
      <c r="D113" s="27" t="s">
        <v>278</v>
      </c>
      <c r="E113" s="26" t="s">
        <v>194</v>
      </c>
      <c r="F113" s="26" t="s">
        <v>149</v>
      </c>
      <c r="G113" s="26">
        <v>391</v>
      </c>
      <c r="H113" s="26" t="s">
        <v>113</v>
      </c>
      <c r="I113" s="28">
        <v>0</v>
      </c>
      <c r="J113" s="28">
        <v>0</v>
      </c>
      <c r="K113" s="28">
        <v>256</v>
      </c>
      <c r="L113" s="28">
        <f>(J113+K113)/2</f>
        <v>128</v>
      </c>
    </row>
    <row r="114" spans="1:12" s="29" customFormat="1" ht="63" x14ac:dyDescent="0.25">
      <c r="A114" s="26" t="s">
        <v>193</v>
      </c>
      <c r="B114" s="26" t="str">
        <f>A114&amp;" - "&amp;G114</f>
        <v>3.3.90.30.26.01.0054.000022-01 - 138</v>
      </c>
      <c r="C114" s="26" t="str">
        <f>LEFT(E114,SEARCH(",",E114)-1)</f>
        <v>REATOR PARTIDA RÁPIDA</v>
      </c>
      <c r="D114" s="27" t="s">
        <v>280</v>
      </c>
      <c r="E114" s="26" t="s">
        <v>194</v>
      </c>
      <c r="F114" s="26" t="s">
        <v>149</v>
      </c>
      <c r="G114" s="26">
        <v>138</v>
      </c>
      <c r="H114" s="26" t="s">
        <v>120</v>
      </c>
      <c r="I114" s="28">
        <v>37</v>
      </c>
      <c r="J114" s="28">
        <v>0</v>
      </c>
      <c r="K114" s="28">
        <v>11</v>
      </c>
      <c r="L114" s="28">
        <f>(J114+K114)/2</f>
        <v>5.5</v>
      </c>
    </row>
    <row r="115" spans="1:12" s="29" customFormat="1" ht="63" x14ac:dyDescent="0.25">
      <c r="A115" s="26" t="s">
        <v>193</v>
      </c>
      <c r="B115" s="26" t="str">
        <f>A115&amp;" - "&amp;G115</f>
        <v>3.3.90.30.26.01.0054.000022-01 - 132</v>
      </c>
      <c r="C115" s="26" t="str">
        <f>LEFT(E115,SEARCH(",",E115)-1)</f>
        <v>REATOR PARTIDA RÁPIDA</v>
      </c>
      <c r="D115" s="27" t="s">
        <v>280</v>
      </c>
      <c r="E115" s="26" t="s">
        <v>194</v>
      </c>
      <c r="F115" s="26" t="s">
        <v>149</v>
      </c>
      <c r="G115" s="26">
        <v>132</v>
      </c>
      <c r="H115" s="26" t="s">
        <v>136</v>
      </c>
      <c r="I115" s="28">
        <v>2</v>
      </c>
      <c r="J115" s="28">
        <v>0</v>
      </c>
      <c r="K115" s="28">
        <v>208</v>
      </c>
      <c r="L115" s="28">
        <f>(J115+K115)/2</f>
        <v>104</v>
      </c>
    </row>
    <row r="116" spans="1:12" s="29" customFormat="1" ht="63" x14ac:dyDescent="0.25">
      <c r="A116" s="26" t="s">
        <v>193</v>
      </c>
      <c r="B116" s="26" t="str">
        <f>A116&amp;" - "&amp;G116</f>
        <v>3.3.90.30.26.01.0054.000022-01 - 366</v>
      </c>
      <c r="C116" s="26" t="str">
        <f>LEFT(E116,SEARCH(",",E116)-1)</f>
        <v>REATOR PARTIDA RÁPIDA</v>
      </c>
      <c r="D116" s="27" t="s">
        <v>280</v>
      </c>
      <c r="E116" s="26" t="s">
        <v>194</v>
      </c>
      <c r="F116" s="26" t="s">
        <v>149</v>
      </c>
      <c r="G116" s="26">
        <v>366</v>
      </c>
      <c r="H116" s="26" t="s">
        <v>125</v>
      </c>
      <c r="I116" s="28">
        <v>16</v>
      </c>
      <c r="J116" s="28">
        <v>0</v>
      </c>
      <c r="K116" s="28">
        <v>264</v>
      </c>
      <c r="L116" s="28">
        <f>(J116+K116)/2</f>
        <v>132</v>
      </c>
    </row>
    <row r="117" spans="1:12" s="29" customFormat="1" ht="63" x14ac:dyDescent="0.25">
      <c r="A117" s="26" t="s">
        <v>193</v>
      </c>
      <c r="B117" s="26" t="str">
        <f>A117&amp;" - "&amp;G117</f>
        <v>3.3.90.30.26.01.0054.000022-01 - 146</v>
      </c>
      <c r="C117" s="26" t="str">
        <f>LEFT(E117,SEARCH(",",E117)-1)</f>
        <v>REATOR PARTIDA RÁPIDA</v>
      </c>
      <c r="D117" s="27" t="s">
        <v>280</v>
      </c>
      <c r="E117" s="26" t="s">
        <v>194</v>
      </c>
      <c r="F117" s="26" t="s">
        <v>149</v>
      </c>
      <c r="G117" s="26">
        <v>146</v>
      </c>
      <c r="H117" s="26" t="s">
        <v>168</v>
      </c>
      <c r="I117" s="28">
        <v>0</v>
      </c>
      <c r="J117" s="28">
        <v>0</v>
      </c>
      <c r="K117" s="28">
        <v>0</v>
      </c>
      <c r="L117" s="28">
        <f>(J117+K117)/2</f>
        <v>0</v>
      </c>
    </row>
    <row r="118" spans="1:12" s="29" customFormat="1" ht="63" x14ac:dyDescent="0.25">
      <c r="A118" s="26" t="s">
        <v>193</v>
      </c>
      <c r="B118" s="26" t="str">
        <f>A118&amp;" - "&amp;G118</f>
        <v>3.3.90.30.26.01.0054.000022-01 - 121</v>
      </c>
      <c r="C118" s="26" t="str">
        <f>LEFT(E118,SEARCH(",",E118)-1)</f>
        <v>REATOR PARTIDA RÁPIDA</v>
      </c>
      <c r="D118" s="27" t="s">
        <v>280</v>
      </c>
      <c r="E118" s="26" t="s">
        <v>194</v>
      </c>
      <c r="F118" s="26" t="s">
        <v>149</v>
      </c>
      <c r="G118" s="26">
        <v>121</v>
      </c>
      <c r="H118" s="26" t="s">
        <v>146</v>
      </c>
      <c r="I118" s="28">
        <v>20</v>
      </c>
      <c r="J118" s="28">
        <v>0</v>
      </c>
      <c r="K118" s="28">
        <v>0</v>
      </c>
      <c r="L118" s="28">
        <f>(J118+K118)/2</f>
        <v>0</v>
      </c>
    </row>
    <row r="119" spans="1:12" s="29" customFormat="1" ht="63" x14ac:dyDescent="0.25">
      <c r="A119" s="26" t="s">
        <v>193</v>
      </c>
      <c r="B119" s="26" t="str">
        <f>A119&amp;" - "&amp;G119</f>
        <v>3.3.90.30.26.01.0054.000022-01 - 417</v>
      </c>
      <c r="C119" s="26" t="str">
        <f>LEFT(E119,SEARCH(",",E119)-1)</f>
        <v>REATOR PARTIDA RÁPIDA</v>
      </c>
      <c r="D119" s="27" t="s">
        <v>280</v>
      </c>
      <c r="E119" s="26" t="s">
        <v>194</v>
      </c>
      <c r="F119" s="26" t="s">
        <v>149</v>
      </c>
      <c r="G119" s="26">
        <v>417</v>
      </c>
      <c r="H119" s="26" t="s">
        <v>132</v>
      </c>
      <c r="I119" s="28">
        <v>0</v>
      </c>
      <c r="J119" s="28">
        <v>0</v>
      </c>
      <c r="K119" s="28">
        <v>10</v>
      </c>
      <c r="L119" s="28">
        <f>(J119+K119)/2</f>
        <v>5</v>
      </c>
    </row>
    <row r="120" spans="1:12" s="29" customFormat="1" ht="63" x14ac:dyDescent="0.25">
      <c r="A120" s="26" t="s">
        <v>193</v>
      </c>
      <c r="B120" s="26" t="str">
        <f>A120&amp;" - "&amp;G120</f>
        <v>3.3.90.30.26.01.0054.000022-01 - 431</v>
      </c>
      <c r="C120" s="26" t="str">
        <f>LEFT(E120,SEARCH(",",E120)-1)</f>
        <v>REATOR PARTIDA RÁPIDA</v>
      </c>
      <c r="D120" s="27" t="s">
        <v>280</v>
      </c>
      <c r="E120" s="26" t="s">
        <v>194</v>
      </c>
      <c r="F120" s="26" t="s">
        <v>149</v>
      </c>
      <c r="G120" s="26">
        <v>431</v>
      </c>
      <c r="H120" s="26" t="s">
        <v>156</v>
      </c>
      <c r="I120" s="28">
        <v>0</v>
      </c>
      <c r="J120" s="28">
        <v>0</v>
      </c>
      <c r="K120" s="28">
        <v>1</v>
      </c>
      <c r="L120" s="28">
        <f>(J120+K120)/2</f>
        <v>0.5</v>
      </c>
    </row>
    <row r="121" spans="1:12" s="29" customFormat="1" ht="63" x14ac:dyDescent="0.25">
      <c r="A121" s="26" t="s">
        <v>197</v>
      </c>
      <c r="B121" s="26" t="str">
        <f>A121&amp;" - "&amp;G121</f>
        <v>3.3.90.30.26.01.0054.000023-01 - 366</v>
      </c>
      <c r="C121" s="26" t="str">
        <f>LEFT(E121,SEARCH(",",E121)-1)</f>
        <v>REATOR PARTIDA RÁPIDA</v>
      </c>
      <c r="D121" s="27" t="s">
        <v>281</v>
      </c>
      <c r="E121" s="26" t="s">
        <v>198</v>
      </c>
      <c r="F121" s="26" t="s">
        <v>149</v>
      </c>
      <c r="G121" s="26">
        <v>366</v>
      </c>
      <c r="H121" s="26" t="s">
        <v>125</v>
      </c>
      <c r="I121" s="28">
        <v>0</v>
      </c>
      <c r="J121" s="28">
        <v>53</v>
      </c>
      <c r="K121" s="28">
        <v>126</v>
      </c>
      <c r="L121" s="28">
        <f>(J121+K121)/2</f>
        <v>89.5</v>
      </c>
    </row>
    <row r="122" spans="1:12" s="29" customFormat="1" ht="63" x14ac:dyDescent="0.25">
      <c r="A122" s="26" t="s">
        <v>197</v>
      </c>
      <c r="B122" s="26" t="str">
        <f>A122&amp;" - "&amp;G122</f>
        <v>3.3.90.30.26.01.0054.000023-01 - 195</v>
      </c>
      <c r="C122" s="26" t="str">
        <f>LEFT(E122,SEARCH(",",E122)-1)</f>
        <v>REATOR PARTIDA RÁPIDA</v>
      </c>
      <c r="D122" s="27" t="s">
        <v>281</v>
      </c>
      <c r="E122" s="26" t="s">
        <v>198</v>
      </c>
      <c r="F122" s="26" t="s">
        <v>149</v>
      </c>
      <c r="G122" s="26">
        <v>195</v>
      </c>
      <c r="H122" s="26" t="s">
        <v>109</v>
      </c>
      <c r="I122" s="28">
        <v>0</v>
      </c>
      <c r="J122" s="28">
        <v>27</v>
      </c>
      <c r="K122" s="28">
        <v>15</v>
      </c>
      <c r="L122" s="28">
        <f>(J122+K122)/2</f>
        <v>21</v>
      </c>
    </row>
    <row r="123" spans="1:12" s="29" customFormat="1" ht="63" x14ac:dyDescent="0.25">
      <c r="A123" s="26" t="s">
        <v>197</v>
      </c>
      <c r="B123" s="26" t="str">
        <f>A123&amp;" - "&amp;G123</f>
        <v>3.3.90.30.26.01.0054.000023-01 - 70</v>
      </c>
      <c r="C123" s="26" t="str">
        <f>LEFT(E123,SEARCH(",",E123)-1)</f>
        <v>REATOR PARTIDA RÁPIDA</v>
      </c>
      <c r="D123" s="27" t="s">
        <v>281</v>
      </c>
      <c r="E123" s="26" t="s">
        <v>198</v>
      </c>
      <c r="F123" s="26" t="s">
        <v>149</v>
      </c>
      <c r="G123" s="26">
        <v>70</v>
      </c>
      <c r="H123" s="26" t="s">
        <v>130</v>
      </c>
      <c r="I123" s="28">
        <v>0</v>
      </c>
      <c r="J123" s="28">
        <v>187</v>
      </c>
      <c r="K123" s="28">
        <v>2</v>
      </c>
      <c r="L123" s="28">
        <f>(J123+K123)/2</f>
        <v>94.5</v>
      </c>
    </row>
    <row r="124" spans="1:12" s="29" customFormat="1" ht="63" x14ac:dyDescent="0.25">
      <c r="A124" s="26" t="s">
        <v>197</v>
      </c>
      <c r="B124" s="26" t="str">
        <f>A124&amp;" - "&amp;G124</f>
        <v>3.3.90.30.26.01.0054.000023-01 - 50</v>
      </c>
      <c r="C124" s="26" t="str">
        <f>LEFT(E124,SEARCH(",",E124)-1)</f>
        <v>REATOR PARTIDA RÁPIDA</v>
      </c>
      <c r="D124" s="27" t="s">
        <v>281</v>
      </c>
      <c r="E124" s="26" t="s">
        <v>198</v>
      </c>
      <c r="F124" s="26" t="s">
        <v>149</v>
      </c>
      <c r="G124" s="26">
        <v>50</v>
      </c>
      <c r="H124" s="26" t="s">
        <v>108</v>
      </c>
      <c r="I124" s="28">
        <v>0</v>
      </c>
      <c r="J124" s="28">
        <v>400</v>
      </c>
      <c r="K124" s="28">
        <v>10</v>
      </c>
      <c r="L124" s="28">
        <f>(J124+K124)/2</f>
        <v>205</v>
      </c>
    </row>
    <row r="125" spans="1:12" s="29" customFormat="1" ht="63" x14ac:dyDescent="0.25">
      <c r="A125" s="26" t="s">
        <v>197</v>
      </c>
      <c r="B125" s="26" t="str">
        <f>A125&amp;" - "&amp;G125</f>
        <v>3.3.90.30.26.01.0054.000023-01 - 143</v>
      </c>
      <c r="C125" s="26" t="str">
        <f>LEFT(E125,SEARCH(",",E125)-1)</f>
        <v>REATOR PARTIDA RÁPIDA</v>
      </c>
      <c r="D125" s="27" t="s">
        <v>282</v>
      </c>
      <c r="E125" s="26" t="s">
        <v>198</v>
      </c>
      <c r="F125" s="26" t="s">
        <v>149</v>
      </c>
      <c r="G125" s="26">
        <v>143</v>
      </c>
      <c r="H125" s="26" t="s">
        <v>123</v>
      </c>
      <c r="I125" s="28">
        <v>0</v>
      </c>
      <c r="J125" s="28">
        <v>11</v>
      </c>
      <c r="K125" s="28">
        <v>3</v>
      </c>
      <c r="L125" s="28">
        <f>(J125+K125)/2</f>
        <v>7</v>
      </c>
    </row>
    <row r="126" spans="1:12" s="29" customFormat="1" ht="63" x14ac:dyDescent="0.25">
      <c r="A126" s="26" t="s">
        <v>197</v>
      </c>
      <c r="B126" s="26" t="str">
        <f>A126&amp;" - "&amp;G126</f>
        <v>3.3.90.30.26.01.0054.000023-01 - 20</v>
      </c>
      <c r="C126" s="26" t="str">
        <f>LEFT(E126,SEARCH(",",E126)-1)</f>
        <v>REATOR PARTIDA RÁPIDA</v>
      </c>
      <c r="D126" s="27" t="s">
        <v>282</v>
      </c>
      <c r="E126" s="26" t="s">
        <v>198</v>
      </c>
      <c r="F126" s="26" t="s">
        <v>149</v>
      </c>
      <c r="G126" s="26">
        <v>20</v>
      </c>
      <c r="H126" s="26" t="s">
        <v>105</v>
      </c>
      <c r="I126" s="28">
        <v>0</v>
      </c>
      <c r="J126" s="28">
        <v>650</v>
      </c>
      <c r="K126" s="28">
        <v>20</v>
      </c>
      <c r="L126" s="28">
        <f>(J126+K126)/2</f>
        <v>335</v>
      </c>
    </row>
    <row r="127" spans="1:12" s="29" customFormat="1" ht="63" x14ac:dyDescent="0.25">
      <c r="A127" s="26" t="s">
        <v>197</v>
      </c>
      <c r="B127" s="26" t="str">
        <f>A127&amp;" - "&amp;G127</f>
        <v>3.3.90.30.26.01.0054.000023-01 - 150</v>
      </c>
      <c r="C127" s="26" t="str">
        <f>LEFT(E127,SEARCH(",",E127)-1)</f>
        <v>REATOR PARTIDA RÁPIDA</v>
      </c>
      <c r="D127" s="27" t="s">
        <v>282</v>
      </c>
      <c r="E127" s="26" t="s">
        <v>198</v>
      </c>
      <c r="F127" s="26" t="s">
        <v>149</v>
      </c>
      <c r="G127" s="26">
        <v>150</v>
      </c>
      <c r="H127" s="26" t="s">
        <v>107</v>
      </c>
      <c r="I127" s="28">
        <v>0</v>
      </c>
      <c r="J127" s="28">
        <v>192</v>
      </c>
      <c r="K127" s="28">
        <v>35</v>
      </c>
      <c r="L127" s="28">
        <f>(J127+K127)/2</f>
        <v>113.5</v>
      </c>
    </row>
    <row r="128" spans="1:12" s="29" customFormat="1" ht="78.75" x14ac:dyDescent="0.25">
      <c r="A128" s="26" t="s">
        <v>197</v>
      </c>
      <c r="B128" s="26" t="str">
        <f>A128&amp;" - "&amp;G128</f>
        <v>3.3.90.30.26.01.0054.000023-01 - 138</v>
      </c>
      <c r="C128" s="26" t="str">
        <f>LEFT(E128,SEARCH(",",E128)-1)</f>
        <v>REATOR PARTIDA RÁPIDA</v>
      </c>
      <c r="D128" s="27" t="s">
        <v>283</v>
      </c>
      <c r="E128" s="26" t="s">
        <v>198</v>
      </c>
      <c r="F128" s="26" t="s">
        <v>149</v>
      </c>
      <c r="G128" s="26">
        <v>138</v>
      </c>
      <c r="H128" s="26" t="s">
        <v>120</v>
      </c>
      <c r="I128" s="28">
        <v>116</v>
      </c>
      <c r="J128" s="28">
        <v>14</v>
      </c>
      <c r="K128" s="28">
        <v>0</v>
      </c>
      <c r="L128" s="28">
        <f>(J128+K128)/2</f>
        <v>7</v>
      </c>
    </row>
    <row r="129" spans="1:12" s="29" customFormat="1" ht="78.75" x14ac:dyDescent="0.25">
      <c r="A129" s="26" t="s">
        <v>197</v>
      </c>
      <c r="B129" s="26" t="str">
        <f>A129&amp;" - "&amp;G129</f>
        <v>3.3.90.30.26.01.0054.000023-01 - 112</v>
      </c>
      <c r="C129" s="26" t="str">
        <f>LEFT(E129,SEARCH(",",E129)-1)</f>
        <v>REATOR PARTIDA RÁPIDA</v>
      </c>
      <c r="D129" s="27" t="s">
        <v>283</v>
      </c>
      <c r="E129" s="26" t="s">
        <v>198</v>
      </c>
      <c r="F129" s="26" t="s">
        <v>149</v>
      </c>
      <c r="G129" s="26">
        <v>112</v>
      </c>
      <c r="H129" s="26" t="s">
        <v>115</v>
      </c>
      <c r="I129" s="28">
        <v>0</v>
      </c>
      <c r="J129" s="28">
        <v>10</v>
      </c>
      <c r="K129" s="28">
        <v>0</v>
      </c>
      <c r="L129" s="28">
        <f>(J129+K129)/2</f>
        <v>5</v>
      </c>
    </row>
    <row r="130" spans="1:12" s="29" customFormat="1" ht="63" x14ac:dyDescent="0.25">
      <c r="A130" s="26" t="s">
        <v>197</v>
      </c>
      <c r="B130" s="26" t="str">
        <f>A130&amp;" - "&amp;G130</f>
        <v>3.3.90.30.26.01.0054.000023-01 - 147</v>
      </c>
      <c r="C130" s="26" t="str">
        <f>LEFT(E130,SEARCH(",",E130)-1)</f>
        <v>REATOR PARTIDA RÁPIDA</v>
      </c>
      <c r="D130" s="27" t="s">
        <v>284</v>
      </c>
      <c r="E130" s="26" t="s">
        <v>198</v>
      </c>
      <c r="F130" s="26" t="s">
        <v>149</v>
      </c>
      <c r="G130" s="26">
        <v>147</v>
      </c>
      <c r="H130" s="26" t="s">
        <v>124</v>
      </c>
      <c r="I130" s="28">
        <v>4</v>
      </c>
      <c r="J130" s="28">
        <v>15</v>
      </c>
      <c r="K130" s="28">
        <v>10</v>
      </c>
      <c r="L130" s="28">
        <f>(J130+K130)/2</f>
        <v>12.5</v>
      </c>
    </row>
    <row r="131" spans="1:12" s="29" customFormat="1" ht="63" x14ac:dyDescent="0.25">
      <c r="A131" s="26" t="s">
        <v>197</v>
      </c>
      <c r="B131" s="26" t="str">
        <f>A131&amp;" - "&amp;G131</f>
        <v>3.3.90.30.26.01.0054.000023-01 - 135</v>
      </c>
      <c r="C131" s="26" t="str">
        <f>LEFT(E131,SEARCH(",",E131)-1)</f>
        <v>REATOR PARTIDA RÁPIDA</v>
      </c>
      <c r="D131" s="27" t="s">
        <v>284</v>
      </c>
      <c r="E131" s="26" t="s">
        <v>198</v>
      </c>
      <c r="F131" s="26" t="s">
        <v>149</v>
      </c>
      <c r="G131" s="26">
        <v>135</v>
      </c>
      <c r="H131" s="26" t="s">
        <v>141</v>
      </c>
      <c r="I131" s="28">
        <v>0</v>
      </c>
      <c r="J131" s="28">
        <v>70</v>
      </c>
      <c r="K131" s="28">
        <v>2</v>
      </c>
      <c r="L131" s="28">
        <f>(J131+K131)/2</f>
        <v>36</v>
      </c>
    </row>
    <row r="132" spans="1:12" s="29" customFormat="1" ht="63" x14ac:dyDescent="0.25">
      <c r="A132" s="26" t="s">
        <v>197</v>
      </c>
      <c r="B132" s="26" t="str">
        <f>A132&amp;" - "&amp;G132</f>
        <v>3.3.90.30.26.01.0054.000023-01 - 134</v>
      </c>
      <c r="C132" s="26" t="str">
        <f>LEFT(E132,SEARCH(",",E132)-1)</f>
        <v>REATOR PARTIDA RÁPIDA</v>
      </c>
      <c r="D132" s="27" t="s">
        <v>284</v>
      </c>
      <c r="E132" s="26" t="s">
        <v>198</v>
      </c>
      <c r="F132" s="26" t="s">
        <v>149</v>
      </c>
      <c r="G132" s="26">
        <v>134</v>
      </c>
      <c r="H132" s="26" t="s">
        <v>119</v>
      </c>
      <c r="I132" s="28">
        <v>0</v>
      </c>
      <c r="J132" s="28">
        <v>61</v>
      </c>
      <c r="K132" s="28">
        <v>5</v>
      </c>
      <c r="L132" s="28">
        <f>(J132+K132)/2</f>
        <v>33</v>
      </c>
    </row>
    <row r="133" spans="1:12" s="29" customFormat="1" ht="63" x14ac:dyDescent="0.25">
      <c r="A133" s="26" t="s">
        <v>197</v>
      </c>
      <c r="B133" s="26" t="str">
        <f>A133&amp;" - "&amp;G133</f>
        <v>3.3.90.30.26.01.0054.000023-01 - 136</v>
      </c>
      <c r="C133" s="26" t="str">
        <f>LEFT(E133,SEARCH(",",E133)-1)</f>
        <v>REATOR PARTIDA RÁPIDA</v>
      </c>
      <c r="D133" s="27" t="s">
        <v>284</v>
      </c>
      <c r="E133" s="26" t="s">
        <v>198</v>
      </c>
      <c r="F133" s="26" t="s">
        <v>149</v>
      </c>
      <c r="G133" s="26">
        <v>136</v>
      </c>
      <c r="H133" s="26" t="s">
        <v>137</v>
      </c>
      <c r="I133" s="28">
        <v>0</v>
      </c>
      <c r="J133" s="28">
        <v>100</v>
      </c>
      <c r="K133" s="28">
        <v>10</v>
      </c>
      <c r="L133" s="28">
        <f>(J133+K133)/2</f>
        <v>55</v>
      </c>
    </row>
    <row r="134" spans="1:12" s="29" customFormat="1" ht="63" x14ac:dyDescent="0.25">
      <c r="A134" s="26" t="s">
        <v>197</v>
      </c>
      <c r="B134" s="26" t="str">
        <f>A134&amp;" - "&amp;G134</f>
        <v>3.3.90.30.26.01.0054.000023-01 - 148</v>
      </c>
      <c r="C134" s="26" t="str">
        <f>LEFT(E134,SEARCH(",",E134)-1)</f>
        <v>REATOR PARTIDA RÁPIDA</v>
      </c>
      <c r="D134" s="27" t="s">
        <v>284</v>
      </c>
      <c r="E134" s="26" t="s">
        <v>198</v>
      </c>
      <c r="F134" s="26" t="s">
        <v>149</v>
      </c>
      <c r="G134" s="26">
        <v>148</v>
      </c>
      <c r="H134" s="26" t="s">
        <v>139</v>
      </c>
      <c r="I134" s="28">
        <v>0</v>
      </c>
      <c r="J134" s="28">
        <v>10</v>
      </c>
      <c r="K134" s="28">
        <v>15</v>
      </c>
      <c r="L134" s="28">
        <f>(J134+K134)/2</f>
        <v>12.5</v>
      </c>
    </row>
    <row r="135" spans="1:12" s="29" customFormat="1" ht="63" x14ac:dyDescent="0.25">
      <c r="A135" s="26" t="s">
        <v>197</v>
      </c>
      <c r="B135" s="26" t="str">
        <f>A135&amp;" - "&amp;G135</f>
        <v>3.3.90.30.26.01.0054.000023-01 - 391</v>
      </c>
      <c r="C135" s="26" t="str">
        <f>LEFT(E135,SEARCH(",",E135)-1)</f>
        <v>REATOR PARTIDA RÁPIDA</v>
      </c>
      <c r="D135" s="27" t="s">
        <v>284</v>
      </c>
      <c r="E135" s="26" t="s">
        <v>198</v>
      </c>
      <c r="F135" s="26" t="s">
        <v>149</v>
      </c>
      <c r="G135" s="26">
        <v>391</v>
      </c>
      <c r="H135" s="26" t="s">
        <v>113</v>
      </c>
      <c r="I135" s="28">
        <v>0</v>
      </c>
      <c r="J135" s="28">
        <v>10</v>
      </c>
      <c r="K135" s="28">
        <v>10</v>
      </c>
      <c r="L135" s="28">
        <f>(J135+K135)/2</f>
        <v>10</v>
      </c>
    </row>
    <row r="136" spans="1:12" s="29" customFormat="1" ht="63" x14ac:dyDescent="0.25">
      <c r="A136" s="26" t="s">
        <v>197</v>
      </c>
      <c r="B136" s="26" t="str">
        <f>A136&amp;" - "&amp;G136</f>
        <v>3.3.90.30.26.01.0054.000023-01 - 80</v>
      </c>
      <c r="C136" s="26" t="str">
        <f>LEFT(E136,SEARCH(",",E136)-1)</f>
        <v>REATOR PARTIDA RÁPIDA</v>
      </c>
      <c r="D136" s="27" t="s">
        <v>284</v>
      </c>
      <c r="E136" s="26" t="s">
        <v>198</v>
      </c>
      <c r="F136" s="26" t="s">
        <v>149</v>
      </c>
      <c r="G136" s="26">
        <v>80</v>
      </c>
      <c r="H136" s="26" t="s">
        <v>142</v>
      </c>
      <c r="I136" s="28">
        <v>0</v>
      </c>
      <c r="J136" s="28">
        <v>133</v>
      </c>
      <c r="K136" s="28">
        <v>28</v>
      </c>
      <c r="L136" s="28">
        <f>(J136+K136)/2</f>
        <v>80.5</v>
      </c>
    </row>
    <row r="137" spans="1:12" s="29" customFormat="1" ht="63" x14ac:dyDescent="0.25">
      <c r="A137" s="26" t="s">
        <v>197</v>
      </c>
      <c r="B137" s="26" t="str">
        <f>A137&amp;" - "&amp;G137</f>
        <v>3.3.90.30.26.01.0054.000023-01 - 410</v>
      </c>
      <c r="C137" s="26" t="str">
        <f>LEFT(E137,SEARCH(",",E137)-1)</f>
        <v>REATOR PARTIDA RÁPIDA</v>
      </c>
      <c r="D137" s="27" t="s">
        <v>284</v>
      </c>
      <c r="E137" s="26" t="s">
        <v>198</v>
      </c>
      <c r="F137" s="26" t="s">
        <v>149</v>
      </c>
      <c r="G137" s="26">
        <v>410</v>
      </c>
      <c r="H137" s="26" t="s">
        <v>110</v>
      </c>
      <c r="I137" s="28">
        <v>0</v>
      </c>
      <c r="J137" s="28">
        <v>20</v>
      </c>
      <c r="K137" s="28">
        <v>0</v>
      </c>
      <c r="L137" s="28">
        <f>(J137+K137)/2</f>
        <v>10</v>
      </c>
    </row>
    <row r="138" spans="1:12" s="29" customFormat="1" ht="63" x14ac:dyDescent="0.25">
      <c r="A138" s="26" t="s">
        <v>197</v>
      </c>
      <c r="B138" s="26" t="str">
        <f>A138&amp;" - "&amp;G138</f>
        <v>3.3.90.30.26.01.0054.000023-01 - 431</v>
      </c>
      <c r="C138" s="26" t="str">
        <f>LEFT(E138,SEARCH(",",E138)-1)</f>
        <v>REATOR PARTIDA RÁPIDA</v>
      </c>
      <c r="D138" s="27" t="s">
        <v>284</v>
      </c>
      <c r="E138" s="26" t="s">
        <v>198</v>
      </c>
      <c r="F138" s="26" t="s">
        <v>149</v>
      </c>
      <c r="G138" s="26">
        <v>431</v>
      </c>
      <c r="H138" s="26" t="s">
        <v>156</v>
      </c>
      <c r="I138" s="28">
        <v>0</v>
      </c>
      <c r="J138" s="28">
        <v>500</v>
      </c>
      <c r="K138" s="28">
        <v>2</v>
      </c>
      <c r="L138" s="28">
        <f>(J138+K138)/2</f>
        <v>251</v>
      </c>
    </row>
    <row r="139" spans="1:12" s="29" customFormat="1" ht="63" x14ac:dyDescent="0.25">
      <c r="A139" s="26" t="s">
        <v>197</v>
      </c>
      <c r="B139" s="26" t="str">
        <f>A139&amp;" - "&amp;G139</f>
        <v>3.3.90.30.26.01.0054.000023-01 - 98</v>
      </c>
      <c r="C139" s="26" t="str">
        <f>LEFT(E139,SEARCH(",",E139)-1)</f>
        <v>REATOR PARTIDA RÁPIDA</v>
      </c>
      <c r="D139" s="27" t="s">
        <v>284</v>
      </c>
      <c r="E139" s="26" t="s">
        <v>198</v>
      </c>
      <c r="F139" s="26" t="s">
        <v>149</v>
      </c>
      <c r="G139" s="26">
        <v>98</v>
      </c>
      <c r="H139" s="26" t="s">
        <v>117</v>
      </c>
      <c r="I139" s="28">
        <v>0</v>
      </c>
      <c r="J139" s="28">
        <v>330</v>
      </c>
      <c r="K139" s="28">
        <v>29</v>
      </c>
      <c r="L139" s="28">
        <f>(J139+K139)/2</f>
        <v>179.5</v>
      </c>
    </row>
    <row r="140" spans="1:12" s="29" customFormat="1" ht="63" x14ac:dyDescent="0.25">
      <c r="A140" s="26" t="s">
        <v>197</v>
      </c>
      <c r="B140" s="26" t="str">
        <f>A140&amp;" - "&amp;G140</f>
        <v>3.3.90.30.26.01.0054.000023-01 - 400</v>
      </c>
      <c r="C140" s="26" t="str">
        <f>LEFT(E140,SEARCH(",",E140)-1)</f>
        <v>REATOR PARTIDA RÁPIDA</v>
      </c>
      <c r="D140" s="27" t="s">
        <v>285</v>
      </c>
      <c r="E140" s="26" t="s">
        <v>198</v>
      </c>
      <c r="F140" s="26" t="s">
        <v>149</v>
      </c>
      <c r="G140" s="26">
        <v>400</v>
      </c>
      <c r="H140" s="26" t="s">
        <v>112</v>
      </c>
      <c r="I140" s="28">
        <v>0</v>
      </c>
      <c r="J140" s="28">
        <v>222</v>
      </c>
      <c r="K140" s="28">
        <v>0</v>
      </c>
      <c r="L140" s="28">
        <f>(J140+K140)/2</f>
        <v>111</v>
      </c>
    </row>
    <row r="141" spans="1:12" s="29" customFormat="1" ht="63" x14ac:dyDescent="0.25">
      <c r="A141" s="26" t="s">
        <v>197</v>
      </c>
      <c r="B141" s="26" t="str">
        <f>A141&amp;" - "&amp;G141</f>
        <v>3.3.90.30.26.01.0054.000023-01 - 306</v>
      </c>
      <c r="C141" s="26" t="str">
        <f>LEFT(E141,SEARCH(",",E141)-1)</f>
        <v>REATOR PARTIDA RÁPIDA</v>
      </c>
      <c r="D141" s="27" t="s">
        <v>286</v>
      </c>
      <c r="E141" s="26" t="s">
        <v>198</v>
      </c>
      <c r="F141" s="26" t="s">
        <v>149</v>
      </c>
      <c r="G141" s="26">
        <v>306</v>
      </c>
      <c r="H141" s="26" t="s">
        <v>126</v>
      </c>
      <c r="I141" s="28">
        <v>6</v>
      </c>
      <c r="J141" s="28">
        <v>1</v>
      </c>
      <c r="K141" s="28">
        <v>29</v>
      </c>
      <c r="L141" s="28">
        <f>(J141+K141)/2</f>
        <v>15</v>
      </c>
    </row>
    <row r="142" spans="1:12" s="29" customFormat="1" ht="63" x14ac:dyDescent="0.25">
      <c r="A142" s="26" t="s">
        <v>197</v>
      </c>
      <c r="B142" s="26" t="str">
        <f>A142&amp;" - "&amp;G142</f>
        <v>3.3.90.30.26.01.0054.000023-01 - 110</v>
      </c>
      <c r="C142" s="26" t="str">
        <f>LEFT(E142,SEARCH(",",E142)-1)</f>
        <v>REATOR PARTIDA RÁPIDA</v>
      </c>
      <c r="D142" s="27" t="s">
        <v>286</v>
      </c>
      <c r="E142" s="26" t="s">
        <v>198</v>
      </c>
      <c r="F142" s="26" t="s">
        <v>149</v>
      </c>
      <c r="G142" s="26">
        <v>110</v>
      </c>
      <c r="H142" s="26" t="s">
        <v>106</v>
      </c>
      <c r="I142" s="28">
        <v>0</v>
      </c>
      <c r="J142" s="28">
        <v>24</v>
      </c>
      <c r="K142" s="28">
        <v>0</v>
      </c>
      <c r="L142" s="28">
        <f>(J142+K142)/2</f>
        <v>12</v>
      </c>
    </row>
    <row r="143" spans="1:12" s="29" customFormat="1" ht="78.75" x14ac:dyDescent="0.25">
      <c r="A143" s="26" t="s">
        <v>197</v>
      </c>
      <c r="B143" s="26" t="str">
        <f>A143&amp;" - "&amp;G143</f>
        <v>3.3.90.30.26.01.0054.000023-01 - 131</v>
      </c>
      <c r="C143" s="26" t="str">
        <f>LEFT(E143,SEARCH(",",E143)-1)</f>
        <v>REATOR PARTIDA RÁPIDA</v>
      </c>
      <c r="D143" s="27" t="s">
        <v>283</v>
      </c>
      <c r="E143" s="26" t="s">
        <v>198</v>
      </c>
      <c r="F143" s="26" t="s">
        <v>149</v>
      </c>
      <c r="G143" s="26">
        <v>131</v>
      </c>
      <c r="H143" s="26" t="s">
        <v>135</v>
      </c>
      <c r="I143" s="28">
        <v>50</v>
      </c>
      <c r="J143" s="28">
        <v>0</v>
      </c>
      <c r="K143" s="28">
        <v>0</v>
      </c>
      <c r="L143" s="28">
        <f>(J143+K143)/2</f>
        <v>0</v>
      </c>
    </row>
    <row r="144" spans="1:12" s="29" customFormat="1" ht="78.75" x14ac:dyDescent="0.25">
      <c r="A144" s="26" t="s">
        <v>197</v>
      </c>
      <c r="B144" s="26" t="str">
        <f>A144&amp;" - "&amp;G144</f>
        <v>3.3.90.30.26.01.0054.000023-01 - 145</v>
      </c>
      <c r="C144" s="26" t="str">
        <f>LEFT(E144,SEARCH(",",E144)-1)</f>
        <v>REATOR PARTIDA RÁPIDA</v>
      </c>
      <c r="D144" s="27" t="s">
        <v>283</v>
      </c>
      <c r="E144" s="26" t="s">
        <v>198</v>
      </c>
      <c r="F144" s="26" t="s">
        <v>149</v>
      </c>
      <c r="G144" s="26">
        <v>145</v>
      </c>
      <c r="H144" s="26" t="s">
        <v>164</v>
      </c>
      <c r="I144" s="28">
        <v>0</v>
      </c>
      <c r="J144" s="28">
        <v>0</v>
      </c>
      <c r="K144" s="28">
        <v>0</v>
      </c>
      <c r="L144" s="28">
        <f>(J144+K144)/2</f>
        <v>0</v>
      </c>
    </row>
    <row r="145" spans="1:12" s="29" customFormat="1" ht="63" x14ac:dyDescent="0.25">
      <c r="A145" s="26" t="s">
        <v>197</v>
      </c>
      <c r="B145" s="26" t="str">
        <f>A145&amp;" - "&amp;G145</f>
        <v>3.3.90.30.26.01.0054.000023-01 - 132</v>
      </c>
      <c r="C145" s="26" t="str">
        <f>LEFT(E145,SEARCH(",",E145)-1)</f>
        <v>REATOR PARTIDA RÁPIDA</v>
      </c>
      <c r="D145" s="27" t="s">
        <v>284</v>
      </c>
      <c r="E145" s="26" t="s">
        <v>198</v>
      </c>
      <c r="F145" s="26" t="s">
        <v>149</v>
      </c>
      <c r="G145" s="26">
        <v>132</v>
      </c>
      <c r="H145" s="26" t="s">
        <v>136</v>
      </c>
      <c r="I145" s="28">
        <v>20</v>
      </c>
      <c r="J145" s="28">
        <v>0</v>
      </c>
      <c r="K145" s="28">
        <v>122</v>
      </c>
      <c r="L145" s="28">
        <f>(J145+K145)/2</f>
        <v>61</v>
      </c>
    </row>
    <row r="146" spans="1:12" s="29" customFormat="1" ht="63" x14ac:dyDescent="0.25">
      <c r="A146" s="26" t="s">
        <v>197</v>
      </c>
      <c r="B146" s="26" t="str">
        <f>A146&amp;" - "&amp;G146</f>
        <v>3.3.90.30.26.01.0054.000023-01 - 140</v>
      </c>
      <c r="C146" s="26" t="str">
        <f>LEFT(E146,SEARCH(",",E146)-1)</f>
        <v>REATOR PARTIDA RÁPIDA</v>
      </c>
      <c r="D146" s="27" t="s">
        <v>284</v>
      </c>
      <c r="E146" s="26" t="s">
        <v>198</v>
      </c>
      <c r="F146" s="26" t="s">
        <v>149</v>
      </c>
      <c r="G146" s="26">
        <v>140</v>
      </c>
      <c r="H146" s="26" t="s">
        <v>165</v>
      </c>
      <c r="I146" s="28">
        <v>0</v>
      </c>
      <c r="J146" s="28">
        <v>0</v>
      </c>
      <c r="K146" s="28">
        <v>50</v>
      </c>
      <c r="L146" s="28">
        <f>(J146+K146)/2</f>
        <v>25</v>
      </c>
    </row>
    <row r="147" spans="1:12" s="29" customFormat="1" ht="63" x14ac:dyDescent="0.25">
      <c r="A147" s="26" t="s">
        <v>197</v>
      </c>
      <c r="B147" s="26" t="str">
        <f>A147&amp;" - "&amp;G147</f>
        <v>3.3.90.30.26.01.0054.000023-01 - 121</v>
      </c>
      <c r="C147" s="26" t="str">
        <f>LEFT(E147,SEARCH(",",E147)-1)</f>
        <v>REATOR PARTIDA RÁPIDA</v>
      </c>
      <c r="D147" s="27" t="s">
        <v>284</v>
      </c>
      <c r="E147" s="26" t="s">
        <v>198</v>
      </c>
      <c r="F147" s="26" t="s">
        <v>149</v>
      </c>
      <c r="G147" s="26">
        <v>121</v>
      </c>
      <c r="H147" s="26" t="s">
        <v>146</v>
      </c>
      <c r="I147" s="28">
        <v>0</v>
      </c>
      <c r="J147" s="28">
        <v>0</v>
      </c>
      <c r="K147" s="28">
        <v>8</v>
      </c>
      <c r="L147" s="28">
        <f>(J147+K147)/2</f>
        <v>4</v>
      </c>
    </row>
    <row r="148" spans="1:12" s="29" customFormat="1" ht="63" x14ac:dyDescent="0.25">
      <c r="A148" s="26" t="s">
        <v>197</v>
      </c>
      <c r="B148" s="26" t="str">
        <f>A148&amp;" - "&amp;G148</f>
        <v>3.3.90.30.26.01.0054.000023-01 - 2</v>
      </c>
      <c r="C148" s="26" t="str">
        <f>LEFT(E148,SEARCH(",",E148)-1)</f>
        <v>REATOR PARTIDA RÁPIDA</v>
      </c>
      <c r="D148" s="27" t="s">
        <v>284</v>
      </c>
      <c r="E148" s="26" t="s">
        <v>198</v>
      </c>
      <c r="F148" s="26" t="s">
        <v>149</v>
      </c>
      <c r="G148" s="26">
        <v>2</v>
      </c>
      <c r="H148" s="26" t="s">
        <v>129</v>
      </c>
      <c r="I148" s="28">
        <v>0</v>
      </c>
      <c r="J148" s="28">
        <v>0</v>
      </c>
      <c r="K148" s="28">
        <v>77</v>
      </c>
      <c r="L148" s="28">
        <f>(J148+K148)/2</f>
        <v>38.5</v>
      </c>
    </row>
    <row r="149" spans="1:12" s="29" customFormat="1" ht="63" x14ac:dyDescent="0.25">
      <c r="A149" s="26" t="s">
        <v>197</v>
      </c>
      <c r="B149" s="26" t="str">
        <f>A149&amp;" - "&amp;G149</f>
        <v>3.3.90.30.26.01.0054.000023-01 - 390</v>
      </c>
      <c r="C149" s="26" t="str">
        <f>LEFT(E149,SEARCH(",",E149)-1)</f>
        <v>REATOR PARTIDA RÁPIDA</v>
      </c>
      <c r="D149" s="27" t="s">
        <v>284</v>
      </c>
      <c r="E149" s="26" t="s">
        <v>198</v>
      </c>
      <c r="F149" s="26" t="s">
        <v>149</v>
      </c>
      <c r="G149" s="26">
        <v>390</v>
      </c>
      <c r="H149" s="26" t="s">
        <v>131</v>
      </c>
      <c r="I149" s="28">
        <v>0</v>
      </c>
      <c r="J149" s="28">
        <v>0</v>
      </c>
      <c r="K149" s="28">
        <v>50</v>
      </c>
      <c r="L149" s="28">
        <f>(J149+K149)/2</f>
        <v>25</v>
      </c>
    </row>
    <row r="150" spans="1:12" s="29" customFormat="1" ht="63" x14ac:dyDescent="0.25">
      <c r="A150" s="26" t="s">
        <v>197</v>
      </c>
      <c r="B150" s="26" t="str">
        <f>A150&amp;" - "&amp;G150</f>
        <v>3.3.90.30.26.01.0054.000023-01 - 133</v>
      </c>
      <c r="C150" s="26" t="str">
        <f>LEFT(E150,SEARCH(",",E150)-1)</f>
        <v>REATOR PARTIDA RÁPIDA</v>
      </c>
      <c r="D150" s="27" t="s">
        <v>286</v>
      </c>
      <c r="E150" s="26" t="s">
        <v>198</v>
      </c>
      <c r="F150" s="26" t="s">
        <v>149</v>
      </c>
      <c r="G150" s="26">
        <v>133</v>
      </c>
      <c r="H150" s="26" t="s">
        <v>118</v>
      </c>
      <c r="I150" s="28">
        <v>34</v>
      </c>
      <c r="J150" s="28">
        <v>0</v>
      </c>
      <c r="K150" s="28">
        <v>2</v>
      </c>
      <c r="L150" s="28">
        <f>(J150+K150)/2</f>
        <v>1</v>
      </c>
    </row>
    <row r="151" spans="1:12" s="29" customFormat="1" ht="63" x14ac:dyDescent="0.25">
      <c r="A151" s="26" t="s">
        <v>197</v>
      </c>
      <c r="B151" s="26" t="str">
        <f>A151&amp;" - "&amp;G151</f>
        <v>3.3.90.30.26.01.0054.000023-01 - 142</v>
      </c>
      <c r="C151" s="26" t="str">
        <f>LEFT(E151,SEARCH(",",E151)-1)</f>
        <v>REATOR PARTIDA RÁPIDA</v>
      </c>
      <c r="D151" s="27" t="s">
        <v>286</v>
      </c>
      <c r="E151" s="26" t="s">
        <v>198</v>
      </c>
      <c r="F151" s="26" t="s">
        <v>149</v>
      </c>
      <c r="G151" s="26">
        <v>142</v>
      </c>
      <c r="H151" s="26" t="s">
        <v>122</v>
      </c>
      <c r="I151" s="28">
        <v>0</v>
      </c>
      <c r="J151" s="28">
        <v>0</v>
      </c>
      <c r="K151" s="28">
        <v>20</v>
      </c>
      <c r="L151" s="28">
        <f>(J151+K151)/2</f>
        <v>10</v>
      </c>
    </row>
    <row r="152" spans="1:12" s="29" customFormat="1" ht="63" x14ac:dyDescent="0.25">
      <c r="A152" s="26" t="s">
        <v>197</v>
      </c>
      <c r="B152" s="26" t="str">
        <f>A152&amp;" - "&amp;G152</f>
        <v>3.3.90.30.26.01.0054.000023-01 - 137</v>
      </c>
      <c r="C152" s="26" t="str">
        <f>LEFT(E152,SEARCH(",",E152)-1)</f>
        <v>REATOR PARTIDA RÁPIDA</v>
      </c>
      <c r="D152" s="27" t="s">
        <v>286</v>
      </c>
      <c r="E152" s="26" t="s">
        <v>198</v>
      </c>
      <c r="F152" s="26" t="s">
        <v>149</v>
      </c>
      <c r="G152" s="26">
        <v>137</v>
      </c>
      <c r="H152" s="26" t="s">
        <v>121</v>
      </c>
      <c r="I152" s="28">
        <v>180</v>
      </c>
      <c r="J152" s="28">
        <v>0</v>
      </c>
      <c r="K152" s="28">
        <v>19</v>
      </c>
      <c r="L152" s="28">
        <f>(J152+K152)/2</f>
        <v>9.5</v>
      </c>
    </row>
    <row r="153" spans="1:12" s="29" customFormat="1" ht="63" x14ac:dyDescent="0.25">
      <c r="A153" s="26" t="s">
        <v>197</v>
      </c>
      <c r="B153" s="26" t="str">
        <f>A153&amp;" - "&amp;G153</f>
        <v>3.3.90.30.26.01.0054.000023-01 - 309</v>
      </c>
      <c r="C153" s="26" t="str">
        <f>LEFT(E153,SEARCH(",",E153)-1)</f>
        <v>REATOR PARTIDA RÁPIDA</v>
      </c>
      <c r="D153" s="27" t="s">
        <v>286</v>
      </c>
      <c r="E153" s="26" t="s">
        <v>198</v>
      </c>
      <c r="F153" s="26" t="s">
        <v>149</v>
      </c>
      <c r="G153" s="26">
        <v>309</v>
      </c>
      <c r="H153" s="26" t="s">
        <v>163</v>
      </c>
      <c r="I153" s="28">
        <v>6</v>
      </c>
      <c r="J153" s="28">
        <v>0</v>
      </c>
      <c r="K153" s="28">
        <v>50</v>
      </c>
      <c r="L153" s="28">
        <f>(J153+K153)/2</f>
        <v>25</v>
      </c>
    </row>
    <row r="154" spans="1:12" s="29" customFormat="1" ht="63" x14ac:dyDescent="0.25">
      <c r="A154" s="26" t="s">
        <v>197</v>
      </c>
      <c r="B154" s="26" t="str">
        <f>A154&amp;" - "&amp;G154</f>
        <v>3.3.90.30.26.01.0054.000023-01 - 401</v>
      </c>
      <c r="C154" s="26" t="str">
        <f>LEFT(E154,SEARCH(",",E154)-1)</f>
        <v>REATOR PARTIDA RÁPIDA</v>
      </c>
      <c r="D154" s="27" t="s">
        <v>286</v>
      </c>
      <c r="E154" s="26" t="s">
        <v>198</v>
      </c>
      <c r="F154" s="26" t="s">
        <v>149</v>
      </c>
      <c r="G154" s="26">
        <v>401</v>
      </c>
      <c r="H154" s="26" t="s">
        <v>144</v>
      </c>
      <c r="I154" s="28">
        <v>0</v>
      </c>
      <c r="J154" s="28">
        <v>0</v>
      </c>
      <c r="K154" s="28">
        <v>0</v>
      </c>
      <c r="L154" s="28">
        <f>(J154+K154)/2</f>
        <v>0</v>
      </c>
    </row>
    <row r="155" spans="1:12" s="29" customFormat="1" ht="63" x14ac:dyDescent="0.25">
      <c r="A155" s="26" t="s">
        <v>197</v>
      </c>
      <c r="B155" s="26" t="str">
        <f>A155&amp;" - "&amp;G155</f>
        <v>3.3.90.30.26.01.0054.000023-01 - 196</v>
      </c>
      <c r="C155" s="26" t="str">
        <f>LEFT(E155,SEARCH(",",E155)-1)</f>
        <v>REATOR PARTIDA RÁPIDA</v>
      </c>
      <c r="D155" s="27" t="s">
        <v>286</v>
      </c>
      <c r="E155" s="26" t="s">
        <v>198</v>
      </c>
      <c r="F155" s="26" t="s">
        <v>149</v>
      </c>
      <c r="G155" s="26">
        <v>196</v>
      </c>
      <c r="H155" s="26" t="s">
        <v>128</v>
      </c>
      <c r="I155" s="28">
        <v>61</v>
      </c>
      <c r="J155" s="28">
        <v>0</v>
      </c>
      <c r="K155" s="28">
        <v>0</v>
      </c>
      <c r="L155" s="28">
        <f>(J155+K155)/2</f>
        <v>0</v>
      </c>
    </row>
    <row r="156" spans="1:12" s="29" customFormat="1" ht="63" x14ac:dyDescent="0.25">
      <c r="A156" s="26" t="s">
        <v>197</v>
      </c>
      <c r="B156" s="26" t="str">
        <f>A156&amp;" - "&amp;G156</f>
        <v>3.3.90.30.26.01.0054.000023-01 - 90</v>
      </c>
      <c r="C156" s="26" t="str">
        <f>LEFT(E156,SEARCH(",",E156)-1)</f>
        <v>REATOR PARTIDA RÁPIDA</v>
      </c>
      <c r="D156" s="27" t="s">
        <v>286</v>
      </c>
      <c r="E156" s="26" t="s">
        <v>198</v>
      </c>
      <c r="F156" s="26" t="s">
        <v>149</v>
      </c>
      <c r="G156" s="26">
        <v>90</v>
      </c>
      <c r="H156" s="26" t="s">
        <v>145</v>
      </c>
      <c r="I156" s="28">
        <v>100</v>
      </c>
      <c r="J156" s="28">
        <v>0</v>
      </c>
      <c r="K156" s="28">
        <v>0</v>
      </c>
      <c r="L156" s="28">
        <f>(J156+K156)/2</f>
        <v>0</v>
      </c>
    </row>
    <row r="157" spans="1:12" s="29" customFormat="1" ht="63" x14ac:dyDescent="0.25">
      <c r="A157" s="26" t="s">
        <v>197</v>
      </c>
      <c r="B157" s="26" t="str">
        <f>A157&amp;" - "&amp;G157</f>
        <v>3.3.90.30.26.01.0054.000023-01 - 417</v>
      </c>
      <c r="C157" s="26" t="str">
        <f>LEFT(E157,SEARCH(",",E157)-1)</f>
        <v>REATOR PARTIDA RÁPIDA</v>
      </c>
      <c r="D157" s="27" t="s">
        <v>286</v>
      </c>
      <c r="E157" s="26" t="s">
        <v>198</v>
      </c>
      <c r="F157" s="26" t="s">
        <v>149</v>
      </c>
      <c r="G157" s="26">
        <v>417</v>
      </c>
      <c r="H157" s="26" t="s">
        <v>132</v>
      </c>
      <c r="I157" s="28">
        <v>0</v>
      </c>
      <c r="J157" s="28">
        <v>0</v>
      </c>
      <c r="K157" s="28">
        <v>0</v>
      </c>
      <c r="L157" s="28">
        <f>(J157+K157)/2</f>
        <v>0</v>
      </c>
    </row>
    <row r="158" spans="1:12" s="29" customFormat="1" ht="63" x14ac:dyDescent="0.25">
      <c r="A158" s="26" t="s">
        <v>197</v>
      </c>
      <c r="B158" s="26" t="str">
        <f>A158&amp;" - "&amp;G158</f>
        <v>3.3.90.30.26.01.0054.000023-01 - 94</v>
      </c>
      <c r="C158" s="26" t="str">
        <f>LEFT(E158,SEARCH(",",E158)-1)</f>
        <v>REATOR PARTIDA RÁPIDA</v>
      </c>
      <c r="D158" s="27" t="s">
        <v>287</v>
      </c>
      <c r="E158" s="26" t="s">
        <v>198</v>
      </c>
      <c r="F158" s="26" t="s">
        <v>149</v>
      </c>
      <c r="G158" s="26">
        <v>94</v>
      </c>
      <c r="H158" s="26" t="s">
        <v>104</v>
      </c>
      <c r="I158" s="28">
        <v>0</v>
      </c>
      <c r="J158" s="28">
        <v>0</v>
      </c>
      <c r="K158" s="28">
        <v>0</v>
      </c>
      <c r="L158" s="28">
        <f>(J158+K158)/2</f>
        <v>0</v>
      </c>
    </row>
    <row r="159" spans="1:12" s="29" customFormat="1" ht="63" x14ac:dyDescent="0.25">
      <c r="A159" s="26" t="s">
        <v>191</v>
      </c>
      <c r="B159" s="26" t="str">
        <f>A159&amp;" - "&amp;G159</f>
        <v>3.3.90.30.26.01.0054.000024-01 - 110</v>
      </c>
      <c r="C159" s="26" t="str">
        <f>LEFT(E159,SEARCH(",",E159)-1)</f>
        <v>REATOR PARTIDA RÁPIDA</v>
      </c>
      <c r="D159" s="27" t="s">
        <v>288</v>
      </c>
      <c r="E159" s="26" t="s">
        <v>192</v>
      </c>
      <c r="F159" s="26" t="s">
        <v>149</v>
      </c>
      <c r="G159" s="26">
        <v>110</v>
      </c>
      <c r="H159" s="26" t="s">
        <v>106</v>
      </c>
      <c r="I159" s="28">
        <v>0</v>
      </c>
      <c r="J159" s="28">
        <v>28</v>
      </c>
      <c r="K159" s="28">
        <v>0</v>
      </c>
      <c r="L159" s="28">
        <f>(J159+K159)/2</f>
        <v>14</v>
      </c>
    </row>
    <row r="160" spans="1:12" s="29" customFormat="1" ht="63" x14ac:dyDescent="0.25">
      <c r="A160" s="26" t="s">
        <v>191</v>
      </c>
      <c r="B160" s="26" t="str">
        <f>A160&amp;" - "&amp;G160</f>
        <v>3.3.90.30.26.01.0054.000024-01 - 2</v>
      </c>
      <c r="C160" s="26" t="str">
        <f>LEFT(E160,SEARCH(",",E160)-1)</f>
        <v>REATOR PARTIDA RÁPIDA</v>
      </c>
      <c r="D160" s="27" t="s">
        <v>289</v>
      </c>
      <c r="E160" s="26" t="s">
        <v>192</v>
      </c>
      <c r="F160" s="26" t="s">
        <v>149</v>
      </c>
      <c r="G160" s="26">
        <v>2</v>
      </c>
      <c r="H160" s="26" t="s">
        <v>129</v>
      </c>
      <c r="I160" s="28">
        <v>0</v>
      </c>
      <c r="J160" s="28">
        <v>64</v>
      </c>
      <c r="K160" s="28">
        <v>3992</v>
      </c>
      <c r="L160" s="28">
        <f>(J160+K160)/2</f>
        <v>2028</v>
      </c>
    </row>
    <row r="161" spans="1:12" s="29" customFormat="1" ht="63" x14ac:dyDescent="0.25">
      <c r="A161" s="26" t="s">
        <v>191</v>
      </c>
      <c r="B161" s="26" t="str">
        <f>A161&amp;" - "&amp;G161</f>
        <v>3.3.90.30.26.01.0054.000024-01 - 145</v>
      </c>
      <c r="C161" s="26" t="str">
        <f>LEFT(E161,SEARCH(",",E161)-1)</f>
        <v>REATOR PARTIDA RÁPIDA</v>
      </c>
      <c r="D161" s="27" t="s">
        <v>290</v>
      </c>
      <c r="E161" s="26" t="s">
        <v>192</v>
      </c>
      <c r="F161" s="26" t="s">
        <v>149</v>
      </c>
      <c r="G161" s="26">
        <v>145</v>
      </c>
      <c r="H161" s="26" t="s">
        <v>164</v>
      </c>
      <c r="I161" s="28">
        <v>0</v>
      </c>
      <c r="J161" s="28">
        <v>44</v>
      </c>
      <c r="K161" s="28">
        <v>25</v>
      </c>
      <c r="L161" s="28">
        <f>(J161+K161)/2</f>
        <v>34.5</v>
      </c>
    </row>
    <row r="162" spans="1:12" s="29" customFormat="1" ht="63" x14ac:dyDescent="0.25">
      <c r="A162" s="26" t="s">
        <v>191</v>
      </c>
      <c r="B162" s="26" t="str">
        <f>A162&amp;" - "&amp;G162</f>
        <v>3.3.90.30.26.01.0054.000024-01 - 306</v>
      </c>
      <c r="C162" s="26" t="str">
        <f>LEFT(E162,SEARCH(",",E162)-1)</f>
        <v>REATOR PARTIDA RÁPIDA</v>
      </c>
      <c r="D162" s="27" t="s">
        <v>290</v>
      </c>
      <c r="E162" s="26" t="s">
        <v>192</v>
      </c>
      <c r="F162" s="26" t="s">
        <v>149</v>
      </c>
      <c r="G162" s="26">
        <v>306</v>
      </c>
      <c r="H162" s="26" t="s">
        <v>126</v>
      </c>
      <c r="I162" s="28">
        <v>22</v>
      </c>
      <c r="J162" s="28">
        <v>18</v>
      </c>
      <c r="K162" s="28">
        <v>3500</v>
      </c>
      <c r="L162" s="28">
        <f>(J162+K162)/2</f>
        <v>1759</v>
      </c>
    </row>
    <row r="163" spans="1:12" s="29" customFormat="1" ht="63" x14ac:dyDescent="0.25">
      <c r="A163" s="26" t="s">
        <v>191</v>
      </c>
      <c r="B163" s="26" t="str">
        <f>A163&amp;" - "&amp;G163</f>
        <v>3.3.90.30.26.01.0054.000024-01 - 196</v>
      </c>
      <c r="C163" s="26" t="str">
        <f>LEFT(E163,SEARCH(",",E163)-1)</f>
        <v>REATOR PARTIDA RÁPIDA</v>
      </c>
      <c r="D163" s="27" t="s">
        <v>290</v>
      </c>
      <c r="E163" s="26" t="s">
        <v>192</v>
      </c>
      <c r="F163" s="26" t="s">
        <v>149</v>
      </c>
      <c r="G163" s="26">
        <v>196</v>
      </c>
      <c r="H163" s="26" t="s">
        <v>128</v>
      </c>
      <c r="I163" s="28">
        <v>10</v>
      </c>
      <c r="J163" s="28">
        <v>10</v>
      </c>
      <c r="K163" s="28">
        <v>9</v>
      </c>
      <c r="L163" s="28">
        <f>(J163+K163)/2</f>
        <v>9.5</v>
      </c>
    </row>
    <row r="164" spans="1:12" s="29" customFormat="1" ht="63" x14ac:dyDescent="0.25">
      <c r="A164" s="26" t="s">
        <v>191</v>
      </c>
      <c r="B164" s="26" t="str">
        <f>A164&amp;" - "&amp;G164</f>
        <v>3.3.90.30.26.01.0054.000024-01 - 80</v>
      </c>
      <c r="C164" s="26" t="str">
        <f>LEFT(E164,SEARCH(",",E164)-1)</f>
        <v>REATOR PARTIDA RÁPIDA</v>
      </c>
      <c r="D164" s="27" t="s">
        <v>290</v>
      </c>
      <c r="E164" s="26" t="s">
        <v>192</v>
      </c>
      <c r="F164" s="26" t="s">
        <v>149</v>
      </c>
      <c r="G164" s="26">
        <v>80</v>
      </c>
      <c r="H164" s="26" t="s">
        <v>142</v>
      </c>
      <c r="I164" s="28">
        <v>0</v>
      </c>
      <c r="J164" s="28">
        <v>16</v>
      </c>
      <c r="K164" s="28">
        <v>69</v>
      </c>
      <c r="L164" s="28">
        <f>(J164+K164)/2</f>
        <v>42.5</v>
      </c>
    </row>
    <row r="165" spans="1:12" s="29" customFormat="1" ht="63" x14ac:dyDescent="0.25">
      <c r="A165" s="26" t="s">
        <v>191</v>
      </c>
      <c r="B165" s="26" t="str">
        <f>A165&amp;" - "&amp;G165</f>
        <v>3.3.90.30.26.01.0054.000024-01 - 400</v>
      </c>
      <c r="C165" s="26" t="str">
        <f>LEFT(E165,SEARCH(",",E165)-1)</f>
        <v>REATOR PARTIDA RÁPIDA</v>
      </c>
      <c r="D165" s="27" t="s">
        <v>290</v>
      </c>
      <c r="E165" s="26" t="s">
        <v>192</v>
      </c>
      <c r="F165" s="26" t="s">
        <v>149</v>
      </c>
      <c r="G165" s="26">
        <v>400</v>
      </c>
      <c r="H165" s="26" t="s">
        <v>112</v>
      </c>
      <c r="I165" s="28">
        <v>0</v>
      </c>
      <c r="J165" s="28">
        <v>50</v>
      </c>
      <c r="K165" s="28">
        <v>55</v>
      </c>
      <c r="L165" s="28">
        <f>(J165+K165)/2</f>
        <v>52.5</v>
      </c>
    </row>
    <row r="166" spans="1:12" s="29" customFormat="1" ht="63" x14ac:dyDescent="0.25">
      <c r="A166" s="26" t="s">
        <v>191</v>
      </c>
      <c r="B166" s="26" t="str">
        <f>A166&amp;" - "&amp;G166</f>
        <v>3.3.90.30.26.01.0054.000024-01 - 410</v>
      </c>
      <c r="C166" s="26" t="str">
        <f>LEFT(E166,SEARCH(",",E166)-1)</f>
        <v>REATOR PARTIDA RÁPIDA</v>
      </c>
      <c r="D166" s="27" t="s">
        <v>290</v>
      </c>
      <c r="E166" s="26" t="s">
        <v>192</v>
      </c>
      <c r="F166" s="26" t="s">
        <v>149</v>
      </c>
      <c r="G166" s="26">
        <v>410</v>
      </c>
      <c r="H166" s="26" t="s">
        <v>110</v>
      </c>
      <c r="I166" s="28">
        <v>0</v>
      </c>
      <c r="J166" s="28">
        <v>851</v>
      </c>
      <c r="K166" s="28">
        <v>125</v>
      </c>
      <c r="L166" s="28">
        <f>(J166+K166)/2</f>
        <v>488</v>
      </c>
    </row>
    <row r="167" spans="1:12" s="29" customFormat="1" ht="63" x14ac:dyDescent="0.25">
      <c r="A167" s="26" t="s">
        <v>191</v>
      </c>
      <c r="B167" s="26" t="str">
        <f>A167&amp;" - "&amp;G167</f>
        <v>3.3.90.30.26.01.0054.000024-01 - 50</v>
      </c>
      <c r="C167" s="26" t="str">
        <f>LEFT(E167,SEARCH(",",E167)-1)</f>
        <v>REATOR PARTIDA RÁPIDA</v>
      </c>
      <c r="D167" s="27" t="s">
        <v>290</v>
      </c>
      <c r="E167" s="26" t="s">
        <v>192</v>
      </c>
      <c r="F167" s="26" t="s">
        <v>149</v>
      </c>
      <c r="G167" s="26">
        <v>50</v>
      </c>
      <c r="H167" s="26" t="s">
        <v>108</v>
      </c>
      <c r="I167" s="28">
        <v>0</v>
      </c>
      <c r="J167" s="28">
        <v>200</v>
      </c>
      <c r="K167" s="28">
        <v>2000</v>
      </c>
      <c r="L167" s="28">
        <f>(J167+K167)/2</f>
        <v>1100</v>
      </c>
    </row>
    <row r="168" spans="1:12" s="29" customFormat="1" ht="63" x14ac:dyDescent="0.25">
      <c r="A168" s="26" t="s">
        <v>191</v>
      </c>
      <c r="B168" s="26" t="str">
        <f>A168&amp;" - "&amp;G168</f>
        <v>3.3.90.30.26.01.0054.000024-01 - 220</v>
      </c>
      <c r="C168" s="26" t="str">
        <f>LEFT(E168,SEARCH(",",E168)-1)</f>
        <v>REATOR PARTIDA RÁPIDA</v>
      </c>
      <c r="D168" s="27" t="s">
        <v>290</v>
      </c>
      <c r="E168" s="26" t="s">
        <v>192</v>
      </c>
      <c r="F168" s="26" t="s">
        <v>149</v>
      </c>
      <c r="G168" s="26">
        <v>220</v>
      </c>
      <c r="H168" s="26" t="s">
        <v>259</v>
      </c>
      <c r="I168" s="28">
        <v>0</v>
      </c>
      <c r="J168" s="28">
        <v>20</v>
      </c>
      <c r="K168" s="28">
        <v>50</v>
      </c>
      <c r="L168" s="28">
        <f>(J168+K168)/2</f>
        <v>35</v>
      </c>
    </row>
    <row r="169" spans="1:12" s="29" customFormat="1" ht="63" x14ac:dyDescent="0.25">
      <c r="A169" s="26" t="s">
        <v>191</v>
      </c>
      <c r="B169" s="26" t="str">
        <f>A169&amp;" - "&amp;G169</f>
        <v>3.3.90.30.26.01.0054.000024-01 - 98</v>
      </c>
      <c r="C169" s="26" t="str">
        <f>LEFT(E169,SEARCH(",",E169)-1)</f>
        <v>REATOR PARTIDA RÁPIDA</v>
      </c>
      <c r="D169" s="27" t="s">
        <v>290</v>
      </c>
      <c r="E169" s="26" t="s">
        <v>192</v>
      </c>
      <c r="F169" s="26" t="s">
        <v>149</v>
      </c>
      <c r="G169" s="26">
        <v>98</v>
      </c>
      <c r="H169" s="26" t="s">
        <v>117</v>
      </c>
      <c r="I169" s="28">
        <v>0</v>
      </c>
      <c r="J169" s="28">
        <v>100</v>
      </c>
      <c r="K169" s="28">
        <v>13</v>
      </c>
      <c r="L169" s="28">
        <f>(J169+K169)/2</f>
        <v>56.5</v>
      </c>
    </row>
    <row r="170" spans="1:12" s="29" customFormat="1" ht="63" x14ac:dyDescent="0.25">
      <c r="A170" s="26" t="s">
        <v>191</v>
      </c>
      <c r="B170" s="26" t="str">
        <f>A170&amp;" - "&amp;G170</f>
        <v>3.3.90.30.26.01.0054.000024-01 - 417</v>
      </c>
      <c r="C170" s="26" t="str">
        <f>LEFT(E170,SEARCH(",",E170)-1)</f>
        <v>REATOR PARTIDA RÁPIDA</v>
      </c>
      <c r="D170" s="27" t="s">
        <v>291</v>
      </c>
      <c r="E170" s="26" t="s">
        <v>192</v>
      </c>
      <c r="F170" s="26" t="s">
        <v>149</v>
      </c>
      <c r="G170" s="26">
        <v>417</v>
      </c>
      <c r="H170" s="26" t="s">
        <v>132</v>
      </c>
      <c r="I170" s="28">
        <v>0</v>
      </c>
      <c r="J170" s="28">
        <v>100</v>
      </c>
      <c r="K170" s="28">
        <v>53</v>
      </c>
      <c r="L170" s="28">
        <f>(J170+K170)/2</f>
        <v>76.5</v>
      </c>
    </row>
    <row r="171" spans="1:12" s="29" customFormat="1" ht="63" x14ac:dyDescent="0.25">
      <c r="A171" s="26" t="s">
        <v>191</v>
      </c>
      <c r="B171" s="26" t="str">
        <f>A171&amp;" - "&amp;G171</f>
        <v>3.3.90.30.26.01.0054.000024-01 - 132</v>
      </c>
      <c r="C171" s="26" t="str">
        <f>LEFT(E171,SEARCH(",",E171)-1)</f>
        <v>REATOR PARTIDA RÁPIDA</v>
      </c>
      <c r="D171" s="27" t="s">
        <v>292</v>
      </c>
      <c r="E171" s="26" t="s">
        <v>192</v>
      </c>
      <c r="F171" s="26" t="s">
        <v>149</v>
      </c>
      <c r="G171" s="26">
        <v>132</v>
      </c>
      <c r="H171" s="26" t="s">
        <v>136</v>
      </c>
      <c r="I171" s="28">
        <v>0</v>
      </c>
      <c r="J171" s="28">
        <v>0</v>
      </c>
      <c r="K171" s="28">
        <v>8</v>
      </c>
      <c r="L171" s="28">
        <f>(J171+K171)/2</f>
        <v>4</v>
      </c>
    </row>
    <row r="172" spans="1:12" s="29" customFormat="1" ht="63" x14ac:dyDescent="0.25">
      <c r="A172" s="26" t="s">
        <v>191</v>
      </c>
      <c r="B172" s="26" t="str">
        <f>A172&amp;" - "&amp;G172</f>
        <v>3.3.90.30.26.01.0054.000024-01 - 139</v>
      </c>
      <c r="C172" s="26" t="str">
        <f>LEFT(E172,SEARCH(",",E172)-1)</f>
        <v>REATOR PARTIDA RÁPIDA</v>
      </c>
      <c r="D172" s="27" t="s">
        <v>290</v>
      </c>
      <c r="E172" s="26" t="s">
        <v>192</v>
      </c>
      <c r="F172" s="26" t="s">
        <v>149</v>
      </c>
      <c r="G172" s="26">
        <v>139</v>
      </c>
      <c r="H172" s="26" t="s">
        <v>143</v>
      </c>
      <c r="I172" s="28">
        <v>0</v>
      </c>
      <c r="J172" s="28">
        <v>0</v>
      </c>
      <c r="K172" s="28">
        <v>25</v>
      </c>
      <c r="L172" s="28">
        <f>(J172+K172)/2</f>
        <v>12.5</v>
      </c>
    </row>
    <row r="173" spans="1:12" s="29" customFormat="1" ht="63" x14ac:dyDescent="0.25">
      <c r="A173" s="26" t="s">
        <v>191</v>
      </c>
      <c r="B173" s="26" t="str">
        <f>A173&amp;" - "&amp;G173</f>
        <v>3.3.90.30.26.01.0054.000024-01 - 131</v>
      </c>
      <c r="C173" s="26" t="str">
        <f>LEFT(E173,SEARCH(",",E173)-1)</f>
        <v>REATOR PARTIDA RÁPIDA</v>
      </c>
      <c r="D173" s="27" t="s">
        <v>290</v>
      </c>
      <c r="E173" s="26" t="s">
        <v>192</v>
      </c>
      <c r="F173" s="26" t="s">
        <v>149</v>
      </c>
      <c r="G173" s="26">
        <v>131</v>
      </c>
      <c r="H173" s="26" t="s">
        <v>135</v>
      </c>
      <c r="I173" s="28">
        <v>12</v>
      </c>
      <c r="J173" s="28">
        <v>0</v>
      </c>
      <c r="K173" s="28">
        <v>300</v>
      </c>
      <c r="L173" s="28">
        <f>(J173+K173)/2</f>
        <v>150</v>
      </c>
    </row>
    <row r="174" spans="1:12" s="29" customFormat="1" ht="63" x14ac:dyDescent="0.25">
      <c r="A174" s="26" t="s">
        <v>191</v>
      </c>
      <c r="B174" s="26" t="str">
        <f>A174&amp;" - "&amp;G174</f>
        <v>3.3.90.30.26.01.0054.000024-01 - 148</v>
      </c>
      <c r="C174" s="26" t="str">
        <f>LEFT(E174,SEARCH(",",E174)-1)</f>
        <v>REATOR PARTIDA RÁPIDA</v>
      </c>
      <c r="D174" s="27" t="s">
        <v>290</v>
      </c>
      <c r="E174" s="26" t="s">
        <v>192</v>
      </c>
      <c r="F174" s="26" t="s">
        <v>149</v>
      </c>
      <c r="G174" s="26">
        <v>148</v>
      </c>
      <c r="H174" s="26" t="s">
        <v>139</v>
      </c>
      <c r="I174" s="28">
        <v>0</v>
      </c>
      <c r="J174" s="28">
        <v>0</v>
      </c>
      <c r="K174" s="28">
        <v>500</v>
      </c>
      <c r="L174" s="28">
        <f>(J174+K174)/2</f>
        <v>250</v>
      </c>
    </row>
    <row r="175" spans="1:12" s="29" customFormat="1" ht="63" x14ac:dyDescent="0.25">
      <c r="A175" s="26" t="s">
        <v>191</v>
      </c>
      <c r="B175" s="26" t="str">
        <f>A175&amp;" - "&amp;G175</f>
        <v>3.3.90.30.26.01.0054.000024-01 - 63</v>
      </c>
      <c r="C175" s="26" t="str">
        <f>LEFT(E175,SEARCH(",",E175)-1)</f>
        <v>REATOR PARTIDA RÁPIDA</v>
      </c>
      <c r="D175" s="27" t="s">
        <v>290</v>
      </c>
      <c r="E175" s="26" t="s">
        <v>192</v>
      </c>
      <c r="F175" s="26" t="s">
        <v>149</v>
      </c>
      <c r="G175" s="26">
        <v>63</v>
      </c>
      <c r="H175" s="26" t="s">
        <v>111</v>
      </c>
      <c r="I175" s="28">
        <v>0</v>
      </c>
      <c r="J175" s="28">
        <v>0</v>
      </c>
      <c r="K175" s="28">
        <v>0</v>
      </c>
      <c r="L175" s="28">
        <f>(J175+K175)/2</f>
        <v>0</v>
      </c>
    </row>
    <row r="176" spans="1:12" s="29" customFormat="1" ht="63" x14ac:dyDescent="0.25">
      <c r="A176" s="26" t="s">
        <v>191</v>
      </c>
      <c r="B176" s="26" t="str">
        <f>A176&amp;" - "&amp;G176</f>
        <v>3.3.90.30.26.01.0054.000024-01 - 431</v>
      </c>
      <c r="C176" s="26" t="str">
        <f>LEFT(E176,SEARCH(",",E176)-1)</f>
        <v>REATOR PARTIDA RÁPIDA</v>
      </c>
      <c r="D176" s="27" t="s">
        <v>290</v>
      </c>
      <c r="E176" s="26" t="s">
        <v>192</v>
      </c>
      <c r="F176" s="26" t="s">
        <v>149</v>
      </c>
      <c r="G176" s="26">
        <v>431</v>
      </c>
      <c r="H176" s="26" t="s">
        <v>156</v>
      </c>
      <c r="I176" s="28">
        <v>0</v>
      </c>
      <c r="J176" s="28">
        <v>0</v>
      </c>
      <c r="K176" s="28">
        <v>0</v>
      </c>
      <c r="L176" s="28">
        <f>(J176+K176)/2</f>
        <v>0</v>
      </c>
    </row>
    <row r="177" spans="1:12" s="29" customFormat="1" ht="63" x14ac:dyDescent="0.25">
      <c r="A177" s="26" t="s">
        <v>191</v>
      </c>
      <c r="B177" s="26" t="str">
        <f>A177&amp;" - "&amp;G177</f>
        <v>3.3.90.30.26.01.0054.000024-01 - 94</v>
      </c>
      <c r="C177" s="26" t="str">
        <f>LEFT(E177,SEARCH(",",E177)-1)</f>
        <v>REATOR PARTIDA RÁPIDA</v>
      </c>
      <c r="D177" s="27" t="s">
        <v>290</v>
      </c>
      <c r="E177" s="26" t="s">
        <v>192</v>
      </c>
      <c r="F177" s="26" t="s">
        <v>149</v>
      </c>
      <c r="G177" s="26">
        <v>94</v>
      </c>
      <c r="H177" s="26" t="s">
        <v>104</v>
      </c>
      <c r="I177" s="28">
        <v>0</v>
      </c>
      <c r="J177" s="28">
        <v>0</v>
      </c>
      <c r="K177" s="28">
        <v>0</v>
      </c>
      <c r="L177" s="28">
        <f>(J177+K177)/2</f>
        <v>0</v>
      </c>
    </row>
    <row r="178" spans="1:12" s="29" customFormat="1" ht="63" x14ac:dyDescent="0.25">
      <c r="A178" s="26" t="s">
        <v>199</v>
      </c>
      <c r="B178" s="26" t="str">
        <f>A178&amp;" - "&amp;G178</f>
        <v>3.3.90.30.26.01.0059.000003-01 - 195</v>
      </c>
      <c r="C178" s="26" t="str">
        <f>LEFT(E178,SEARCH(",",E178)-1)</f>
        <v>RELÊ FOTO ELÉTRICO</v>
      </c>
      <c r="D178" s="27" t="s">
        <v>293</v>
      </c>
      <c r="E178" s="26" t="s">
        <v>200</v>
      </c>
      <c r="F178" s="26" t="s">
        <v>149</v>
      </c>
      <c r="G178" s="26">
        <v>195</v>
      </c>
      <c r="H178" s="26" t="s">
        <v>109</v>
      </c>
      <c r="I178" s="28">
        <v>14</v>
      </c>
      <c r="J178" s="28">
        <v>2</v>
      </c>
      <c r="K178" s="28">
        <v>0</v>
      </c>
      <c r="L178" s="28">
        <f>(J178+K178)/2</f>
        <v>1</v>
      </c>
    </row>
    <row r="179" spans="1:12" s="29" customFormat="1" ht="63" x14ac:dyDescent="0.25">
      <c r="A179" s="26" t="s">
        <v>199</v>
      </c>
      <c r="B179" s="26" t="str">
        <f>A179&amp;" - "&amp;G179</f>
        <v>3.3.90.30.26.01.0059.000003-01 - 50</v>
      </c>
      <c r="C179" s="26" t="str">
        <f>LEFT(E179,SEARCH(",",E179)-1)</f>
        <v>RELÊ FOTO ELÉTRICO</v>
      </c>
      <c r="D179" s="27" t="s">
        <v>293</v>
      </c>
      <c r="E179" s="26" t="s">
        <v>200</v>
      </c>
      <c r="F179" s="26" t="s">
        <v>149</v>
      </c>
      <c r="G179" s="26">
        <v>50</v>
      </c>
      <c r="H179" s="26" t="s">
        <v>108</v>
      </c>
      <c r="I179" s="28">
        <v>25</v>
      </c>
      <c r="J179" s="28">
        <v>106</v>
      </c>
      <c r="K179" s="28">
        <v>0</v>
      </c>
      <c r="L179" s="28">
        <f>(J179+K179)/2</f>
        <v>53</v>
      </c>
    </row>
    <row r="180" spans="1:12" s="29" customFormat="1" ht="63" x14ac:dyDescent="0.25">
      <c r="A180" s="26" t="s">
        <v>199</v>
      </c>
      <c r="B180" s="26" t="str">
        <f>A180&amp;" - "&amp;G180</f>
        <v>3.3.90.30.26.01.0059.000003-01 - 366</v>
      </c>
      <c r="C180" s="26" t="str">
        <f>LEFT(E180,SEARCH(",",E180)-1)</f>
        <v>RELÊ FOTO ELÉTRICO</v>
      </c>
      <c r="D180" s="27" t="s">
        <v>293</v>
      </c>
      <c r="E180" s="26" t="s">
        <v>200</v>
      </c>
      <c r="F180" s="26" t="s">
        <v>149</v>
      </c>
      <c r="G180" s="26">
        <v>366</v>
      </c>
      <c r="H180" s="26" t="s">
        <v>125</v>
      </c>
      <c r="I180" s="28">
        <v>0</v>
      </c>
      <c r="J180" s="28">
        <v>0</v>
      </c>
      <c r="K180" s="28">
        <v>0</v>
      </c>
      <c r="L180" s="28">
        <f>(J180+K180)/2</f>
        <v>0</v>
      </c>
    </row>
    <row r="181" spans="1:12" s="29" customFormat="1" ht="63" x14ac:dyDescent="0.25">
      <c r="A181" s="26" t="s">
        <v>199</v>
      </c>
      <c r="B181" s="26" t="str">
        <f>A181&amp;" - "&amp;G181</f>
        <v>3.3.90.30.26.01.0059.000003-01 - 140</v>
      </c>
      <c r="C181" s="26" t="str">
        <f>LEFT(E181,SEARCH(",",E181)-1)</f>
        <v>RELÊ FOTO ELÉTRICO</v>
      </c>
      <c r="D181" s="27" t="s">
        <v>293</v>
      </c>
      <c r="E181" s="26" t="s">
        <v>200</v>
      </c>
      <c r="F181" s="26" t="s">
        <v>149</v>
      </c>
      <c r="G181" s="26">
        <v>140</v>
      </c>
      <c r="H181" s="26" t="s">
        <v>165</v>
      </c>
      <c r="I181" s="28">
        <v>5</v>
      </c>
      <c r="J181" s="28">
        <v>0</v>
      </c>
      <c r="K181" s="28">
        <v>0</v>
      </c>
      <c r="L181" s="28">
        <f>(J181+K181)/2</f>
        <v>0</v>
      </c>
    </row>
    <row r="182" spans="1:12" s="29" customFormat="1" ht="63" x14ac:dyDescent="0.25">
      <c r="A182" s="26" t="s">
        <v>199</v>
      </c>
      <c r="B182" s="26" t="str">
        <f>A182&amp;" - "&amp;G182</f>
        <v>3.3.90.30.26.01.0059.000003-01 - 2</v>
      </c>
      <c r="C182" s="26" t="str">
        <f>LEFT(E182,SEARCH(",",E182)-1)</f>
        <v>RELÊ FOTO ELÉTRICO</v>
      </c>
      <c r="D182" s="27" t="s">
        <v>293</v>
      </c>
      <c r="E182" s="26" t="s">
        <v>200</v>
      </c>
      <c r="F182" s="26" t="s">
        <v>149</v>
      </c>
      <c r="G182" s="26">
        <v>2</v>
      </c>
      <c r="H182" s="26" t="s">
        <v>129</v>
      </c>
      <c r="I182" s="28">
        <v>0</v>
      </c>
      <c r="J182" s="28">
        <v>0</v>
      </c>
      <c r="K182" s="28">
        <v>0</v>
      </c>
      <c r="L182" s="28">
        <f>(J182+K182)/2</f>
        <v>0</v>
      </c>
    </row>
    <row r="183" spans="1:12" s="29" customFormat="1" ht="63" x14ac:dyDescent="0.25">
      <c r="A183" s="26" t="s">
        <v>199</v>
      </c>
      <c r="B183" s="26" t="str">
        <f>A183&amp;" - "&amp;G183</f>
        <v>3.3.90.30.26.01.0059.000003-01 - 417</v>
      </c>
      <c r="C183" s="26" t="str">
        <f>LEFT(E183,SEARCH(",",E183)-1)</f>
        <v>RELÊ FOTO ELÉTRICO</v>
      </c>
      <c r="D183" s="27" t="s">
        <v>293</v>
      </c>
      <c r="E183" s="26" t="s">
        <v>200</v>
      </c>
      <c r="F183" s="26" t="s">
        <v>149</v>
      </c>
      <c r="G183" s="26">
        <v>417</v>
      </c>
      <c r="H183" s="26" t="s">
        <v>132</v>
      </c>
      <c r="I183" s="28">
        <v>0</v>
      </c>
      <c r="J183" s="28">
        <v>0</v>
      </c>
      <c r="K183" s="28">
        <v>36</v>
      </c>
      <c r="L183" s="28">
        <f>(J183+K183)/2</f>
        <v>18</v>
      </c>
    </row>
    <row r="184" spans="1:12" s="29" customFormat="1" ht="63" x14ac:dyDescent="0.25">
      <c r="A184" s="30" t="s">
        <v>204</v>
      </c>
      <c r="B184" s="30" t="str">
        <f>A184&amp;" - "&amp;G184</f>
        <v>3.3.90.30.26.01.0065.000003-01 - 52</v>
      </c>
      <c r="C184" s="30" t="str">
        <f>LEFT(E184,SEARCH(",",E184)-1)</f>
        <v>PLACA 4X2</v>
      </c>
      <c r="D184" s="27"/>
      <c r="E184" s="30" t="s">
        <v>206</v>
      </c>
      <c r="F184" s="30" t="s">
        <v>149</v>
      </c>
      <c r="G184" s="30">
        <v>52</v>
      </c>
      <c r="H184" s="30" t="s">
        <v>294</v>
      </c>
      <c r="I184" s="31">
        <v>0</v>
      </c>
      <c r="J184" s="31">
        <v>0</v>
      </c>
      <c r="K184" s="31">
        <v>10</v>
      </c>
      <c r="L184" s="31">
        <v>200</v>
      </c>
    </row>
    <row r="185" spans="1:12" s="29" customFormat="1" ht="63" x14ac:dyDescent="0.25">
      <c r="A185" s="26" t="s">
        <v>181</v>
      </c>
      <c r="B185" s="26" t="str">
        <f>A185&amp;" - "&amp;G185</f>
        <v>3.3.90.30.26.01.0093.000007-01 - 142</v>
      </c>
      <c r="C185" s="26" t="str">
        <f>LEFT(E185,SEARCH(",",E185)-1)</f>
        <v>LUMINÁRIA DE EMERGÊNCIA</v>
      </c>
      <c r="D185" s="27" t="s">
        <v>295</v>
      </c>
      <c r="E185" s="26" t="s">
        <v>182</v>
      </c>
      <c r="F185" s="26" t="s">
        <v>149</v>
      </c>
      <c r="G185" s="26">
        <v>142</v>
      </c>
      <c r="H185" s="26" t="s">
        <v>122</v>
      </c>
      <c r="I185" s="28">
        <v>0</v>
      </c>
      <c r="J185" s="28">
        <v>10</v>
      </c>
      <c r="K185" s="28">
        <v>15</v>
      </c>
      <c r="L185" s="28">
        <f>(J185+K185)/2</f>
        <v>12.5</v>
      </c>
    </row>
    <row r="186" spans="1:12" s="29" customFormat="1" ht="63" x14ac:dyDescent="0.25">
      <c r="A186" s="26" t="s">
        <v>181</v>
      </c>
      <c r="B186" s="26" t="str">
        <f>A186&amp;" - "&amp;G186</f>
        <v>3.3.90.30.26.01.0093.000007-01 - 134</v>
      </c>
      <c r="C186" s="26" t="str">
        <f>LEFT(E186,SEARCH(",",E186)-1)</f>
        <v>LUMINÁRIA DE EMERGÊNCIA</v>
      </c>
      <c r="D186" s="27" t="s">
        <v>295</v>
      </c>
      <c r="E186" s="26" t="s">
        <v>182</v>
      </c>
      <c r="F186" s="26" t="s">
        <v>149</v>
      </c>
      <c r="G186" s="26">
        <v>134</v>
      </c>
      <c r="H186" s="26" t="s">
        <v>119</v>
      </c>
      <c r="I186" s="28">
        <v>0</v>
      </c>
      <c r="J186" s="28">
        <v>10</v>
      </c>
      <c r="K186" s="28">
        <v>179</v>
      </c>
      <c r="L186" s="28">
        <f>(J186+K186)/2</f>
        <v>94.5</v>
      </c>
    </row>
    <row r="187" spans="1:12" s="29" customFormat="1" ht="63" x14ac:dyDescent="0.25">
      <c r="A187" s="26" t="s">
        <v>181</v>
      </c>
      <c r="B187" s="26" t="str">
        <f>A187&amp;" - "&amp;G187</f>
        <v>3.3.90.30.26.01.0093.000007-01 - 366</v>
      </c>
      <c r="C187" s="26" t="str">
        <f>LEFT(E187,SEARCH(",",E187)-1)</f>
        <v>LUMINÁRIA DE EMERGÊNCIA</v>
      </c>
      <c r="D187" s="27" t="s">
        <v>295</v>
      </c>
      <c r="E187" s="26" t="s">
        <v>182</v>
      </c>
      <c r="F187" s="26" t="s">
        <v>149</v>
      </c>
      <c r="G187" s="26">
        <v>366</v>
      </c>
      <c r="H187" s="26" t="s">
        <v>125</v>
      </c>
      <c r="I187" s="28">
        <v>0</v>
      </c>
      <c r="J187" s="28">
        <v>10</v>
      </c>
      <c r="K187" s="28">
        <v>7</v>
      </c>
      <c r="L187" s="28">
        <f>(J187+K187)/2</f>
        <v>8.5</v>
      </c>
    </row>
    <row r="188" spans="1:12" s="29" customFormat="1" ht="63" x14ac:dyDescent="0.25">
      <c r="A188" s="26" t="s">
        <v>181</v>
      </c>
      <c r="B188" s="26" t="str">
        <f>A188&amp;" - "&amp;G188</f>
        <v>3.3.90.30.26.01.0093.000007-01 - 137</v>
      </c>
      <c r="C188" s="26" t="str">
        <f>LEFT(E188,SEARCH(",",E188)-1)</f>
        <v>LUMINÁRIA DE EMERGÊNCIA</v>
      </c>
      <c r="D188" s="27" t="s">
        <v>295</v>
      </c>
      <c r="E188" s="26" t="s">
        <v>182</v>
      </c>
      <c r="F188" s="26" t="s">
        <v>149</v>
      </c>
      <c r="G188" s="26">
        <v>137</v>
      </c>
      <c r="H188" s="26" t="s">
        <v>121</v>
      </c>
      <c r="I188" s="28">
        <v>0</v>
      </c>
      <c r="J188" s="28">
        <v>1</v>
      </c>
      <c r="K188" s="28">
        <v>58</v>
      </c>
      <c r="L188" s="28">
        <f>(J188+K188)/2</f>
        <v>29.5</v>
      </c>
    </row>
    <row r="189" spans="1:12" s="29" customFormat="1" ht="63" x14ac:dyDescent="0.25">
      <c r="A189" s="26" t="s">
        <v>181</v>
      </c>
      <c r="B189" s="26" t="str">
        <f>A189&amp;" - "&amp;G189</f>
        <v>3.3.90.30.26.01.0093.000007-01 - 145</v>
      </c>
      <c r="C189" s="26" t="str">
        <f>LEFT(E189,SEARCH(",",E189)-1)</f>
        <v>LUMINÁRIA DE EMERGÊNCIA</v>
      </c>
      <c r="D189" s="27" t="s">
        <v>295</v>
      </c>
      <c r="E189" s="26" t="s">
        <v>182</v>
      </c>
      <c r="F189" s="26" t="s">
        <v>149</v>
      </c>
      <c r="G189" s="26">
        <v>145</v>
      </c>
      <c r="H189" s="26" t="s">
        <v>164</v>
      </c>
      <c r="I189" s="28">
        <v>0</v>
      </c>
      <c r="J189" s="28">
        <v>1</v>
      </c>
      <c r="K189" s="28">
        <v>15</v>
      </c>
      <c r="L189" s="28">
        <f>(J189+K189)/2</f>
        <v>8</v>
      </c>
    </row>
    <row r="190" spans="1:12" s="29" customFormat="1" ht="63" x14ac:dyDescent="0.25">
      <c r="A190" s="26" t="s">
        <v>181</v>
      </c>
      <c r="B190" s="26" t="str">
        <f>A190&amp;" - "&amp;G190</f>
        <v>3.3.90.30.26.01.0093.000007-01 - 306</v>
      </c>
      <c r="C190" s="26" t="str">
        <f>LEFT(E190,SEARCH(",",E190)-1)</f>
        <v>LUMINÁRIA DE EMERGÊNCIA</v>
      </c>
      <c r="D190" s="27" t="s">
        <v>295</v>
      </c>
      <c r="E190" s="26" t="s">
        <v>182</v>
      </c>
      <c r="F190" s="26" t="s">
        <v>149</v>
      </c>
      <c r="G190" s="26">
        <v>306</v>
      </c>
      <c r="H190" s="26" t="s">
        <v>126</v>
      </c>
      <c r="I190" s="28">
        <v>0</v>
      </c>
      <c r="J190" s="28">
        <v>1</v>
      </c>
      <c r="K190" s="28">
        <v>10</v>
      </c>
      <c r="L190" s="28">
        <f>(J190+K190)/2</f>
        <v>5.5</v>
      </c>
    </row>
    <row r="191" spans="1:12" s="29" customFormat="1" ht="63" x14ac:dyDescent="0.25">
      <c r="A191" s="26" t="s">
        <v>181</v>
      </c>
      <c r="B191" s="26" t="str">
        <f>A191&amp;" - "&amp;G191</f>
        <v>3.3.90.30.26.01.0093.000007-01 - 391</v>
      </c>
      <c r="C191" s="26" t="str">
        <f>LEFT(E191,SEARCH(",",E191)-1)</f>
        <v>LUMINÁRIA DE EMERGÊNCIA</v>
      </c>
      <c r="D191" s="27" t="s">
        <v>295</v>
      </c>
      <c r="E191" s="26" t="s">
        <v>182</v>
      </c>
      <c r="F191" s="26" t="s">
        <v>149</v>
      </c>
      <c r="G191" s="26">
        <v>391</v>
      </c>
      <c r="H191" s="26" t="s">
        <v>113</v>
      </c>
      <c r="I191" s="28">
        <v>0</v>
      </c>
      <c r="J191" s="28">
        <v>10</v>
      </c>
      <c r="K191" s="28">
        <v>21</v>
      </c>
      <c r="L191" s="28">
        <f>(J191+K191)/2</f>
        <v>15.5</v>
      </c>
    </row>
    <row r="192" spans="1:12" s="29" customFormat="1" ht="63" x14ac:dyDescent="0.25">
      <c r="A192" s="26" t="s">
        <v>181</v>
      </c>
      <c r="B192" s="26" t="str">
        <f>A192&amp;" - "&amp;G192</f>
        <v>3.3.90.30.26.01.0093.000007-01 - 195</v>
      </c>
      <c r="C192" s="26" t="str">
        <f>LEFT(E192,SEARCH(",",E192)-1)</f>
        <v>LUMINÁRIA DE EMERGÊNCIA</v>
      </c>
      <c r="D192" s="27" t="s">
        <v>295</v>
      </c>
      <c r="E192" s="26" t="s">
        <v>182</v>
      </c>
      <c r="F192" s="26" t="s">
        <v>149</v>
      </c>
      <c r="G192" s="26">
        <v>195</v>
      </c>
      <c r="H192" s="26" t="s">
        <v>109</v>
      </c>
      <c r="I192" s="28">
        <v>22</v>
      </c>
      <c r="J192" s="28">
        <v>2</v>
      </c>
      <c r="K192" s="28">
        <v>600</v>
      </c>
      <c r="L192" s="28">
        <f>(J192+K192)/2</f>
        <v>301</v>
      </c>
    </row>
    <row r="193" spans="1:12" s="29" customFormat="1" ht="63" x14ac:dyDescent="0.25">
      <c r="A193" s="26" t="s">
        <v>181</v>
      </c>
      <c r="B193" s="26" t="str">
        <f>A193&amp;" - "&amp;G193</f>
        <v>3.3.90.30.26.01.0093.000007-01 - 20</v>
      </c>
      <c r="C193" s="26" t="str">
        <f>LEFT(E193,SEARCH(",",E193)-1)</f>
        <v>LUMINÁRIA DE EMERGÊNCIA</v>
      </c>
      <c r="D193" s="27" t="s">
        <v>295</v>
      </c>
      <c r="E193" s="26" t="s">
        <v>182</v>
      </c>
      <c r="F193" s="26" t="s">
        <v>149</v>
      </c>
      <c r="G193" s="26">
        <v>20</v>
      </c>
      <c r="H193" s="26" t="s">
        <v>105</v>
      </c>
      <c r="I193" s="28">
        <v>0</v>
      </c>
      <c r="J193" s="28">
        <v>50</v>
      </c>
      <c r="K193" s="28">
        <v>180</v>
      </c>
      <c r="L193" s="28">
        <f>(J193+K193)/2</f>
        <v>115</v>
      </c>
    </row>
    <row r="194" spans="1:12" s="29" customFormat="1" ht="63" x14ac:dyDescent="0.25">
      <c r="A194" s="26" t="s">
        <v>181</v>
      </c>
      <c r="B194" s="26" t="str">
        <f>A194&amp;" - "&amp;G194</f>
        <v>3.3.90.30.26.01.0093.000007-01 - 2</v>
      </c>
      <c r="C194" s="26" t="str">
        <f>LEFT(E194,SEARCH(",",E194)-1)</f>
        <v>LUMINÁRIA DE EMERGÊNCIA</v>
      </c>
      <c r="D194" s="27" t="s">
        <v>295</v>
      </c>
      <c r="E194" s="26" t="s">
        <v>182</v>
      </c>
      <c r="F194" s="26" t="s">
        <v>149</v>
      </c>
      <c r="G194" s="26">
        <v>2</v>
      </c>
      <c r="H194" s="26" t="s">
        <v>129</v>
      </c>
      <c r="I194" s="28">
        <v>0</v>
      </c>
      <c r="J194" s="28">
        <v>5</v>
      </c>
      <c r="K194" s="28">
        <v>45</v>
      </c>
      <c r="L194" s="28">
        <f>(J194+K194)/2</f>
        <v>25</v>
      </c>
    </row>
    <row r="195" spans="1:12" s="29" customFormat="1" ht="63" x14ac:dyDescent="0.25">
      <c r="A195" s="26" t="s">
        <v>181</v>
      </c>
      <c r="B195" s="26" t="str">
        <f>A195&amp;" - "&amp;G195</f>
        <v>3.3.90.30.26.01.0093.000007-01 - 70</v>
      </c>
      <c r="C195" s="26" t="str">
        <f>LEFT(E195,SEARCH(",",E195)-1)</f>
        <v>LUMINÁRIA DE EMERGÊNCIA</v>
      </c>
      <c r="D195" s="27" t="s">
        <v>295</v>
      </c>
      <c r="E195" s="26" t="s">
        <v>182</v>
      </c>
      <c r="F195" s="26" t="s">
        <v>149</v>
      </c>
      <c r="G195" s="26">
        <v>70</v>
      </c>
      <c r="H195" s="26" t="s">
        <v>130</v>
      </c>
      <c r="I195" s="28">
        <v>1</v>
      </c>
      <c r="J195" s="28">
        <v>1</v>
      </c>
      <c r="K195" s="28">
        <v>5</v>
      </c>
      <c r="L195" s="28">
        <f>(J195+K195)/2</f>
        <v>3</v>
      </c>
    </row>
    <row r="196" spans="1:12" s="29" customFormat="1" ht="63" x14ac:dyDescent="0.25">
      <c r="A196" s="26" t="s">
        <v>181</v>
      </c>
      <c r="B196" s="26" t="str">
        <f>A196&amp;" - "&amp;G196</f>
        <v>3.3.90.30.26.01.0093.000007-01 - 390</v>
      </c>
      <c r="C196" s="26" t="str">
        <f>LEFT(E196,SEARCH(",",E196)-1)</f>
        <v>LUMINÁRIA DE EMERGÊNCIA</v>
      </c>
      <c r="D196" s="27" t="s">
        <v>295</v>
      </c>
      <c r="E196" s="26" t="s">
        <v>182</v>
      </c>
      <c r="F196" s="26" t="s">
        <v>149</v>
      </c>
      <c r="G196" s="26">
        <v>390</v>
      </c>
      <c r="H196" s="26" t="s">
        <v>131</v>
      </c>
      <c r="I196" s="28">
        <v>1</v>
      </c>
      <c r="J196" s="28">
        <v>7</v>
      </c>
      <c r="K196" s="28">
        <v>8</v>
      </c>
      <c r="L196" s="28">
        <f>(J196+K196)/2</f>
        <v>7.5</v>
      </c>
    </row>
    <row r="197" spans="1:12" s="29" customFormat="1" ht="63" x14ac:dyDescent="0.25">
      <c r="A197" s="26" t="s">
        <v>181</v>
      </c>
      <c r="B197" s="26" t="str">
        <f>A197&amp;" - "&amp;G197</f>
        <v>3.3.90.30.26.01.0093.000007-01 - 400</v>
      </c>
      <c r="C197" s="26" t="str">
        <f>LEFT(E197,SEARCH(",",E197)-1)</f>
        <v>LUMINÁRIA DE EMERGÊNCIA</v>
      </c>
      <c r="D197" s="27" t="s">
        <v>295</v>
      </c>
      <c r="E197" s="26" t="s">
        <v>182</v>
      </c>
      <c r="F197" s="26" t="s">
        <v>149</v>
      </c>
      <c r="G197" s="26">
        <v>400</v>
      </c>
      <c r="H197" s="26" t="s">
        <v>112</v>
      </c>
      <c r="I197" s="28">
        <v>0</v>
      </c>
      <c r="J197" s="28">
        <v>69</v>
      </c>
      <c r="K197" s="28">
        <v>2</v>
      </c>
      <c r="L197" s="28">
        <f>(J197+K197)/2</f>
        <v>35.5</v>
      </c>
    </row>
    <row r="198" spans="1:12" s="29" customFormat="1" ht="63" x14ac:dyDescent="0.25">
      <c r="A198" s="26" t="s">
        <v>181</v>
      </c>
      <c r="B198" s="26" t="str">
        <f>A198&amp;" - "&amp;G198</f>
        <v>3.3.90.30.26.01.0093.000007-01 - 50</v>
      </c>
      <c r="C198" s="26" t="str">
        <f>LEFT(E198,SEARCH(",",E198)-1)</f>
        <v>LUMINÁRIA DE EMERGÊNCIA</v>
      </c>
      <c r="D198" s="27" t="s">
        <v>295</v>
      </c>
      <c r="E198" s="26" t="s">
        <v>182</v>
      </c>
      <c r="F198" s="26" t="s">
        <v>149</v>
      </c>
      <c r="G198" s="26">
        <v>50</v>
      </c>
      <c r="H198" s="26" t="s">
        <v>108</v>
      </c>
      <c r="I198" s="28">
        <v>100</v>
      </c>
      <c r="J198" s="28">
        <v>42</v>
      </c>
      <c r="K198" s="28">
        <v>5</v>
      </c>
      <c r="L198" s="28">
        <f>(J198+K198)/2</f>
        <v>23.5</v>
      </c>
    </row>
    <row r="199" spans="1:12" s="29" customFormat="1" ht="63" x14ac:dyDescent="0.25">
      <c r="A199" s="26" t="s">
        <v>181</v>
      </c>
      <c r="B199" s="26" t="str">
        <f>A199&amp;" - "&amp;G199</f>
        <v>3.3.90.30.26.01.0093.000007-01 - 417</v>
      </c>
      <c r="C199" s="26" t="str">
        <f>LEFT(E199,SEARCH(",",E199)-1)</f>
        <v>LUMINÁRIA DE EMERGÊNCIA</v>
      </c>
      <c r="D199" s="27" t="s">
        <v>295</v>
      </c>
      <c r="E199" s="26" t="s">
        <v>182</v>
      </c>
      <c r="F199" s="26" t="s">
        <v>149</v>
      </c>
      <c r="G199" s="26">
        <v>417</v>
      </c>
      <c r="H199" s="26" t="s">
        <v>132</v>
      </c>
      <c r="I199" s="28">
        <v>0</v>
      </c>
      <c r="J199" s="28">
        <v>140</v>
      </c>
      <c r="K199" s="28">
        <v>40</v>
      </c>
      <c r="L199" s="28">
        <f>(J199+K199)/2</f>
        <v>90</v>
      </c>
    </row>
    <row r="200" spans="1:12" s="29" customFormat="1" ht="63" x14ac:dyDescent="0.25">
      <c r="A200" s="26" t="s">
        <v>181</v>
      </c>
      <c r="B200" s="26" t="str">
        <f>A200&amp;" - "&amp;G200</f>
        <v>3.3.90.30.26.01.0093.000007-01 - 143</v>
      </c>
      <c r="C200" s="26" t="str">
        <f>LEFT(E200,SEARCH(",",E200)-1)</f>
        <v>LUMINÁRIA DE EMERGÊNCIA</v>
      </c>
      <c r="D200" s="27" t="s">
        <v>295</v>
      </c>
      <c r="E200" s="26" t="s">
        <v>182</v>
      </c>
      <c r="F200" s="26" t="s">
        <v>149</v>
      </c>
      <c r="G200" s="26">
        <v>143</v>
      </c>
      <c r="H200" s="26" t="s">
        <v>123</v>
      </c>
      <c r="I200" s="28">
        <v>7</v>
      </c>
      <c r="J200" s="28">
        <v>0</v>
      </c>
      <c r="K200" s="28">
        <v>50</v>
      </c>
      <c r="L200" s="28">
        <f>(J200+K200)/2</f>
        <v>25</v>
      </c>
    </row>
    <row r="201" spans="1:12" s="29" customFormat="1" ht="63" x14ac:dyDescent="0.25">
      <c r="A201" s="26" t="s">
        <v>181</v>
      </c>
      <c r="B201" s="26" t="str">
        <f>A201&amp;" - "&amp;G201</f>
        <v>3.3.90.30.26.01.0093.000007-01 - 304</v>
      </c>
      <c r="C201" s="26" t="str">
        <f>LEFT(E201,SEARCH(",",E201)-1)</f>
        <v>LUMINÁRIA DE EMERGÊNCIA</v>
      </c>
      <c r="D201" s="27" t="s">
        <v>295</v>
      </c>
      <c r="E201" s="26" t="s">
        <v>182</v>
      </c>
      <c r="F201" s="26" t="s">
        <v>149</v>
      </c>
      <c r="G201" s="26">
        <v>304</v>
      </c>
      <c r="H201" s="26" t="s">
        <v>127</v>
      </c>
      <c r="I201" s="28">
        <v>0</v>
      </c>
      <c r="J201" s="28">
        <v>0</v>
      </c>
      <c r="K201" s="28">
        <v>0</v>
      </c>
      <c r="L201" s="28">
        <f>(J201+K201)/2</f>
        <v>0</v>
      </c>
    </row>
    <row r="202" spans="1:12" s="29" customFormat="1" ht="63" x14ac:dyDescent="0.25">
      <c r="A202" s="26" t="s">
        <v>181</v>
      </c>
      <c r="B202" s="26" t="str">
        <f>A202&amp;" - "&amp;G202</f>
        <v>3.3.90.30.26.01.0093.000007-01 - 132</v>
      </c>
      <c r="C202" s="26" t="str">
        <f>LEFT(E202,SEARCH(",",E202)-1)</f>
        <v>LUMINÁRIA DE EMERGÊNCIA</v>
      </c>
      <c r="D202" s="27" t="s">
        <v>295</v>
      </c>
      <c r="E202" s="26" t="s">
        <v>182</v>
      </c>
      <c r="F202" s="26" t="s">
        <v>149</v>
      </c>
      <c r="G202" s="26">
        <v>132</v>
      </c>
      <c r="H202" s="26" t="s">
        <v>136</v>
      </c>
      <c r="I202" s="28">
        <v>14</v>
      </c>
      <c r="J202" s="28">
        <v>0</v>
      </c>
      <c r="K202" s="28">
        <v>0</v>
      </c>
      <c r="L202" s="28">
        <f>(J202+K202)/2</f>
        <v>0</v>
      </c>
    </row>
    <row r="203" spans="1:12" s="29" customFormat="1" ht="63" x14ac:dyDescent="0.25">
      <c r="A203" s="26" t="s">
        <v>181</v>
      </c>
      <c r="B203" s="26" t="str">
        <f>A203&amp;" - "&amp;G203</f>
        <v>3.3.90.30.26.01.0093.000007-01 - 140</v>
      </c>
      <c r="C203" s="26" t="str">
        <f>LEFT(E203,SEARCH(",",E203)-1)</f>
        <v>LUMINÁRIA DE EMERGÊNCIA</v>
      </c>
      <c r="D203" s="27" t="s">
        <v>295</v>
      </c>
      <c r="E203" s="26" t="s">
        <v>182</v>
      </c>
      <c r="F203" s="26" t="s">
        <v>149</v>
      </c>
      <c r="G203" s="26">
        <v>140</v>
      </c>
      <c r="H203" s="26" t="s">
        <v>165</v>
      </c>
      <c r="I203" s="28">
        <v>0</v>
      </c>
      <c r="J203" s="28">
        <v>0</v>
      </c>
      <c r="K203" s="28">
        <v>0</v>
      </c>
      <c r="L203" s="28">
        <f>(J203+K203)/2</f>
        <v>0</v>
      </c>
    </row>
    <row r="204" spans="1:12" s="29" customFormat="1" ht="63" x14ac:dyDescent="0.25">
      <c r="A204" s="26" t="s">
        <v>181</v>
      </c>
      <c r="B204" s="26" t="str">
        <f>A204&amp;" - "&amp;G204</f>
        <v>3.3.90.30.26.01.0093.000007-01 - 309</v>
      </c>
      <c r="C204" s="26" t="str">
        <f>LEFT(E204,SEARCH(",",E204)-1)</f>
        <v>LUMINÁRIA DE EMERGÊNCIA</v>
      </c>
      <c r="D204" s="27" t="s">
        <v>295</v>
      </c>
      <c r="E204" s="26" t="s">
        <v>182</v>
      </c>
      <c r="F204" s="26" t="s">
        <v>149</v>
      </c>
      <c r="G204" s="26">
        <v>309</v>
      </c>
      <c r="H204" s="26" t="s">
        <v>163</v>
      </c>
      <c r="I204" s="28">
        <v>0</v>
      </c>
      <c r="J204" s="28">
        <v>0</v>
      </c>
      <c r="K204" s="28">
        <v>0</v>
      </c>
      <c r="L204" s="28">
        <f>(J204+K204)/2</f>
        <v>0</v>
      </c>
    </row>
    <row r="205" spans="1:12" s="29" customFormat="1" ht="63" x14ac:dyDescent="0.25">
      <c r="A205" s="26" t="s">
        <v>181</v>
      </c>
      <c r="B205" s="26" t="str">
        <f>A205&amp;" - "&amp;G205</f>
        <v>3.3.90.30.26.01.0093.000007-01 - 401</v>
      </c>
      <c r="C205" s="26" t="str">
        <f>LEFT(E205,SEARCH(",",E205)-1)</f>
        <v>LUMINÁRIA DE EMERGÊNCIA</v>
      </c>
      <c r="D205" s="27" t="s">
        <v>295</v>
      </c>
      <c r="E205" s="26" t="s">
        <v>182</v>
      </c>
      <c r="F205" s="26" t="s">
        <v>149</v>
      </c>
      <c r="G205" s="26">
        <v>401</v>
      </c>
      <c r="H205" s="26" t="s">
        <v>144</v>
      </c>
      <c r="I205" s="28">
        <v>0</v>
      </c>
      <c r="J205" s="28">
        <v>0</v>
      </c>
      <c r="K205" s="28">
        <v>0</v>
      </c>
      <c r="L205" s="28">
        <f>(J205+K205)/2</f>
        <v>0</v>
      </c>
    </row>
    <row r="206" spans="1:12" s="29" customFormat="1" ht="63" x14ac:dyDescent="0.25">
      <c r="A206" s="26" t="s">
        <v>181</v>
      </c>
      <c r="B206" s="26" t="str">
        <f>A206&amp;" - "&amp;G206</f>
        <v>3.3.90.30.26.01.0093.000007-01 - 63</v>
      </c>
      <c r="C206" s="26" t="str">
        <f>LEFT(E206,SEARCH(",",E206)-1)</f>
        <v>LUMINÁRIA DE EMERGÊNCIA</v>
      </c>
      <c r="D206" s="27" t="s">
        <v>295</v>
      </c>
      <c r="E206" s="26" t="s">
        <v>182</v>
      </c>
      <c r="F206" s="26" t="s">
        <v>149</v>
      </c>
      <c r="G206" s="26">
        <v>63</v>
      </c>
      <c r="H206" s="26" t="s">
        <v>111</v>
      </c>
      <c r="I206" s="28">
        <v>4</v>
      </c>
      <c r="J206" s="28">
        <v>0</v>
      </c>
      <c r="K206" s="28">
        <v>0</v>
      </c>
      <c r="L206" s="28">
        <f>(J206+K206)/2</f>
        <v>0</v>
      </c>
    </row>
    <row r="207" spans="1:12" s="29" customFormat="1" ht="63" x14ac:dyDescent="0.25">
      <c r="A207" s="26" t="s">
        <v>181</v>
      </c>
      <c r="B207" s="26" t="str">
        <f>A207&amp;" - "&amp;G207</f>
        <v>3.3.90.30.26.01.0093.000007-01 - 196</v>
      </c>
      <c r="C207" s="26" t="str">
        <f>LEFT(E207,SEARCH(",",E207)-1)</f>
        <v>LUMINÁRIA DE EMERGÊNCIA</v>
      </c>
      <c r="D207" s="27" t="s">
        <v>295</v>
      </c>
      <c r="E207" s="26" t="s">
        <v>182</v>
      </c>
      <c r="F207" s="26" t="s">
        <v>149</v>
      </c>
      <c r="G207" s="26">
        <v>196</v>
      </c>
      <c r="H207" s="26" t="s">
        <v>128</v>
      </c>
      <c r="I207" s="28">
        <v>18</v>
      </c>
      <c r="J207" s="28">
        <v>0</v>
      </c>
      <c r="K207" s="28">
        <v>0</v>
      </c>
      <c r="L207" s="28">
        <f>(J207+K207)/2</f>
        <v>0</v>
      </c>
    </row>
    <row r="208" spans="1:12" s="29" customFormat="1" ht="63" x14ac:dyDescent="0.25">
      <c r="A208" s="26" t="s">
        <v>181</v>
      </c>
      <c r="B208" s="26" t="str">
        <f>A208&amp;" - "&amp;G208</f>
        <v>3.3.90.30.26.01.0093.000007-01 - 110</v>
      </c>
      <c r="C208" s="26" t="str">
        <f>LEFT(E208,SEARCH(",",E208)-1)</f>
        <v>LUMINÁRIA DE EMERGÊNCIA</v>
      </c>
      <c r="D208" s="27" t="s">
        <v>295</v>
      </c>
      <c r="E208" s="26" t="s">
        <v>182</v>
      </c>
      <c r="F208" s="26" t="s">
        <v>149</v>
      </c>
      <c r="G208" s="26">
        <v>110</v>
      </c>
      <c r="H208" s="26" t="s">
        <v>106</v>
      </c>
      <c r="I208" s="28">
        <v>0</v>
      </c>
      <c r="J208" s="28">
        <v>0</v>
      </c>
      <c r="K208" s="28">
        <v>18</v>
      </c>
      <c r="L208" s="28">
        <f>(J208+K208)/2</f>
        <v>9</v>
      </c>
    </row>
    <row r="209" spans="1:12" s="29" customFormat="1" ht="63" x14ac:dyDescent="0.25">
      <c r="A209" s="26" t="s">
        <v>181</v>
      </c>
      <c r="B209" s="26" t="str">
        <f>A209&amp;" - "&amp;G209</f>
        <v>3.3.90.30.26.01.0093.000007-01 - 80</v>
      </c>
      <c r="C209" s="26" t="str">
        <f>LEFT(E209,SEARCH(",",E209)-1)</f>
        <v>LUMINÁRIA DE EMERGÊNCIA</v>
      </c>
      <c r="D209" s="27" t="s">
        <v>295</v>
      </c>
      <c r="E209" s="26" t="s">
        <v>182</v>
      </c>
      <c r="F209" s="26" t="s">
        <v>149</v>
      </c>
      <c r="G209" s="26">
        <v>80</v>
      </c>
      <c r="H209" s="26" t="s">
        <v>142</v>
      </c>
      <c r="I209" s="28">
        <v>0</v>
      </c>
      <c r="J209" s="28">
        <v>0</v>
      </c>
      <c r="K209" s="28">
        <v>77</v>
      </c>
      <c r="L209" s="28">
        <f>(J209+K209)/2</f>
        <v>38.5</v>
      </c>
    </row>
    <row r="210" spans="1:12" s="29" customFormat="1" ht="63" x14ac:dyDescent="0.25">
      <c r="A210" s="26" t="s">
        <v>181</v>
      </c>
      <c r="B210" s="26" t="str">
        <f>A210&amp;" - "&amp;G210</f>
        <v>3.3.90.30.26.01.0093.000007-01 - 150</v>
      </c>
      <c r="C210" s="26" t="str">
        <f>LEFT(E210,SEARCH(",",E210)-1)</f>
        <v>LUMINÁRIA DE EMERGÊNCIA</v>
      </c>
      <c r="D210" s="27" t="s">
        <v>295</v>
      </c>
      <c r="E210" s="26" t="s">
        <v>182</v>
      </c>
      <c r="F210" s="26" t="s">
        <v>149</v>
      </c>
      <c r="G210" s="26">
        <v>150</v>
      </c>
      <c r="H210" s="26" t="s">
        <v>107</v>
      </c>
      <c r="I210" s="28">
        <v>19</v>
      </c>
      <c r="J210" s="28">
        <v>0</v>
      </c>
      <c r="K210" s="28">
        <v>100</v>
      </c>
      <c r="L210" s="28">
        <f>(J210+K210)/2</f>
        <v>50</v>
      </c>
    </row>
    <row r="211" spans="1:12" s="29" customFormat="1" ht="63" x14ac:dyDescent="0.25">
      <c r="A211" s="26" t="s">
        <v>181</v>
      </c>
      <c r="B211" s="26" t="str">
        <f>A211&amp;" - "&amp;G211</f>
        <v>3.3.90.30.26.01.0093.000007-01 - 431</v>
      </c>
      <c r="C211" s="26" t="str">
        <f>LEFT(E211,SEARCH(",",E211)-1)</f>
        <v>LUMINÁRIA DE EMERGÊNCIA</v>
      </c>
      <c r="D211" s="27" t="s">
        <v>295</v>
      </c>
      <c r="E211" s="26" t="s">
        <v>182</v>
      </c>
      <c r="F211" s="26" t="s">
        <v>149</v>
      </c>
      <c r="G211" s="26">
        <v>431</v>
      </c>
      <c r="H211" s="26" t="s">
        <v>156</v>
      </c>
      <c r="I211" s="28">
        <v>0</v>
      </c>
      <c r="J211" s="28">
        <v>0</v>
      </c>
      <c r="K211" s="28">
        <v>3079</v>
      </c>
      <c r="L211" s="28">
        <f>(J211+K211)/2</f>
        <v>1539.5</v>
      </c>
    </row>
    <row r="212" spans="1:12" s="29" customFormat="1" ht="63" x14ac:dyDescent="0.25">
      <c r="A212" s="26" t="s">
        <v>181</v>
      </c>
      <c r="B212" s="26" t="str">
        <f>A212&amp;" - "&amp;G212</f>
        <v>3.3.90.30.26.01.0093.000007-01 - 94</v>
      </c>
      <c r="C212" s="26" t="str">
        <f>LEFT(E212,SEARCH(",",E212)-1)</f>
        <v>LUMINÁRIA DE EMERGÊNCIA</v>
      </c>
      <c r="D212" s="27" t="s">
        <v>295</v>
      </c>
      <c r="E212" s="26" t="s">
        <v>182</v>
      </c>
      <c r="F212" s="26" t="s">
        <v>149</v>
      </c>
      <c r="G212" s="26">
        <v>94</v>
      </c>
      <c r="H212" s="26" t="s">
        <v>104</v>
      </c>
      <c r="I212" s="28">
        <v>0</v>
      </c>
      <c r="J212" s="28">
        <v>0</v>
      </c>
      <c r="K212" s="28">
        <v>854</v>
      </c>
      <c r="L212" s="28">
        <f>(J212+K212)/2</f>
        <v>427</v>
      </c>
    </row>
    <row r="213" spans="1:12" s="29" customFormat="1" ht="94.5" x14ac:dyDescent="0.25">
      <c r="A213" s="26" t="s">
        <v>147</v>
      </c>
      <c r="B213" s="26" t="str">
        <f>A213&amp;" - "&amp;G213</f>
        <v>3.3.90.30.26.01.0102.000009-01 - 138</v>
      </c>
      <c r="C213" s="26" t="str">
        <f>LEFT(E213,SEARCH(",",E213)-1)</f>
        <v>ADAPTADOR</v>
      </c>
      <c r="D213" s="27" t="s">
        <v>296</v>
      </c>
      <c r="E213" s="26" t="s">
        <v>148</v>
      </c>
      <c r="F213" s="26" t="s">
        <v>149</v>
      </c>
      <c r="G213" s="26">
        <v>138</v>
      </c>
      <c r="H213" s="26" t="s">
        <v>120</v>
      </c>
      <c r="I213" s="28">
        <v>44</v>
      </c>
      <c r="J213" s="28">
        <v>6</v>
      </c>
      <c r="K213" s="28">
        <v>10</v>
      </c>
      <c r="L213" s="28">
        <f>(J213+K213)/2</f>
        <v>8</v>
      </c>
    </row>
    <row r="214" spans="1:12" s="29" customFormat="1" ht="94.5" x14ac:dyDescent="0.25">
      <c r="A214" s="26" t="s">
        <v>147</v>
      </c>
      <c r="B214" s="26" t="str">
        <f>A214&amp;" - "&amp;G214</f>
        <v>3.3.90.30.26.01.0102.000009-01 - 366</v>
      </c>
      <c r="C214" s="26" t="str">
        <f>LEFT(E214,SEARCH(",",E214)-1)</f>
        <v>ADAPTADOR</v>
      </c>
      <c r="D214" s="27" t="s">
        <v>296</v>
      </c>
      <c r="E214" s="26" t="s">
        <v>148</v>
      </c>
      <c r="F214" s="26" t="s">
        <v>149</v>
      </c>
      <c r="G214" s="26">
        <v>366</v>
      </c>
      <c r="H214" s="26" t="s">
        <v>125</v>
      </c>
      <c r="I214" s="28">
        <v>0</v>
      </c>
      <c r="J214" s="28">
        <v>10</v>
      </c>
      <c r="K214" s="28">
        <v>10</v>
      </c>
      <c r="L214" s="28">
        <f>(J214+K214)/2</f>
        <v>10</v>
      </c>
    </row>
    <row r="215" spans="1:12" s="29" customFormat="1" ht="94.5" x14ac:dyDescent="0.25">
      <c r="A215" s="26" t="s">
        <v>147</v>
      </c>
      <c r="B215" s="26" t="str">
        <f>A215&amp;" - "&amp;G215</f>
        <v>3.3.90.30.26.01.0102.000009-01 - 151</v>
      </c>
      <c r="C215" s="26" t="str">
        <f>LEFT(E215,SEARCH(",",E215)-1)</f>
        <v>ADAPTADOR</v>
      </c>
      <c r="D215" s="27" t="s">
        <v>296</v>
      </c>
      <c r="E215" s="26" t="s">
        <v>148</v>
      </c>
      <c r="F215" s="26" t="s">
        <v>149</v>
      </c>
      <c r="G215" s="26">
        <v>151</v>
      </c>
      <c r="H215" s="26" t="s">
        <v>150</v>
      </c>
      <c r="I215" s="28">
        <v>0</v>
      </c>
      <c r="J215" s="28">
        <v>10</v>
      </c>
      <c r="K215" s="28">
        <v>5</v>
      </c>
      <c r="L215" s="28">
        <f>(J215+K215)/2</f>
        <v>7.5</v>
      </c>
    </row>
    <row r="216" spans="1:12" s="29" customFormat="1" ht="94.5" x14ac:dyDescent="0.25">
      <c r="A216" s="26" t="s">
        <v>147</v>
      </c>
      <c r="B216" s="26" t="str">
        <f>A216&amp;" - "&amp;G216</f>
        <v>3.3.90.30.26.01.0102.000009-01 - 196</v>
      </c>
      <c r="C216" s="26" t="str">
        <f>LEFT(E216,SEARCH(",",E216)-1)</f>
        <v>ADAPTADOR</v>
      </c>
      <c r="D216" s="27" t="s">
        <v>296</v>
      </c>
      <c r="E216" s="26" t="s">
        <v>148</v>
      </c>
      <c r="F216" s="26" t="s">
        <v>149</v>
      </c>
      <c r="G216" s="26">
        <v>196</v>
      </c>
      <c r="H216" s="26" t="s">
        <v>128</v>
      </c>
      <c r="I216" s="28">
        <v>15</v>
      </c>
      <c r="J216" s="28">
        <v>2</v>
      </c>
      <c r="K216" s="28">
        <v>35</v>
      </c>
      <c r="L216" s="28">
        <f>(J216+K216)/2</f>
        <v>18.5</v>
      </c>
    </row>
    <row r="217" spans="1:12" s="29" customFormat="1" ht="94.5" x14ac:dyDescent="0.25">
      <c r="A217" s="26" t="s">
        <v>147</v>
      </c>
      <c r="B217" s="26" t="str">
        <f>A217&amp;" - "&amp;G217</f>
        <v>3.3.90.30.26.01.0102.000009-01 - 413</v>
      </c>
      <c r="C217" s="26" t="str">
        <f>LEFT(E217,SEARCH(",",E217)-1)</f>
        <v>ADAPTADOR</v>
      </c>
      <c r="D217" s="27" t="s">
        <v>296</v>
      </c>
      <c r="E217" s="26" t="s">
        <v>148</v>
      </c>
      <c r="F217" s="26" t="s">
        <v>149</v>
      </c>
      <c r="G217" s="26">
        <v>413</v>
      </c>
      <c r="H217" s="26" t="s">
        <v>151</v>
      </c>
      <c r="I217" s="28">
        <v>0</v>
      </c>
      <c r="J217" s="28">
        <v>20</v>
      </c>
      <c r="K217" s="28">
        <v>1</v>
      </c>
      <c r="L217" s="28">
        <f>(J217+K217)/2</f>
        <v>10.5</v>
      </c>
    </row>
    <row r="218" spans="1:12" s="29" customFormat="1" ht="94.5" x14ac:dyDescent="0.25">
      <c r="A218" s="26" t="s">
        <v>147</v>
      </c>
      <c r="B218" s="26" t="str">
        <f>A218&amp;" - "&amp;G218</f>
        <v>3.3.90.30.26.01.0102.000009-01 - 391</v>
      </c>
      <c r="C218" s="26" t="str">
        <f>LEFT(E218,SEARCH(",",E218)-1)</f>
        <v>ADAPTADOR</v>
      </c>
      <c r="D218" s="27" t="s">
        <v>296</v>
      </c>
      <c r="E218" s="26" t="s">
        <v>148</v>
      </c>
      <c r="F218" s="26" t="s">
        <v>149</v>
      </c>
      <c r="G218" s="26">
        <v>391</v>
      </c>
      <c r="H218" s="26" t="s">
        <v>113</v>
      </c>
      <c r="I218" s="28">
        <v>0</v>
      </c>
      <c r="J218" s="28">
        <v>5</v>
      </c>
      <c r="K218" s="28">
        <v>31</v>
      </c>
      <c r="L218" s="28">
        <f>(J218+K218)/2</f>
        <v>18</v>
      </c>
    </row>
    <row r="219" spans="1:12" s="29" customFormat="1" ht="94.5" x14ac:dyDescent="0.25">
      <c r="A219" s="26" t="s">
        <v>147</v>
      </c>
      <c r="B219" s="26" t="str">
        <f>A219&amp;" - "&amp;G219</f>
        <v>3.3.90.30.26.01.0102.000009-01 - 410</v>
      </c>
      <c r="C219" s="26" t="str">
        <f>LEFT(E219,SEARCH(",",E219)-1)</f>
        <v>ADAPTADOR</v>
      </c>
      <c r="D219" s="27" t="s">
        <v>296</v>
      </c>
      <c r="E219" s="26" t="s">
        <v>148</v>
      </c>
      <c r="F219" s="26" t="s">
        <v>149</v>
      </c>
      <c r="G219" s="26">
        <v>410</v>
      </c>
      <c r="H219" s="26" t="s">
        <v>110</v>
      </c>
      <c r="I219" s="28">
        <v>0</v>
      </c>
      <c r="J219" s="28">
        <v>115</v>
      </c>
      <c r="K219" s="28">
        <v>17</v>
      </c>
      <c r="L219" s="28">
        <f>(J219+K219)/2</f>
        <v>66</v>
      </c>
    </row>
    <row r="220" spans="1:12" s="29" customFormat="1" ht="110.25" x14ac:dyDescent="0.25">
      <c r="A220" s="26" t="s">
        <v>147</v>
      </c>
      <c r="B220" s="26" t="str">
        <f>A220&amp;" - "&amp;G220</f>
        <v>3.3.90.30.26.01.0102.000009-01 - 110</v>
      </c>
      <c r="C220" s="26" t="str">
        <f>LEFT(E220,SEARCH(",",E220)-1)</f>
        <v>ADAPTADOR</v>
      </c>
      <c r="D220" s="27" t="s">
        <v>297</v>
      </c>
      <c r="E220" s="26" t="s">
        <v>148</v>
      </c>
      <c r="F220" s="26" t="s">
        <v>149</v>
      </c>
      <c r="G220" s="26">
        <v>110</v>
      </c>
      <c r="H220" s="26" t="s">
        <v>106</v>
      </c>
      <c r="I220" s="28">
        <v>0</v>
      </c>
      <c r="J220" s="28">
        <v>14</v>
      </c>
      <c r="K220" s="28">
        <v>0</v>
      </c>
      <c r="L220" s="28">
        <f>(J220+K220)/2</f>
        <v>7</v>
      </c>
    </row>
    <row r="221" spans="1:12" s="29" customFormat="1" ht="110.25" x14ac:dyDescent="0.25">
      <c r="A221" s="26" t="s">
        <v>147</v>
      </c>
      <c r="B221" s="26" t="str">
        <f>A221&amp;" - "&amp;G221</f>
        <v>3.3.90.30.26.01.0102.000009-01 - 50</v>
      </c>
      <c r="C221" s="26" t="str">
        <f>LEFT(E221,SEARCH(",",E221)-1)</f>
        <v>ADAPTADOR</v>
      </c>
      <c r="D221" s="27" t="s">
        <v>297</v>
      </c>
      <c r="E221" s="26" t="s">
        <v>148</v>
      </c>
      <c r="F221" s="26" t="s">
        <v>149</v>
      </c>
      <c r="G221" s="26">
        <v>50</v>
      </c>
      <c r="H221" s="26" t="s">
        <v>108</v>
      </c>
      <c r="I221" s="28">
        <v>0</v>
      </c>
      <c r="J221" s="28">
        <v>107</v>
      </c>
      <c r="K221" s="28">
        <v>24</v>
      </c>
      <c r="L221" s="28">
        <f>(J221+K221)/2</f>
        <v>65.5</v>
      </c>
    </row>
    <row r="222" spans="1:12" s="29" customFormat="1" ht="94.5" x14ac:dyDescent="0.25">
      <c r="A222" s="26" t="s">
        <v>147</v>
      </c>
      <c r="B222" s="26" t="str">
        <f>A222&amp;" - "&amp;G222</f>
        <v>3.3.90.30.26.01.0102.000009-01 - 195</v>
      </c>
      <c r="C222" s="26" t="str">
        <f>LEFT(E222,SEARCH(",",E222)-1)</f>
        <v>ADAPTADOR</v>
      </c>
      <c r="D222" s="27" t="s">
        <v>298</v>
      </c>
      <c r="E222" s="26" t="s">
        <v>148</v>
      </c>
      <c r="F222" s="26" t="s">
        <v>149</v>
      </c>
      <c r="G222" s="26">
        <v>195</v>
      </c>
      <c r="H222" s="26" t="s">
        <v>109</v>
      </c>
      <c r="I222" s="28">
        <v>4</v>
      </c>
      <c r="J222" s="28">
        <v>2</v>
      </c>
      <c r="K222" s="28">
        <v>246</v>
      </c>
      <c r="L222" s="28">
        <f>(J222+K222)/2</f>
        <v>124</v>
      </c>
    </row>
    <row r="223" spans="1:12" s="29" customFormat="1" ht="94.5" x14ac:dyDescent="0.25">
      <c r="A223" s="26" t="s">
        <v>147</v>
      </c>
      <c r="B223" s="26" t="str">
        <f>A223&amp;" - "&amp;G223</f>
        <v>3.3.90.30.26.01.0102.000009-01 - 2</v>
      </c>
      <c r="C223" s="26" t="str">
        <f>LEFT(E223,SEARCH(",",E223)-1)</f>
        <v>ADAPTADOR</v>
      </c>
      <c r="D223" s="27" t="s">
        <v>298</v>
      </c>
      <c r="E223" s="26" t="s">
        <v>148</v>
      </c>
      <c r="F223" s="26" t="s">
        <v>149</v>
      </c>
      <c r="G223" s="26">
        <v>2</v>
      </c>
      <c r="H223" s="26" t="s">
        <v>129</v>
      </c>
      <c r="I223" s="28">
        <v>0</v>
      </c>
      <c r="J223" s="28">
        <v>60</v>
      </c>
      <c r="K223" s="28">
        <v>0</v>
      </c>
      <c r="L223" s="28">
        <f>(J223+K223)/2</f>
        <v>30</v>
      </c>
    </row>
    <row r="224" spans="1:12" s="29" customFormat="1" ht="94.5" x14ac:dyDescent="0.25">
      <c r="A224" s="26" t="s">
        <v>147</v>
      </c>
      <c r="B224" s="26" t="str">
        <f>A224&amp;" - "&amp;G224</f>
        <v>3.3.90.30.26.01.0102.000009-01 - 417</v>
      </c>
      <c r="C224" s="26" t="str">
        <f>LEFT(E224,SEARCH(",",E224)-1)</f>
        <v>ADAPTADOR</v>
      </c>
      <c r="D224" s="27" t="s">
        <v>298</v>
      </c>
      <c r="E224" s="26" t="s">
        <v>148</v>
      </c>
      <c r="F224" s="26" t="s">
        <v>149</v>
      </c>
      <c r="G224" s="26">
        <v>417</v>
      </c>
      <c r="H224" s="26" t="s">
        <v>132</v>
      </c>
      <c r="I224" s="28">
        <v>0</v>
      </c>
      <c r="J224" s="28">
        <v>20</v>
      </c>
      <c r="K224" s="28">
        <v>100</v>
      </c>
      <c r="L224" s="28">
        <f>(J224+K224)/2</f>
        <v>60</v>
      </c>
    </row>
    <row r="225" spans="1:12" s="29" customFormat="1" ht="94.5" x14ac:dyDescent="0.25">
      <c r="A225" s="26" t="s">
        <v>147</v>
      </c>
      <c r="B225" s="26" t="str">
        <f>A225&amp;" - "&amp;G225</f>
        <v>3.3.90.30.26.01.0102.000009-01 - 148</v>
      </c>
      <c r="C225" s="26" t="str">
        <f>LEFT(E225,SEARCH(",",E225)-1)</f>
        <v>ADAPTADOR</v>
      </c>
      <c r="D225" s="27" t="s">
        <v>296</v>
      </c>
      <c r="E225" s="26" t="s">
        <v>148</v>
      </c>
      <c r="F225" s="26" t="s">
        <v>149</v>
      </c>
      <c r="G225" s="26">
        <v>148</v>
      </c>
      <c r="H225" s="26" t="s">
        <v>139</v>
      </c>
      <c r="I225" s="28">
        <v>0</v>
      </c>
      <c r="J225" s="28">
        <v>0</v>
      </c>
      <c r="K225" s="28">
        <v>244</v>
      </c>
      <c r="L225" s="28">
        <f>(J225+K225)/2</f>
        <v>122</v>
      </c>
    </row>
    <row r="226" spans="1:12" s="29" customFormat="1" ht="94.5" x14ac:dyDescent="0.25">
      <c r="A226" s="26" t="s">
        <v>147</v>
      </c>
      <c r="B226" s="26" t="str">
        <f>A226&amp;" - "&amp;G226</f>
        <v>3.3.90.30.26.01.0102.000009-01 - 63</v>
      </c>
      <c r="C226" s="26" t="str">
        <f>LEFT(E226,SEARCH(",",E226)-1)</f>
        <v>ADAPTADOR</v>
      </c>
      <c r="D226" s="27" t="s">
        <v>296</v>
      </c>
      <c r="E226" s="26" t="s">
        <v>148</v>
      </c>
      <c r="F226" s="26" t="s">
        <v>149</v>
      </c>
      <c r="G226" s="26">
        <v>63</v>
      </c>
      <c r="H226" s="26" t="s">
        <v>111</v>
      </c>
      <c r="I226" s="28">
        <v>0</v>
      </c>
      <c r="J226" s="28">
        <v>0</v>
      </c>
      <c r="K226" s="28">
        <v>24</v>
      </c>
      <c r="L226" s="28">
        <f>(J226+K226)/2</f>
        <v>12</v>
      </c>
    </row>
    <row r="227" spans="1:12" s="29" customFormat="1" ht="94.5" x14ac:dyDescent="0.25">
      <c r="A227" s="26" t="s">
        <v>147</v>
      </c>
      <c r="B227" s="26" t="str">
        <f>A227&amp;" - "&amp;G227</f>
        <v>3.3.90.30.26.01.0102.000009-01 - 20</v>
      </c>
      <c r="C227" s="26" t="str">
        <f>LEFT(E227,SEARCH(",",E227)-1)</f>
        <v>ADAPTADOR</v>
      </c>
      <c r="D227" s="27" t="s">
        <v>296</v>
      </c>
      <c r="E227" s="26" t="s">
        <v>148</v>
      </c>
      <c r="F227" s="26" t="s">
        <v>149</v>
      </c>
      <c r="G227" s="26">
        <v>20</v>
      </c>
      <c r="H227" s="26" t="s">
        <v>105</v>
      </c>
      <c r="I227" s="28">
        <v>0</v>
      </c>
      <c r="J227" s="28">
        <v>0</v>
      </c>
      <c r="K227" s="28">
        <v>5</v>
      </c>
      <c r="L227" s="28">
        <f>(J227+K227)/2</f>
        <v>2.5</v>
      </c>
    </row>
    <row r="228" spans="1:12" s="29" customFormat="1" ht="94.5" x14ac:dyDescent="0.25">
      <c r="A228" s="26" t="s">
        <v>147</v>
      </c>
      <c r="B228" s="26" t="str">
        <f>A228&amp;" - "&amp;G228</f>
        <v>3.3.90.30.26.01.0102.000009-01 - 431</v>
      </c>
      <c r="C228" s="26" t="str">
        <f>LEFT(E228,SEARCH(",",E228)-1)</f>
        <v>ADAPTADOR</v>
      </c>
      <c r="D228" s="27" t="s">
        <v>296</v>
      </c>
      <c r="E228" s="26" t="s">
        <v>148</v>
      </c>
      <c r="F228" s="26" t="s">
        <v>149</v>
      </c>
      <c r="G228" s="26">
        <v>431</v>
      </c>
      <c r="H228" s="26" t="s">
        <v>156</v>
      </c>
      <c r="I228" s="28">
        <v>0</v>
      </c>
      <c r="J228" s="28">
        <v>0</v>
      </c>
      <c r="K228" s="28">
        <v>49</v>
      </c>
      <c r="L228" s="28">
        <f>(J228+K228)/2</f>
        <v>24.5</v>
      </c>
    </row>
    <row r="229" spans="1:12" s="29" customFormat="1" ht="110.25" x14ac:dyDescent="0.25">
      <c r="A229" s="26" t="s">
        <v>152</v>
      </c>
      <c r="B229" s="26" t="str">
        <f>A229&amp;" - "&amp;G229</f>
        <v>3.3.90.30.26.01.0102.000010-01 - 132</v>
      </c>
      <c r="C229" s="26" t="str">
        <f>LEFT(E229,SEARCH(",",E229)-1)</f>
        <v>ADAPTADOR</v>
      </c>
      <c r="D229" s="27" t="s">
        <v>299</v>
      </c>
      <c r="E229" s="26" t="s">
        <v>153</v>
      </c>
      <c r="F229" s="26" t="s">
        <v>149</v>
      </c>
      <c r="G229" s="26">
        <v>132</v>
      </c>
      <c r="H229" s="26" t="s">
        <v>136</v>
      </c>
      <c r="I229" s="28">
        <v>8</v>
      </c>
      <c r="J229" s="28">
        <v>9</v>
      </c>
      <c r="K229" s="28">
        <v>0</v>
      </c>
      <c r="L229" s="28">
        <f>(J229+K229)/2</f>
        <v>4.5</v>
      </c>
    </row>
    <row r="230" spans="1:12" s="29" customFormat="1" ht="110.25" x14ac:dyDescent="0.25">
      <c r="A230" s="26" t="s">
        <v>152</v>
      </c>
      <c r="B230" s="26" t="str">
        <f>A230&amp;" - "&amp;G230</f>
        <v>3.3.90.30.26.01.0102.000010-01 - 72</v>
      </c>
      <c r="C230" s="26" t="str">
        <f>LEFT(E230,SEARCH(",",E230)-1)</f>
        <v>ADAPTADOR</v>
      </c>
      <c r="D230" s="27" t="s">
        <v>299</v>
      </c>
      <c r="E230" s="26" t="s">
        <v>153</v>
      </c>
      <c r="F230" s="26" t="s">
        <v>149</v>
      </c>
      <c r="G230" s="26">
        <v>72</v>
      </c>
      <c r="H230" s="26" t="s">
        <v>114</v>
      </c>
      <c r="I230" s="28">
        <v>0</v>
      </c>
      <c r="J230" s="28">
        <v>30</v>
      </c>
      <c r="K230" s="28">
        <v>0</v>
      </c>
      <c r="L230" s="28">
        <f>(J230+K230)/2</f>
        <v>15</v>
      </c>
    </row>
    <row r="231" spans="1:12" s="29" customFormat="1" ht="110.25" x14ac:dyDescent="0.25">
      <c r="A231" s="26" t="s">
        <v>152</v>
      </c>
      <c r="B231" s="26" t="str">
        <f>A231&amp;" - "&amp;G231</f>
        <v>3.3.90.30.26.01.0102.000010-01 - 2</v>
      </c>
      <c r="C231" s="26" t="str">
        <f>LEFT(E231,SEARCH(",",E231)-1)</f>
        <v>ADAPTADOR</v>
      </c>
      <c r="D231" s="27" t="s">
        <v>299</v>
      </c>
      <c r="E231" s="26" t="s">
        <v>153</v>
      </c>
      <c r="F231" s="26" t="s">
        <v>149</v>
      </c>
      <c r="G231" s="26">
        <v>2</v>
      </c>
      <c r="H231" s="26" t="s">
        <v>129</v>
      </c>
      <c r="I231" s="28">
        <v>0</v>
      </c>
      <c r="J231" s="28">
        <v>25</v>
      </c>
      <c r="K231" s="28">
        <v>0</v>
      </c>
      <c r="L231" s="28">
        <f>(J231+K231)/2</f>
        <v>12.5</v>
      </c>
    </row>
    <row r="232" spans="1:12" s="29" customFormat="1" ht="110.25" x14ac:dyDescent="0.25">
      <c r="A232" s="26" t="s">
        <v>152</v>
      </c>
      <c r="B232" s="26" t="str">
        <f>A232&amp;" - "&amp;G232</f>
        <v>3.3.90.30.26.01.0102.000010-01 - 70</v>
      </c>
      <c r="C232" s="26" t="str">
        <f>LEFT(E232,SEARCH(",",E232)-1)</f>
        <v>ADAPTADOR</v>
      </c>
      <c r="D232" s="27" t="s">
        <v>299</v>
      </c>
      <c r="E232" s="26" t="s">
        <v>153</v>
      </c>
      <c r="F232" s="26" t="s">
        <v>149</v>
      </c>
      <c r="G232" s="26">
        <v>70</v>
      </c>
      <c r="H232" s="26" t="s">
        <v>130</v>
      </c>
      <c r="I232" s="28">
        <v>2</v>
      </c>
      <c r="J232" s="28">
        <v>9</v>
      </c>
      <c r="K232" s="28">
        <v>0</v>
      </c>
      <c r="L232" s="28">
        <f>(J232+K232)/2</f>
        <v>4.5</v>
      </c>
    </row>
    <row r="233" spans="1:12" s="29" customFormat="1" ht="110.25" x14ac:dyDescent="0.25">
      <c r="A233" s="26" t="s">
        <v>152</v>
      </c>
      <c r="B233" s="26" t="str">
        <f>A233&amp;" - "&amp;G233</f>
        <v>3.3.90.30.26.01.0102.000010-01 - 50</v>
      </c>
      <c r="C233" s="26" t="str">
        <f>LEFT(E233,SEARCH(",",E233)-1)</f>
        <v>ADAPTADOR</v>
      </c>
      <c r="D233" s="27" t="s">
        <v>299</v>
      </c>
      <c r="E233" s="26" t="s">
        <v>153</v>
      </c>
      <c r="F233" s="26" t="s">
        <v>149</v>
      </c>
      <c r="G233" s="26">
        <v>50</v>
      </c>
      <c r="H233" s="26" t="s">
        <v>108</v>
      </c>
      <c r="I233" s="28">
        <v>0</v>
      </c>
      <c r="J233" s="28">
        <v>25</v>
      </c>
      <c r="K233" s="28">
        <v>0</v>
      </c>
      <c r="L233" s="28">
        <f>(J233+K233)/2</f>
        <v>12.5</v>
      </c>
    </row>
    <row r="234" spans="1:12" s="29" customFormat="1" ht="110.25" x14ac:dyDescent="0.25">
      <c r="A234" s="26" t="s">
        <v>152</v>
      </c>
      <c r="B234" s="26" t="str">
        <f>A234&amp;" - "&amp;G234</f>
        <v>3.3.90.30.26.01.0102.000010-01 - 220</v>
      </c>
      <c r="C234" s="26" t="str">
        <f>LEFT(E234,SEARCH(",",E234)-1)</f>
        <v>ADAPTADOR</v>
      </c>
      <c r="D234" s="27" t="s">
        <v>299</v>
      </c>
      <c r="E234" s="26" t="s">
        <v>153</v>
      </c>
      <c r="F234" s="26" t="s">
        <v>149</v>
      </c>
      <c r="G234" s="26">
        <v>220</v>
      </c>
      <c r="H234" s="26" t="s">
        <v>259</v>
      </c>
      <c r="I234" s="28">
        <v>0</v>
      </c>
      <c r="J234" s="28">
        <v>30</v>
      </c>
      <c r="K234" s="28">
        <v>0</v>
      </c>
      <c r="L234" s="28">
        <f>(J234+K234)/2</f>
        <v>15</v>
      </c>
    </row>
    <row r="235" spans="1:12" s="29" customFormat="1" ht="110.25" x14ac:dyDescent="0.25">
      <c r="A235" s="26" t="s">
        <v>152</v>
      </c>
      <c r="B235" s="26" t="str">
        <f>A235&amp;" - "&amp;G235</f>
        <v>3.3.90.30.26.01.0102.000010-01 - 304</v>
      </c>
      <c r="C235" s="26" t="str">
        <f>LEFT(E235,SEARCH(",",E235)-1)</f>
        <v>ADAPTADOR</v>
      </c>
      <c r="D235" s="27" t="s">
        <v>299</v>
      </c>
      <c r="E235" s="26" t="s">
        <v>153</v>
      </c>
      <c r="F235" s="26" t="s">
        <v>149</v>
      </c>
      <c r="G235" s="26">
        <v>304</v>
      </c>
      <c r="H235" s="26" t="s">
        <v>127</v>
      </c>
      <c r="I235" s="28">
        <v>0</v>
      </c>
      <c r="J235" s="28">
        <v>0</v>
      </c>
      <c r="K235" s="28">
        <v>0</v>
      </c>
      <c r="L235" s="28">
        <f>(J235+K235)/2</f>
        <v>0</v>
      </c>
    </row>
    <row r="236" spans="1:12" s="29" customFormat="1" ht="110.25" x14ac:dyDescent="0.25">
      <c r="A236" s="26" t="s">
        <v>152</v>
      </c>
      <c r="B236" s="26" t="str">
        <f>A236&amp;" - "&amp;G236</f>
        <v>3.3.90.30.26.01.0102.000010-01 - 401</v>
      </c>
      <c r="C236" s="26" t="str">
        <f>LEFT(E236,SEARCH(",",E236)-1)</f>
        <v>ADAPTADOR</v>
      </c>
      <c r="D236" s="27" t="s">
        <v>299</v>
      </c>
      <c r="E236" s="26" t="s">
        <v>153</v>
      </c>
      <c r="F236" s="26" t="s">
        <v>149</v>
      </c>
      <c r="G236" s="26">
        <v>401</v>
      </c>
      <c r="H236" s="26" t="s">
        <v>144</v>
      </c>
      <c r="I236" s="28">
        <v>0</v>
      </c>
      <c r="J236" s="28">
        <v>0</v>
      </c>
      <c r="K236" s="28">
        <v>0</v>
      </c>
      <c r="L236" s="28">
        <f>(J236+K236)/2</f>
        <v>0</v>
      </c>
    </row>
    <row r="237" spans="1:12" s="29" customFormat="1" ht="110.25" x14ac:dyDescent="0.25">
      <c r="A237" s="26" t="s">
        <v>152</v>
      </c>
      <c r="B237" s="26" t="str">
        <f>A237&amp;" - "&amp;G237</f>
        <v>3.3.90.30.26.01.0102.000010-01 - 63</v>
      </c>
      <c r="C237" s="26" t="str">
        <f>LEFT(E237,SEARCH(",",E237)-1)</f>
        <v>ADAPTADOR</v>
      </c>
      <c r="D237" s="27" t="s">
        <v>299</v>
      </c>
      <c r="E237" s="26" t="s">
        <v>153</v>
      </c>
      <c r="F237" s="26" t="s">
        <v>149</v>
      </c>
      <c r="G237" s="26">
        <v>63</v>
      </c>
      <c r="H237" s="26" t="s">
        <v>111</v>
      </c>
      <c r="I237" s="28">
        <v>0</v>
      </c>
      <c r="J237" s="28">
        <v>0</v>
      </c>
      <c r="K237" s="28">
        <v>0</v>
      </c>
      <c r="L237" s="28">
        <f>(J237+K237)/2</f>
        <v>0</v>
      </c>
    </row>
    <row r="238" spans="1:12" s="29" customFormat="1" ht="110.25" x14ac:dyDescent="0.25">
      <c r="A238" s="26" t="s">
        <v>154</v>
      </c>
      <c r="B238" s="26" t="str">
        <f>A238&amp;" - "&amp;G238</f>
        <v>3.3.90.30.26.01.0102.000011-01 - 366</v>
      </c>
      <c r="C238" s="26" t="str">
        <f>LEFT(E238,SEARCH(",",E238)-1)</f>
        <v>ADAPTADOR</v>
      </c>
      <c r="D238" s="27" t="s">
        <v>300</v>
      </c>
      <c r="E238" s="26" t="s">
        <v>155</v>
      </c>
      <c r="F238" s="26" t="s">
        <v>149</v>
      </c>
      <c r="G238" s="26">
        <v>366</v>
      </c>
      <c r="H238" s="26" t="s">
        <v>125</v>
      </c>
      <c r="I238" s="28">
        <v>0</v>
      </c>
      <c r="J238" s="28">
        <v>5</v>
      </c>
      <c r="K238" s="28">
        <v>0</v>
      </c>
      <c r="L238" s="28">
        <f>(J238+K238)/2</f>
        <v>2.5</v>
      </c>
    </row>
    <row r="239" spans="1:12" s="29" customFormat="1" ht="110.25" x14ac:dyDescent="0.25">
      <c r="A239" s="26" t="s">
        <v>154</v>
      </c>
      <c r="B239" s="26" t="str">
        <f>A239&amp;" - "&amp;G239</f>
        <v>3.3.90.30.26.01.0102.000011-01 - 131</v>
      </c>
      <c r="C239" s="26" t="str">
        <f>LEFT(E239,SEARCH(",",E239)-1)</f>
        <v>ADAPTADOR</v>
      </c>
      <c r="D239" s="27" t="s">
        <v>300</v>
      </c>
      <c r="E239" s="26" t="s">
        <v>155</v>
      </c>
      <c r="F239" s="26" t="s">
        <v>149</v>
      </c>
      <c r="G239" s="26">
        <v>131</v>
      </c>
      <c r="H239" s="26" t="s">
        <v>135</v>
      </c>
      <c r="I239" s="28">
        <v>31</v>
      </c>
      <c r="J239" s="28">
        <v>1</v>
      </c>
      <c r="K239" s="28">
        <v>5</v>
      </c>
      <c r="L239" s="28">
        <f>(J239+K239)/2</f>
        <v>3</v>
      </c>
    </row>
    <row r="240" spans="1:12" s="29" customFormat="1" ht="110.25" x14ac:dyDescent="0.25">
      <c r="A240" s="26" t="s">
        <v>154</v>
      </c>
      <c r="B240" s="26" t="str">
        <f>A240&amp;" - "&amp;G240</f>
        <v>3.3.90.30.26.01.0102.000011-01 - 151</v>
      </c>
      <c r="C240" s="26" t="str">
        <f>LEFT(E240,SEARCH(",",E240)-1)</f>
        <v>ADAPTADOR</v>
      </c>
      <c r="D240" s="27" t="s">
        <v>300</v>
      </c>
      <c r="E240" s="26" t="s">
        <v>155</v>
      </c>
      <c r="F240" s="26" t="s">
        <v>149</v>
      </c>
      <c r="G240" s="26">
        <v>151</v>
      </c>
      <c r="H240" s="26" t="s">
        <v>150</v>
      </c>
      <c r="I240" s="28">
        <v>0</v>
      </c>
      <c r="J240" s="28">
        <v>10</v>
      </c>
      <c r="K240" s="28">
        <v>0</v>
      </c>
      <c r="L240" s="28">
        <f>(J240+K240)/2</f>
        <v>5</v>
      </c>
    </row>
    <row r="241" spans="1:12" s="29" customFormat="1" ht="110.25" x14ac:dyDescent="0.25">
      <c r="A241" s="26" t="s">
        <v>154</v>
      </c>
      <c r="B241" s="26" t="str">
        <f>A241&amp;" - "&amp;G241</f>
        <v>3.3.90.30.26.01.0102.000011-01 - 196</v>
      </c>
      <c r="C241" s="26" t="str">
        <f>LEFT(E241,SEARCH(",",E241)-1)</f>
        <v>ADAPTADOR</v>
      </c>
      <c r="D241" s="27" t="s">
        <v>300</v>
      </c>
      <c r="E241" s="26" t="s">
        <v>155</v>
      </c>
      <c r="F241" s="26" t="s">
        <v>149</v>
      </c>
      <c r="G241" s="26">
        <v>196</v>
      </c>
      <c r="H241" s="26" t="s">
        <v>128</v>
      </c>
      <c r="I241" s="28">
        <v>6</v>
      </c>
      <c r="J241" s="28">
        <v>8</v>
      </c>
      <c r="K241" s="28">
        <v>26</v>
      </c>
      <c r="L241" s="28">
        <f>(J241+K241)/2</f>
        <v>17</v>
      </c>
    </row>
    <row r="242" spans="1:12" s="29" customFormat="1" ht="110.25" x14ac:dyDescent="0.25">
      <c r="A242" s="26" t="s">
        <v>154</v>
      </c>
      <c r="B242" s="26" t="str">
        <f>A242&amp;" - "&amp;G242</f>
        <v>3.3.90.30.26.01.0102.000011-01 - 391</v>
      </c>
      <c r="C242" s="26" t="str">
        <f>LEFT(E242,SEARCH(",",E242)-1)</f>
        <v>ADAPTADOR</v>
      </c>
      <c r="D242" s="27" t="s">
        <v>300</v>
      </c>
      <c r="E242" s="26" t="s">
        <v>155</v>
      </c>
      <c r="F242" s="26" t="s">
        <v>149</v>
      </c>
      <c r="G242" s="26">
        <v>391</v>
      </c>
      <c r="H242" s="26" t="s">
        <v>113</v>
      </c>
      <c r="I242" s="28">
        <v>0</v>
      </c>
      <c r="J242" s="28">
        <v>5</v>
      </c>
      <c r="K242" s="28">
        <v>0</v>
      </c>
      <c r="L242" s="28">
        <f>(J242+K242)/2</f>
        <v>2.5</v>
      </c>
    </row>
    <row r="243" spans="1:12" s="29" customFormat="1" ht="110.25" x14ac:dyDescent="0.25">
      <c r="A243" s="26" t="s">
        <v>154</v>
      </c>
      <c r="B243" s="26" t="str">
        <f>A243&amp;" - "&amp;G243</f>
        <v>3.3.90.30.26.01.0102.000011-01 - 195</v>
      </c>
      <c r="C243" s="26" t="str">
        <f>LEFT(E243,SEARCH(",",E243)-1)</f>
        <v>ADAPTADOR</v>
      </c>
      <c r="D243" s="27" t="s">
        <v>300</v>
      </c>
      <c r="E243" s="26" t="s">
        <v>155</v>
      </c>
      <c r="F243" s="26" t="s">
        <v>149</v>
      </c>
      <c r="G243" s="26">
        <v>195</v>
      </c>
      <c r="H243" s="26" t="s">
        <v>109</v>
      </c>
      <c r="I243" s="28">
        <v>10</v>
      </c>
      <c r="J243" s="28">
        <v>6</v>
      </c>
      <c r="K243" s="28">
        <v>100</v>
      </c>
      <c r="L243" s="28">
        <f>(J243+K243)/2</f>
        <v>53</v>
      </c>
    </row>
    <row r="244" spans="1:12" s="29" customFormat="1" ht="110.25" x14ac:dyDescent="0.25">
      <c r="A244" s="26" t="s">
        <v>154</v>
      </c>
      <c r="B244" s="26" t="str">
        <f>A244&amp;" - "&amp;G244</f>
        <v>3.3.90.30.26.01.0102.000011-01 - 110</v>
      </c>
      <c r="C244" s="26" t="str">
        <f>LEFT(E244,SEARCH(",",E244)-1)</f>
        <v>ADAPTADOR</v>
      </c>
      <c r="D244" s="27" t="s">
        <v>300</v>
      </c>
      <c r="E244" s="26" t="s">
        <v>155</v>
      </c>
      <c r="F244" s="26" t="s">
        <v>149</v>
      </c>
      <c r="G244" s="26">
        <v>110</v>
      </c>
      <c r="H244" s="26" t="s">
        <v>106</v>
      </c>
      <c r="I244" s="28">
        <v>0</v>
      </c>
      <c r="J244" s="28">
        <v>1</v>
      </c>
      <c r="K244" s="28">
        <v>0</v>
      </c>
      <c r="L244" s="28">
        <f>(J244+K244)/2</f>
        <v>0.5</v>
      </c>
    </row>
    <row r="245" spans="1:12" s="29" customFormat="1" ht="110.25" x14ac:dyDescent="0.25">
      <c r="A245" s="26" t="s">
        <v>154</v>
      </c>
      <c r="B245" s="26" t="str">
        <f>A245&amp;" - "&amp;G245</f>
        <v>3.3.90.30.26.01.0102.000011-01 - 410</v>
      </c>
      <c r="C245" s="26" t="str">
        <f>LEFT(E245,SEARCH(",",E245)-1)</f>
        <v>ADAPTADOR</v>
      </c>
      <c r="D245" s="27" t="s">
        <v>300</v>
      </c>
      <c r="E245" s="26" t="s">
        <v>155</v>
      </c>
      <c r="F245" s="26" t="s">
        <v>149</v>
      </c>
      <c r="G245" s="26">
        <v>410</v>
      </c>
      <c r="H245" s="26" t="s">
        <v>110</v>
      </c>
      <c r="I245" s="28">
        <v>0</v>
      </c>
      <c r="J245" s="28">
        <v>29</v>
      </c>
      <c r="K245" s="28">
        <v>150</v>
      </c>
      <c r="L245" s="28">
        <f>(J245+K245)/2</f>
        <v>89.5</v>
      </c>
    </row>
    <row r="246" spans="1:12" s="29" customFormat="1" ht="110.25" x14ac:dyDescent="0.25">
      <c r="A246" s="26" t="s">
        <v>154</v>
      </c>
      <c r="B246" s="26" t="str">
        <f>A246&amp;" - "&amp;G246</f>
        <v>3.3.90.30.26.01.0102.000011-01 - 50</v>
      </c>
      <c r="C246" s="26" t="str">
        <f>LEFT(E246,SEARCH(",",E246)-1)</f>
        <v>ADAPTADOR</v>
      </c>
      <c r="D246" s="27" t="s">
        <v>300</v>
      </c>
      <c r="E246" s="26" t="s">
        <v>155</v>
      </c>
      <c r="F246" s="26" t="s">
        <v>149</v>
      </c>
      <c r="G246" s="26">
        <v>50</v>
      </c>
      <c r="H246" s="26" t="s">
        <v>108</v>
      </c>
      <c r="I246" s="28">
        <v>12</v>
      </c>
      <c r="J246" s="28">
        <v>107</v>
      </c>
      <c r="K246" s="28">
        <v>592</v>
      </c>
      <c r="L246" s="28">
        <f>(J246+K246)/2</f>
        <v>349.5</v>
      </c>
    </row>
    <row r="247" spans="1:12" s="29" customFormat="1" ht="110.25" x14ac:dyDescent="0.25">
      <c r="A247" s="26" t="s">
        <v>154</v>
      </c>
      <c r="B247" s="26" t="str">
        <f>A247&amp;" - "&amp;G247</f>
        <v>3.3.90.30.26.01.0102.000011-01 - 417</v>
      </c>
      <c r="C247" s="26" t="str">
        <f>LEFT(E247,SEARCH(",",E247)-1)</f>
        <v>ADAPTADOR</v>
      </c>
      <c r="D247" s="27" t="s">
        <v>300</v>
      </c>
      <c r="E247" s="26" t="s">
        <v>155</v>
      </c>
      <c r="F247" s="26" t="s">
        <v>149</v>
      </c>
      <c r="G247" s="26">
        <v>417</v>
      </c>
      <c r="H247" s="26" t="s">
        <v>132</v>
      </c>
      <c r="I247" s="28">
        <v>0</v>
      </c>
      <c r="J247" s="28">
        <v>2</v>
      </c>
      <c r="K247" s="28">
        <v>72</v>
      </c>
      <c r="L247" s="28">
        <f>(J247+K247)/2</f>
        <v>37</v>
      </c>
    </row>
    <row r="248" spans="1:12" s="29" customFormat="1" ht="110.25" x14ac:dyDescent="0.25">
      <c r="A248" s="26" t="s">
        <v>154</v>
      </c>
      <c r="B248" s="26" t="str">
        <f>A248&amp;" - "&amp;G248</f>
        <v>3.3.90.30.26.01.0102.000011-01 - 431</v>
      </c>
      <c r="C248" s="26" t="str">
        <f>LEFT(E248,SEARCH(",",E248)-1)</f>
        <v>ADAPTADOR</v>
      </c>
      <c r="D248" s="27" t="s">
        <v>300</v>
      </c>
      <c r="E248" s="26" t="s">
        <v>155</v>
      </c>
      <c r="F248" s="26" t="s">
        <v>149</v>
      </c>
      <c r="G248" s="26">
        <v>431</v>
      </c>
      <c r="H248" s="26" t="s">
        <v>156</v>
      </c>
      <c r="I248" s="28">
        <v>0</v>
      </c>
      <c r="J248" s="28">
        <v>10</v>
      </c>
      <c r="K248" s="28">
        <v>26</v>
      </c>
      <c r="L248" s="28">
        <f>(J248+K248)/2</f>
        <v>18</v>
      </c>
    </row>
    <row r="249" spans="1:12" s="29" customFormat="1" ht="110.25" x14ac:dyDescent="0.25">
      <c r="A249" s="26" t="s">
        <v>154</v>
      </c>
      <c r="B249" s="26" t="str">
        <f>A249&amp;" - "&amp;G249</f>
        <v>3.3.90.30.26.01.0102.000011-01 - 2</v>
      </c>
      <c r="C249" s="26" t="str">
        <f>LEFT(E249,SEARCH(",",E249)-1)</f>
        <v>ADAPTADOR</v>
      </c>
      <c r="D249" s="27" t="s">
        <v>301</v>
      </c>
      <c r="E249" s="26" t="s">
        <v>155</v>
      </c>
      <c r="F249" s="26" t="s">
        <v>149</v>
      </c>
      <c r="G249" s="26">
        <v>2</v>
      </c>
      <c r="H249" s="26" t="s">
        <v>129</v>
      </c>
      <c r="I249" s="28">
        <v>0</v>
      </c>
      <c r="J249" s="28">
        <v>30</v>
      </c>
      <c r="K249" s="28">
        <v>1048</v>
      </c>
      <c r="L249" s="28">
        <f>(J249+K249)/2</f>
        <v>539</v>
      </c>
    </row>
    <row r="250" spans="1:12" s="29" customFormat="1" ht="110.25" x14ac:dyDescent="0.25">
      <c r="A250" s="26" t="s">
        <v>154</v>
      </c>
      <c r="B250" s="26" t="str">
        <f>A250&amp;" - "&amp;G250</f>
        <v>3.3.90.30.26.01.0102.000011-01 - 220</v>
      </c>
      <c r="C250" s="26" t="str">
        <f>LEFT(E250,SEARCH(",",E250)-1)</f>
        <v>ADAPTADOR</v>
      </c>
      <c r="D250" s="27" t="s">
        <v>301</v>
      </c>
      <c r="E250" s="26" t="s">
        <v>155</v>
      </c>
      <c r="F250" s="26" t="s">
        <v>149</v>
      </c>
      <c r="G250" s="26">
        <v>220</v>
      </c>
      <c r="H250" s="26" t="s">
        <v>259</v>
      </c>
      <c r="I250" s="28">
        <v>0</v>
      </c>
      <c r="J250" s="28">
        <v>10</v>
      </c>
      <c r="K250" s="28">
        <v>200</v>
      </c>
      <c r="L250" s="28">
        <f>(J250+K250)/2</f>
        <v>105</v>
      </c>
    </row>
    <row r="251" spans="1:12" s="29" customFormat="1" ht="110.25" x14ac:dyDescent="0.25">
      <c r="A251" s="26" t="s">
        <v>154</v>
      </c>
      <c r="B251" s="26" t="str">
        <f>A251&amp;" - "&amp;G251</f>
        <v>3.3.90.30.26.01.0102.000011-01 - 133</v>
      </c>
      <c r="C251" s="26" t="str">
        <f>LEFT(E251,SEARCH(",",E251)-1)</f>
        <v>ADAPTADOR</v>
      </c>
      <c r="D251" s="27" t="s">
        <v>300</v>
      </c>
      <c r="E251" s="26" t="s">
        <v>155</v>
      </c>
      <c r="F251" s="26" t="s">
        <v>149</v>
      </c>
      <c r="G251" s="26">
        <v>133</v>
      </c>
      <c r="H251" s="26" t="s">
        <v>118</v>
      </c>
      <c r="I251" s="28">
        <v>16</v>
      </c>
      <c r="J251" s="28">
        <v>0</v>
      </c>
      <c r="K251" s="28">
        <v>5</v>
      </c>
      <c r="L251" s="28">
        <f>(J251+K251)/2</f>
        <v>2.5</v>
      </c>
    </row>
    <row r="252" spans="1:12" s="29" customFormat="1" ht="110.25" x14ac:dyDescent="0.25">
      <c r="A252" s="26" t="s">
        <v>154</v>
      </c>
      <c r="B252" s="26" t="str">
        <f>A252&amp;" - "&amp;G252</f>
        <v>3.3.90.30.26.01.0102.000011-01 - 139</v>
      </c>
      <c r="C252" s="26" t="str">
        <f>LEFT(E252,SEARCH(",",E252)-1)</f>
        <v>ADAPTADOR</v>
      </c>
      <c r="D252" s="27" t="s">
        <v>300</v>
      </c>
      <c r="E252" s="26" t="s">
        <v>155</v>
      </c>
      <c r="F252" s="26" t="s">
        <v>149</v>
      </c>
      <c r="G252" s="26">
        <v>139</v>
      </c>
      <c r="H252" s="26" t="s">
        <v>143</v>
      </c>
      <c r="I252" s="28">
        <v>0</v>
      </c>
      <c r="J252" s="28">
        <v>0</v>
      </c>
      <c r="K252" s="28">
        <v>400</v>
      </c>
      <c r="L252" s="28">
        <f>(J252+K252)/2</f>
        <v>200</v>
      </c>
    </row>
    <row r="253" spans="1:12" s="29" customFormat="1" ht="110.25" x14ac:dyDescent="0.25">
      <c r="A253" s="26" t="s">
        <v>154</v>
      </c>
      <c r="B253" s="26" t="str">
        <f>A253&amp;" - "&amp;G253</f>
        <v>3.3.90.30.26.01.0102.000011-01 - 413</v>
      </c>
      <c r="C253" s="26" t="str">
        <f>LEFT(E253,SEARCH(",",E253)-1)</f>
        <v>ADAPTADOR</v>
      </c>
      <c r="D253" s="27" t="s">
        <v>300</v>
      </c>
      <c r="E253" s="26" t="s">
        <v>155</v>
      </c>
      <c r="F253" s="26" t="s">
        <v>149</v>
      </c>
      <c r="G253" s="26">
        <v>413</v>
      </c>
      <c r="H253" s="26" t="s">
        <v>151</v>
      </c>
      <c r="I253" s="28">
        <v>0</v>
      </c>
      <c r="J253" s="28">
        <v>0</v>
      </c>
      <c r="K253" s="28">
        <v>5000</v>
      </c>
      <c r="L253" s="28">
        <f>(J253+K253)/2</f>
        <v>2500</v>
      </c>
    </row>
    <row r="254" spans="1:12" s="29" customFormat="1" ht="110.25" x14ac:dyDescent="0.25">
      <c r="A254" s="26" t="s">
        <v>154</v>
      </c>
      <c r="B254" s="26" t="str">
        <f>A254&amp;" - "&amp;G254</f>
        <v>3.3.90.30.26.01.0102.000011-01 - 370</v>
      </c>
      <c r="C254" s="26" t="str">
        <f>LEFT(E254,SEARCH(",",E254)-1)</f>
        <v>ADAPTADOR</v>
      </c>
      <c r="D254" s="27" t="s">
        <v>300</v>
      </c>
      <c r="E254" s="26" t="s">
        <v>155</v>
      </c>
      <c r="F254" s="26" t="s">
        <v>149</v>
      </c>
      <c r="G254" s="26">
        <v>370</v>
      </c>
      <c r="H254" s="26" t="s">
        <v>302</v>
      </c>
      <c r="I254" s="28">
        <v>11</v>
      </c>
      <c r="J254" s="28">
        <v>0</v>
      </c>
      <c r="K254" s="28">
        <v>1050</v>
      </c>
      <c r="L254" s="28">
        <f>(J254+K254)/2</f>
        <v>525</v>
      </c>
    </row>
    <row r="255" spans="1:12" s="29" customFormat="1" ht="110.25" x14ac:dyDescent="0.25">
      <c r="A255" s="26" t="s">
        <v>154</v>
      </c>
      <c r="B255" s="26" t="str">
        <f>A255&amp;" - "&amp;G255</f>
        <v>3.3.90.30.26.01.0102.000011-01 - 401</v>
      </c>
      <c r="C255" s="26" t="str">
        <f>LEFT(E255,SEARCH(",",E255)-1)</f>
        <v>ADAPTADOR</v>
      </c>
      <c r="D255" s="27" t="s">
        <v>301</v>
      </c>
      <c r="E255" s="26" t="s">
        <v>155</v>
      </c>
      <c r="F255" s="26" t="s">
        <v>149</v>
      </c>
      <c r="G255" s="26">
        <v>401</v>
      </c>
      <c r="H255" s="26" t="s">
        <v>144</v>
      </c>
      <c r="I255" s="28">
        <v>0</v>
      </c>
      <c r="J255" s="28">
        <v>0</v>
      </c>
      <c r="K255" s="28">
        <v>0</v>
      </c>
      <c r="L255" s="28">
        <f>(J255+K255)/2</f>
        <v>0</v>
      </c>
    </row>
    <row r="256" spans="1:12" s="29" customFormat="1" ht="110.25" x14ac:dyDescent="0.25">
      <c r="A256" s="26" t="s">
        <v>157</v>
      </c>
      <c r="B256" s="26" t="str">
        <f>A256&amp;" - "&amp;G256</f>
        <v>3.3.90.30.26.01.0102.000012-01 - 20</v>
      </c>
      <c r="C256" s="26" t="str">
        <f>LEFT(E256,SEARCH(",",E256)-1)</f>
        <v>ADAPTADOR</v>
      </c>
      <c r="D256" s="27" t="s">
        <v>303</v>
      </c>
      <c r="E256" s="26" t="s">
        <v>158</v>
      </c>
      <c r="F256" s="26" t="s">
        <v>149</v>
      </c>
      <c r="G256" s="26">
        <v>20</v>
      </c>
      <c r="H256" s="26" t="s">
        <v>105</v>
      </c>
      <c r="I256" s="28">
        <v>0</v>
      </c>
      <c r="J256" s="28">
        <v>12</v>
      </c>
      <c r="K256" s="28">
        <v>0</v>
      </c>
      <c r="L256" s="28">
        <f>(J256+K256)/2</f>
        <v>6</v>
      </c>
    </row>
    <row r="257" spans="1:12" s="29" customFormat="1" ht="110.25" x14ac:dyDescent="0.25">
      <c r="A257" s="26" t="s">
        <v>157</v>
      </c>
      <c r="B257" s="26" t="str">
        <f>A257&amp;" - "&amp;G257</f>
        <v>3.3.90.30.26.01.0102.000012-01 - 2</v>
      </c>
      <c r="C257" s="26" t="str">
        <f>LEFT(E257,SEARCH(",",E257)-1)</f>
        <v>ADAPTADOR</v>
      </c>
      <c r="D257" s="27" t="s">
        <v>303</v>
      </c>
      <c r="E257" s="26" t="s">
        <v>158</v>
      </c>
      <c r="F257" s="26" t="s">
        <v>149</v>
      </c>
      <c r="G257" s="26">
        <v>2</v>
      </c>
      <c r="H257" s="26" t="s">
        <v>129</v>
      </c>
      <c r="I257" s="28">
        <v>0</v>
      </c>
      <c r="J257" s="28">
        <v>20</v>
      </c>
      <c r="K257" s="28">
        <v>0</v>
      </c>
      <c r="L257" s="28">
        <f>(J257+K257)/2</f>
        <v>10</v>
      </c>
    </row>
    <row r="258" spans="1:12" s="29" customFormat="1" ht="110.25" x14ac:dyDescent="0.25">
      <c r="A258" s="26" t="s">
        <v>157</v>
      </c>
      <c r="B258" s="26" t="str">
        <f>A258&amp;" - "&amp;G258</f>
        <v>3.3.90.30.26.01.0102.000012-01 - 220</v>
      </c>
      <c r="C258" s="26" t="str">
        <f>LEFT(E258,SEARCH(",",E258)-1)</f>
        <v>ADAPTADOR</v>
      </c>
      <c r="D258" s="27" t="s">
        <v>303</v>
      </c>
      <c r="E258" s="26" t="s">
        <v>158</v>
      </c>
      <c r="F258" s="26" t="s">
        <v>149</v>
      </c>
      <c r="G258" s="26">
        <v>220</v>
      </c>
      <c r="H258" s="26" t="s">
        <v>259</v>
      </c>
      <c r="I258" s="28">
        <v>0</v>
      </c>
      <c r="J258" s="28">
        <v>8</v>
      </c>
      <c r="K258" s="28">
        <v>0</v>
      </c>
      <c r="L258" s="28">
        <f>(J258+K258)/2</f>
        <v>4</v>
      </c>
    </row>
    <row r="259" spans="1:12" s="29" customFormat="1" ht="110.25" x14ac:dyDescent="0.25">
      <c r="A259" s="26" t="s">
        <v>157</v>
      </c>
      <c r="B259" s="26" t="str">
        <f>A259&amp;" - "&amp;G259</f>
        <v>3.3.90.30.26.01.0102.000012-01 - 72</v>
      </c>
      <c r="C259" s="26" t="str">
        <f>LEFT(E259,SEARCH(",",E259)-1)</f>
        <v>ADAPTADOR</v>
      </c>
      <c r="D259" s="27" t="s">
        <v>304</v>
      </c>
      <c r="E259" s="26" t="s">
        <v>158</v>
      </c>
      <c r="F259" s="26" t="s">
        <v>149</v>
      </c>
      <c r="G259" s="26">
        <v>72</v>
      </c>
      <c r="H259" s="26" t="s">
        <v>114</v>
      </c>
      <c r="I259" s="28">
        <v>0</v>
      </c>
      <c r="J259" s="28">
        <v>30</v>
      </c>
      <c r="K259" s="28">
        <v>0</v>
      </c>
      <c r="L259" s="28">
        <f>(J259+K259)/2</f>
        <v>15</v>
      </c>
    </row>
    <row r="260" spans="1:12" s="29" customFormat="1" ht="110.25" x14ac:dyDescent="0.25">
      <c r="A260" s="26" t="s">
        <v>157</v>
      </c>
      <c r="B260" s="26" t="str">
        <f>A260&amp;" - "&amp;G260</f>
        <v>3.3.90.30.26.01.0102.000012-01 - 70</v>
      </c>
      <c r="C260" s="26" t="str">
        <f>LEFT(E260,SEARCH(",",E260)-1)</f>
        <v>ADAPTADOR</v>
      </c>
      <c r="D260" s="27" t="s">
        <v>304</v>
      </c>
      <c r="E260" s="26" t="s">
        <v>158</v>
      </c>
      <c r="F260" s="26" t="s">
        <v>149</v>
      </c>
      <c r="G260" s="26">
        <v>70</v>
      </c>
      <c r="H260" s="26" t="s">
        <v>130</v>
      </c>
      <c r="I260" s="28">
        <v>0</v>
      </c>
      <c r="J260" s="28">
        <v>1</v>
      </c>
      <c r="K260" s="28">
        <v>25</v>
      </c>
      <c r="L260" s="28">
        <f>(J260+K260)/2</f>
        <v>13</v>
      </c>
    </row>
    <row r="261" spans="1:12" s="29" customFormat="1" ht="110.25" x14ac:dyDescent="0.25">
      <c r="A261" s="26" t="s">
        <v>157</v>
      </c>
      <c r="B261" s="26" t="str">
        <f>A261&amp;" - "&amp;G261</f>
        <v>3.3.90.30.26.01.0102.000012-01 - 431</v>
      </c>
      <c r="C261" s="26" t="str">
        <f>LEFT(E261,SEARCH(",",E261)-1)</f>
        <v>ADAPTADOR</v>
      </c>
      <c r="D261" s="27" t="s">
        <v>304</v>
      </c>
      <c r="E261" s="26" t="s">
        <v>158</v>
      </c>
      <c r="F261" s="26" t="s">
        <v>149</v>
      </c>
      <c r="G261" s="26">
        <v>431</v>
      </c>
      <c r="H261" s="26" t="s">
        <v>156</v>
      </c>
      <c r="I261" s="28">
        <v>0</v>
      </c>
      <c r="J261" s="28">
        <v>20</v>
      </c>
      <c r="K261" s="28">
        <v>9</v>
      </c>
      <c r="L261" s="28">
        <f>(J261+K261)/2</f>
        <v>14.5</v>
      </c>
    </row>
    <row r="262" spans="1:12" s="29" customFormat="1" ht="110.25" x14ac:dyDescent="0.25">
      <c r="A262" s="26" t="s">
        <v>157</v>
      </c>
      <c r="B262" s="26" t="str">
        <f>A262&amp;" - "&amp;G262</f>
        <v>3.3.90.30.26.01.0102.000012-01 - 148</v>
      </c>
      <c r="C262" s="26" t="str">
        <f>LEFT(E262,SEARCH(",",E262)-1)</f>
        <v>ADAPTADOR</v>
      </c>
      <c r="D262" s="27" t="s">
        <v>303</v>
      </c>
      <c r="E262" s="26" t="s">
        <v>158</v>
      </c>
      <c r="F262" s="26" t="s">
        <v>149</v>
      </c>
      <c r="G262" s="26">
        <v>148</v>
      </c>
      <c r="H262" s="26" t="s">
        <v>139</v>
      </c>
      <c r="I262" s="28">
        <v>0</v>
      </c>
      <c r="J262" s="28">
        <v>0</v>
      </c>
      <c r="K262" s="28">
        <v>25</v>
      </c>
      <c r="L262" s="28">
        <f>(J262+K262)/2</f>
        <v>12.5</v>
      </c>
    </row>
    <row r="263" spans="1:12" s="29" customFormat="1" ht="110.25" x14ac:dyDescent="0.25">
      <c r="A263" s="26" t="s">
        <v>157</v>
      </c>
      <c r="B263" s="26" t="str">
        <f>A263&amp;" - "&amp;G263</f>
        <v>3.3.90.30.26.01.0102.000012-01 - 50</v>
      </c>
      <c r="C263" s="26" t="str">
        <f>LEFT(E263,SEARCH(",",E263)-1)</f>
        <v>ADAPTADOR</v>
      </c>
      <c r="D263" s="27" t="s">
        <v>303</v>
      </c>
      <c r="E263" s="26" t="s">
        <v>158</v>
      </c>
      <c r="F263" s="26" t="s">
        <v>149</v>
      </c>
      <c r="G263" s="26">
        <v>50</v>
      </c>
      <c r="H263" s="26" t="s">
        <v>108</v>
      </c>
      <c r="I263" s="28">
        <v>0</v>
      </c>
      <c r="J263" s="28">
        <v>0</v>
      </c>
      <c r="K263" s="28">
        <v>10</v>
      </c>
      <c r="L263" s="28">
        <f>(J263+K263)/2</f>
        <v>5</v>
      </c>
    </row>
    <row r="264" spans="1:12" s="29" customFormat="1" ht="110.25" x14ac:dyDescent="0.25">
      <c r="A264" s="26" t="s">
        <v>157</v>
      </c>
      <c r="B264" s="26" t="str">
        <f>A264&amp;" - "&amp;G264</f>
        <v>3.3.90.30.26.01.0102.000012-01 - 63</v>
      </c>
      <c r="C264" s="26" t="str">
        <f>LEFT(E264,SEARCH(",",E264)-1)</f>
        <v>ADAPTADOR</v>
      </c>
      <c r="D264" s="27" t="s">
        <v>304</v>
      </c>
      <c r="E264" s="26" t="s">
        <v>158</v>
      </c>
      <c r="F264" s="26" t="s">
        <v>149</v>
      </c>
      <c r="G264" s="26">
        <v>63</v>
      </c>
      <c r="H264" s="26" t="s">
        <v>111</v>
      </c>
      <c r="I264" s="28">
        <v>0</v>
      </c>
      <c r="J264" s="28">
        <v>0</v>
      </c>
      <c r="K264" s="28">
        <v>40</v>
      </c>
      <c r="L264" s="28">
        <f>(J264+K264)/2</f>
        <v>20</v>
      </c>
    </row>
    <row r="265" spans="1:12" s="29" customFormat="1" ht="63" x14ac:dyDescent="0.25">
      <c r="A265" s="26" t="s">
        <v>159</v>
      </c>
      <c r="B265" s="26" t="str">
        <f>A265&amp;" - "&amp;G265</f>
        <v>3.3.90.30.26.01.0102.000015-01 - 138</v>
      </c>
      <c r="C265" s="26" t="str">
        <f>LEFT(E265,SEARCH(",",E265)-1)</f>
        <v>ADAPTADOR</v>
      </c>
      <c r="D265" s="27" t="s">
        <v>305</v>
      </c>
      <c r="E265" s="26" t="s">
        <v>160</v>
      </c>
      <c r="F265" s="26" t="s">
        <v>149</v>
      </c>
      <c r="G265" s="26">
        <v>138</v>
      </c>
      <c r="H265" s="26" t="s">
        <v>120</v>
      </c>
      <c r="I265" s="28">
        <v>37</v>
      </c>
      <c r="J265" s="28">
        <v>10</v>
      </c>
      <c r="K265" s="28">
        <v>132</v>
      </c>
      <c r="L265" s="28">
        <f>(J265+K265)/2</f>
        <v>71</v>
      </c>
    </row>
    <row r="266" spans="1:12" s="29" customFormat="1" ht="63" x14ac:dyDescent="0.25">
      <c r="A266" s="26" t="s">
        <v>159</v>
      </c>
      <c r="B266" s="26" t="str">
        <f>A266&amp;" - "&amp;G266</f>
        <v>3.3.90.30.26.01.0102.000015-01 - 410</v>
      </c>
      <c r="C266" s="26" t="str">
        <f>LEFT(E266,SEARCH(",",E266)-1)</f>
        <v>ADAPTADOR</v>
      </c>
      <c r="D266" s="27" t="s">
        <v>306</v>
      </c>
      <c r="E266" s="26" t="s">
        <v>160</v>
      </c>
      <c r="F266" s="26" t="s">
        <v>149</v>
      </c>
      <c r="G266" s="26">
        <v>410</v>
      </c>
      <c r="H266" s="26" t="s">
        <v>110</v>
      </c>
      <c r="I266" s="28">
        <v>0</v>
      </c>
      <c r="J266" s="28">
        <v>76</v>
      </c>
      <c r="K266" s="28">
        <v>350</v>
      </c>
      <c r="L266" s="28">
        <f>(J266+K266)/2</f>
        <v>213</v>
      </c>
    </row>
    <row r="267" spans="1:12" s="29" customFormat="1" ht="63" x14ac:dyDescent="0.25">
      <c r="A267" s="26" t="s">
        <v>159</v>
      </c>
      <c r="B267" s="26" t="str">
        <f>A267&amp;" - "&amp;G267</f>
        <v>3.3.90.30.26.01.0102.000015-01 - 50</v>
      </c>
      <c r="C267" s="26" t="str">
        <f>LEFT(E267,SEARCH(",",E267)-1)</f>
        <v>ADAPTADOR</v>
      </c>
      <c r="D267" s="27" t="s">
        <v>306</v>
      </c>
      <c r="E267" s="26" t="s">
        <v>160</v>
      </c>
      <c r="F267" s="26" t="s">
        <v>149</v>
      </c>
      <c r="G267" s="26">
        <v>50</v>
      </c>
      <c r="H267" s="26" t="s">
        <v>108</v>
      </c>
      <c r="I267" s="28">
        <v>0</v>
      </c>
      <c r="J267" s="28">
        <v>41</v>
      </c>
      <c r="K267" s="28">
        <v>30</v>
      </c>
      <c r="L267" s="28">
        <f>(J267+K267)/2</f>
        <v>35.5</v>
      </c>
    </row>
    <row r="268" spans="1:12" s="29" customFormat="1" ht="63" x14ac:dyDescent="0.25">
      <c r="A268" s="26" t="s">
        <v>159</v>
      </c>
      <c r="B268" s="26" t="str">
        <f>A268&amp;" - "&amp;G268</f>
        <v>3.3.90.30.26.01.0102.000015-01 - 94</v>
      </c>
      <c r="C268" s="26" t="str">
        <f>LEFT(E268,SEARCH(",",E268)-1)</f>
        <v>ADAPTADOR</v>
      </c>
      <c r="D268" s="27" t="s">
        <v>306</v>
      </c>
      <c r="E268" s="26" t="s">
        <v>160</v>
      </c>
      <c r="F268" s="26" t="s">
        <v>149</v>
      </c>
      <c r="G268" s="26">
        <v>94</v>
      </c>
      <c r="H268" s="26" t="s">
        <v>104</v>
      </c>
      <c r="I268" s="28">
        <v>0</v>
      </c>
      <c r="J268" s="28">
        <v>1</v>
      </c>
      <c r="K268" s="28">
        <v>0</v>
      </c>
      <c r="L268" s="28">
        <f>(J268+K268)/2</f>
        <v>0.5</v>
      </c>
    </row>
    <row r="269" spans="1:12" s="29" customFormat="1" ht="63" x14ac:dyDescent="0.25">
      <c r="A269" s="26" t="s">
        <v>159</v>
      </c>
      <c r="B269" s="26" t="str">
        <f>A269&amp;" - "&amp;G269</f>
        <v>3.3.90.30.26.01.0102.000015-01 - 195</v>
      </c>
      <c r="C269" s="26" t="str">
        <f>LEFT(E269,SEARCH(",",E269)-1)</f>
        <v>ADAPTADOR</v>
      </c>
      <c r="D269" s="27" t="s">
        <v>306</v>
      </c>
      <c r="E269" s="26" t="s">
        <v>160</v>
      </c>
      <c r="F269" s="26" t="s">
        <v>149</v>
      </c>
      <c r="G269" s="26">
        <v>195</v>
      </c>
      <c r="H269" s="26" t="s">
        <v>109</v>
      </c>
      <c r="I269" s="28">
        <v>6</v>
      </c>
      <c r="J269" s="28">
        <v>0</v>
      </c>
      <c r="K269" s="28">
        <v>0</v>
      </c>
      <c r="L269" s="28">
        <f>(J269+K269)/2</f>
        <v>0</v>
      </c>
    </row>
    <row r="270" spans="1:12" s="29" customFormat="1" ht="63" x14ac:dyDescent="0.25">
      <c r="A270" s="26" t="s">
        <v>161</v>
      </c>
      <c r="B270" s="26" t="str">
        <f>A270&amp;" - "&amp;G270</f>
        <v>3.3.90.30.26.01.0106.000004-01 - 133</v>
      </c>
      <c r="C270" s="26" t="str">
        <f>LEFT(E270,SEARCH(",",E270)-1)</f>
        <v>BENJAMIM</v>
      </c>
      <c r="D270" s="27" t="s">
        <v>307</v>
      </c>
      <c r="E270" s="26" t="s">
        <v>162</v>
      </c>
      <c r="F270" s="26" t="s">
        <v>149</v>
      </c>
      <c r="G270" s="26">
        <v>133</v>
      </c>
      <c r="H270" s="26" t="s">
        <v>118</v>
      </c>
      <c r="I270" s="28">
        <v>50</v>
      </c>
      <c r="J270" s="28">
        <v>8</v>
      </c>
      <c r="K270" s="28">
        <v>25</v>
      </c>
      <c r="L270" s="28">
        <f>(J270+K270)/2</f>
        <v>16.5</v>
      </c>
    </row>
    <row r="271" spans="1:12" s="29" customFormat="1" ht="63" x14ac:dyDescent="0.25">
      <c r="A271" s="26" t="s">
        <v>161</v>
      </c>
      <c r="B271" s="26" t="str">
        <f>A271&amp;" - "&amp;G271</f>
        <v>3.3.90.30.26.01.0106.000004-01 - 138</v>
      </c>
      <c r="C271" s="26" t="str">
        <f>LEFT(E271,SEARCH(",",E271)-1)</f>
        <v>BENJAMIM</v>
      </c>
      <c r="D271" s="27" t="s">
        <v>307</v>
      </c>
      <c r="E271" s="26" t="s">
        <v>162</v>
      </c>
      <c r="F271" s="26" t="s">
        <v>149</v>
      </c>
      <c r="G271" s="26">
        <v>138</v>
      </c>
      <c r="H271" s="26" t="s">
        <v>120</v>
      </c>
      <c r="I271" s="28">
        <v>11</v>
      </c>
      <c r="J271" s="28">
        <v>13</v>
      </c>
      <c r="K271" s="28">
        <v>19</v>
      </c>
      <c r="L271" s="28">
        <f>(J271+K271)/2</f>
        <v>16</v>
      </c>
    </row>
    <row r="272" spans="1:12" s="29" customFormat="1" ht="63" x14ac:dyDescent="0.25">
      <c r="A272" s="26" t="s">
        <v>161</v>
      </c>
      <c r="B272" s="26" t="str">
        <f>A272&amp;" - "&amp;G272</f>
        <v>3.3.90.30.26.01.0106.000004-01 - 131</v>
      </c>
      <c r="C272" s="26" t="str">
        <f>LEFT(E272,SEARCH(",",E272)-1)</f>
        <v>BENJAMIM</v>
      </c>
      <c r="D272" s="27" t="s">
        <v>307</v>
      </c>
      <c r="E272" s="26" t="s">
        <v>162</v>
      </c>
      <c r="F272" s="26" t="s">
        <v>149</v>
      </c>
      <c r="G272" s="26">
        <v>131</v>
      </c>
      <c r="H272" s="26" t="s">
        <v>135</v>
      </c>
      <c r="I272" s="28">
        <v>1</v>
      </c>
      <c r="J272" s="28">
        <v>1</v>
      </c>
      <c r="K272" s="28">
        <v>100</v>
      </c>
      <c r="L272" s="28">
        <f>(J272+K272)/2</f>
        <v>50.5</v>
      </c>
    </row>
    <row r="273" spans="1:12" s="29" customFormat="1" ht="63" x14ac:dyDescent="0.25">
      <c r="A273" s="26" t="s">
        <v>161</v>
      </c>
      <c r="B273" s="26" t="str">
        <f>A273&amp;" - "&amp;G273</f>
        <v>3.3.90.30.26.01.0106.000004-01 - 306</v>
      </c>
      <c r="C273" s="26" t="str">
        <f>LEFT(E273,SEARCH(",",E273)-1)</f>
        <v>BENJAMIM</v>
      </c>
      <c r="D273" s="27" t="s">
        <v>307</v>
      </c>
      <c r="E273" s="26" t="s">
        <v>162</v>
      </c>
      <c r="F273" s="26" t="s">
        <v>149</v>
      </c>
      <c r="G273" s="26">
        <v>306</v>
      </c>
      <c r="H273" s="26" t="s">
        <v>126</v>
      </c>
      <c r="I273" s="28">
        <v>9</v>
      </c>
      <c r="J273" s="28">
        <v>2</v>
      </c>
      <c r="K273" s="28">
        <v>0</v>
      </c>
      <c r="L273" s="28">
        <f>(J273+K273)/2</f>
        <v>1</v>
      </c>
    </row>
    <row r="274" spans="1:12" s="29" customFormat="1" ht="63" x14ac:dyDescent="0.25">
      <c r="A274" s="26" t="s">
        <v>161</v>
      </c>
      <c r="B274" s="26" t="str">
        <f>A274&amp;" - "&amp;G274</f>
        <v>3.3.90.30.26.01.0106.000004-01 - 196</v>
      </c>
      <c r="C274" s="26" t="str">
        <f>LEFT(E274,SEARCH(",",E274)-1)</f>
        <v>BENJAMIM</v>
      </c>
      <c r="D274" s="27" t="s">
        <v>307</v>
      </c>
      <c r="E274" s="26" t="s">
        <v>162</v>
      </c>
      <c r="F274" s="26" t="s">
        <v>149</v>
      </c>
      <c r="G274" s="26">
        <v>196</v>
      </c>
      <c r="H274" s="26" t="s">
        <v>128</v>
      </c>
      <c r="I274" s="28">
        <v>71</v>
      </c>
      <c r="J274" s="28">
        <v>3</v>
      </c>
      <c r="K274" s="28">
        <v>1</v>
      </c>
      <c r="L274" s="28">
        <f>(J274+K274)/2</f>
        <v>2</v>
      </c>
    </row>
    <row r="275" spans="1:12" s="29" customFormat="1" ht="63" x14ac:dyDescent="0.25">
      <c r="A275" s="26" t="s">
        <v>161</v>
      </c>
      <c r="B275" s="26" t="str">
        <f>A275&amp;" - "&amp;G275</f>
        <v>3.3.90.30.26.01.0106.000004-01 - 2</v>
      </c>
      <c r="C275" s="26" t="str">
        <f>LEFT(E275,SEARCH(",",E275)-1)</f>
        <v>BENJAMIM</v>
      </c>
      <c r="D275" s="27" t="s">
        <v>307</v>
      </c>
      <c r="E275" s="26" t="s">
        <v>162</v>
      </c>
      <c r="F275" s="26" t="s">
        <v>149</v>
      </c>
      <c r="G275" s="26">
        <v>2</v>
      </c>
      <c r="H275" s="26" t="s">
        <v>129</v>
      </c>
      <c r="I275" s="28">
        <v>17</v>
      </c>
      <c r="J275" s="28">
        <v>57</v>
      </c>
      <c r="K275" s="28">
        <v>75</v>
      </c>
      <c r="L275" s="28">
        <f>(J275+K275)/2</f>
        <v>66</v>
      </c>
    </row>
    <row r="276" spans="1:12" s="29" customFormat="1" ht="63" x14ac:dyDescent="0.25">
      <c r="A276" s="26" t="s">
        <v>161</v>
      </c>
      <c r="B276" s="26" t="str">
        <f>A276&amp;" - "&amp;G276</f>
        <v>3.3.90.30.26.01.0106.000004-01 - 391</v>
      </c>
      <c r="C276" s="26" t="str">
        <f>LEFT(E276,SEARCH(",",E276)-1)</f>
        <v>BENJAMIM</v>
      </c>
      <c r="D276" s="27" t="s">
        <v>307</v>
      </c>
      <c r="E276" s="26" t="s">
        <v>162</v>
      </c>
      <c r="F276" s="26" t="s">
        <v>149</v>
      </c>
      <c r="G276" s="26">
        <v>391</v>
      </c>
      <c r="H276" s="26" t="s">
        <v>113</v>
      </c>
      <c r="I276" s="28">
        <v>0</v>
      </c>
      <c r="J276" s="28">
        <v>10</v>
      </c>
      <c r="K276" s="28">
        <v>1</v>
      </c>
      <c r="L276" s="28">
        <f>(J276+K276)/2</f>
        <v>5.5</v>
      </c>
    </row>
    <row r="277" spans="1:12" s="29" customFormat="1" ht="63" x14ac:dyDescent="0.25">
      <c r="A277" s="26" t="s">
        <v>161</v>
      </c>
      <c r="B277" s="26" t="str">
        <f>A277&amp;" - "&amp;G277</f>
        <v>3.3.90.30.26.01.0106.000004-01 - 195</v>
      </c>
      <c r="C277" s="26" t="str">
        <f>LEFT(E277,SEARCH(",",E277)-1)</f>
        <v>BENJAMIM</v>
      </c>
      <c r="D277" s="27" t="s">
        <v>307</v>
      </c>
      <c r="E277" s="26" t="s">
        <v>162</v>
      </c>
      <c r="F277" s="26" t="s">
        <v>149</v>
      </c>
      <c r="G277" s="26">
        <v>195</v>
      </c>
      <c r="H277" s="26" t="s">
        <v>109</v>
      </c>
      <c r="I277" s="28">
        <v>10</v>
      </c>
      <c r="J277" s="28">
        <v>2</v>
      </c>
      <c r="K277" s="28">
        <v>10</v>
      </c>
      <c r="L277" s="28">
        <f>(J277+K277)/2</f>
        <v>6</v>
      </c>
    </row>
    <row r="278" spans="1:12" s="29" customFormat="1" ht="63" x14ac:dyDescent="0.25">
      <c r="A278" s="26" t="s">
        <v>161</v>
      </c>
      <c r="B278" s="26" t="str">
        <f>A278&amp;" - "&amp;G278</f>
        <v>3.3.90.30.26.01.0106.000004-01 - 20</v>
      </c>
      <c r="C278" s="26" t="str">
        <f>LEFT(E278,SEARCH(",",E278)-1)</f>
        <v>BENJAMIM</v>
      </c>
      <c r="D278" s="27" t="s">
        <v>307</v>
      </c>
      <c r="E278" s="26" t="s">
        <v>162</v>
      </c>
      <c r="F278" s="26" t="s">
        <v>149</v>
      </c>
      <c r="G278" s="26">
        <v>20</v>
      </c>
      <c r="H278" s="26" t="s">
        <v>105</v>
      </c>
      <c r="I278" s="28">
        <v>0</v>
      </c>
      <c r="J278" s="28">
        <v>22</v>
      </c>
      <c r="K278" s="28">
        <v>100</v>
      </c>
      <c r="L278" s="28">
        <f>(J278+K278)/2</f>
        <v>61</v>
      </c>
    </row>
    <row r="279" spans="1:12" s="29" customFormat="1" ht="63" x14ac:dyDescent="0.25">
      <c r="A279" s="26" t="s">
        <v>161</v>
      </c>
      <c r="B279" s="26" t="str">
        <f>A279&amp;" - "&amp;G279</f>
        <v>3.3.90.30.26.01.0106.000004-01 - 70</v>
      </c>
      <c r="C279" s="26" t="str">
        <f>LEFT(E279,SEARCH(",",E279)-1)</f>
        <v>BENJAMIM</v>
      </c>
      <c r="D279" s="27" t="s">
        <v>307</v>
      </c>
      <c r="E279" s="26" t="s">
        <v>162</v>
      </c>
      <c r="F279" s="26" t="s">
        <v>149</v>
      </c>
      <c r="G279" s="26">
        <v>70</v>
      </c>
      <c r="H279" s="26" t="s">
        <v>130</v>
      </c>
      <c r="I279" s="28">
        <v>9</v>
      </c>
      <c r="J279" s="28">
        <v>7</v>
      </c>
      <c r="K279" s="28">
        <v>38</v>
      </c>
      <c r="L279" s="28">
        <f>(J279+K279)/2</f>
        <v>22.5</v>
      </c>
    </row>
    <row r="280" spans="1:12" s="29" customFormat="1" ht="63" x14ac:dyDescent="0.25">
      <c r="A280" s="26" t="s">
        <v>161</v>
      </c>
      <c r="B280" s="26" t="str">
        <f>A280&amp;" - "&amp;G280</f>
        <v>3.3.90.30.26.01.0106.000004-01 - 390</v>
      </c>
      <c r="C280" s="26" t="str">
        <f>LEFT(E280,SEARCH(",",E280)-1)</f>
        <v>BENJAMIM</v>
      </c>
      <c r="D280" s="27" t="s">
        <v>307</v>
      </c>
      <c r="E280" s="26" t="s">
        <v>162</v>
      </c>
      <c r="F280" s="26" t="s">
        <v>149</v>
      </c>
      <c r="G280" s="26">
        <v>390</v>
      </c>
      <c r="H280" s="26" t="s">
        <v>131</v>
      </c>
      <c r="I280" s="28">
        <v>3</v>
      </c>
      <c r="J280" s="28">
        <v>20</v>
      </c>
      <c r="K280" s="28">
        <v>180</v>
      </c>
      <c r="L280" s="28">
        <f>(J280+K280)/2</f>
        <v>100</v>
      </c>
    </row>
    <row r="281" spans="1:12" s="29" customFormat="1" ht="63" x14ac:dyDescent="0.25">
      <c r="A281" s="26" t="s">
        <v>161</v>
      </c>
      <c r="B281" s="26" t="str">
        <f>A281&amp;" - "&amp;G281</f>
        <v>3.3.90.30.26.01.0106.000004-01 - 50</v>
      </c>
      <c r="C281" s="26" t="str">
        <f>LEFT(E281,SEARCH(",",E281)-1)</f>
        <v>BENJAMIM</v>
      </c>
      <c r="D281" s="27" t="s">
        <v>307</v>
      </c>
      <c r="E281" s="26" t="s">
        <v>162</v>
      </c>
      <c r="F281" s="26" t="s">
        <v>149</v>
      </c>
      <c r="G281" s="26">
        <v>50</v>
      </c>
      <c r="H281" s="26" t="s">
        <v>108</v>
      </c>
      <c r="I281" s="28">
        <v>80</v>
      </c>
      <c r="J281" s="28">
        <v>70</v>
      </c>
      <c r="K281" s="28">
        <v>55</v>
      </c>
      <c r="L281" s="28">
        <f>(J281+K281)/2</f>
        <v>62.5</v>
      </c>
    </row>
    <row r="282" spans="1:12" s="29" customFormat="1" ht="63" x14ac:dyDescent="0.25">
      <c r="A282" s="26" t="s">
        <v>161</v>
      </c>
      <c r="B282" s="26" t="str">
        <f>A282&amp;" - "&amp;G282</f>
        <v>3.3.90.30.26.01.0106.000004-01 - 220</v>
      </c>
      <c r="C282" s="26" t="str">
        <f>LEFT(E282,SEARCH(",",E282)-1)</f>
        <v>BENJAMIM</v>
      </c>
      <c r="D282" s="27" t="s">
        <v>307</v>
      </c>
      <c r="E282" s="26" t="s">
        <v>162</v>
      </c>
      <c r="F282" s="26" t="s">
        <v>149</v>
      </c>
      <c r="G282" s="26">
        <v>220</v>
      </c>
      <c r="H282" s="26" t="s">
        <v>259</v>
      </c>
      <c r="I282" s="28">
        <v>0</v>
      </c>
      <c r="J282" s="28">
        <v>10</v>
      </c>
      <c r="K282" s="28">
        <v>0</v>
      </c>
      <c r="L282" s="28">
        <f>(J282+K282)/2</f>
        <v>5</v>
      </c>
    </row>
    <row r="283" spans="1:12" s="29" customFormat="1" ht="63" x14ac:dyDescent="0.25">
      <c r="A283" s="26" t="s">
        <v>161</v>
      </c>
      <c r="B283" s="26" t="str">
        <f>A283&amp;" - "&amp;G283</f>
        <v>3.3.90.30.26.01.0106.000004-01 - 90</v>
      </c>
      <c r="C283" s="26" t="str">
        <f>LEFT(E283,SEARCH(",",E283)-1)</f>
        <v>BENJAMIM</v>
      </c>
      <c r="D283" s="27" t="s">
        <v>307</v>
      </c>
      <c r="E283" s="26" t="s">
        <v>162</v>
      </c>
      <c r="F283" s="26" t="s">
        <v>149</v>
      </c>
      <c r="G283" s="26">
        <v>90</v>
      </c>
      <c r="H283" s="26" t="s">
        <v>145</v>
      </c>
      <c r="I283" s="28">
        <v>0</v>
      </c>
      <c r="J283" s="28">
        <v>20</v>
      </c>
      <c r="K283" s="28">
        <v>0</v>
      </c>
      <c r="L283" s="28">
        <f>(J283+K283)/2</f>
        <v>10</v>
      </c>
    </row>
    <row r="284" spans="1:12" s="29" customFormat="1" ht="94.5" x14ac:dyDescent="0.25">
      <c r="A284" s="26" t="s">
        <v>161</v>
      </c>
      <c r="B284" s="26" t="str">
        <f>A284&amp;" - "&amp;G284</f>
        <v>3.3.90.30.26.01.0106.000004-01 - 417</v>
      </c>
      <c r="C284" s="26" t="str">
        <f>LEFT(E284,SEARCH(",",E284)-1)</f>
        <v>BENJAMIM</v>
      </c>
      <c r="D284" s="27" t="s">
        <v>308</v>
      </c>
      <c r="E284" s="26" t="s">
        <v>162</v>
      </c>
      <c r="F284" s="26" t="s">
        <v>149</v>
      </c>
      <c r="G284" s="26">
        <v>417</v>
      </c>
      <c r="H284" s="26" t="s">
        <v>132</v>
      </c>
      <c r="I284" s="28">
        <v>0</v>
      </c>
      <c r="J284" s="28">
        <v>20</v>
      </c>
      <c r="K284" s="28">
        <v>620</v>
      </c>
      <c r="L284" s="28">
        <f>(J284+K284)/2</f>
        <v>320</v>
      </c>
    </row>
    <row r="285" spans="1:12" s="29" customFormat="1" ht="63" x14ac:dyDescent="0.25">
      <c r="A285" s="26" t="s">
        <v>161</v>
      </c>
      <c r="B285" s="26" t="str">
        <f>A285&amp;" - "&amp;G285</f>
        <v>3.3.90.30.26.01.0106.000004-01 - 143</v>
      </c>
      <c r="C285" s="26" t="str">
        <f>LEFT(E285,SEARCH(",",E285)-1)</f>
        <v>BENJAMIM</v>
      </c>
      <c r="D285" s="27" t="s">
        <v>307</v>
      </c>
      <c r="E285" s="26" t="s">
        <v>162</v>
      </c>
      <c r="F285" s="26" t="s">
        <v>149</v>
      </c>
      <c r="G285" s="26">
        <v>143</v>
      </c>
      <c r="H285" s="26" t="s">
        <v>123</v>
      </c>
      <c r="I285" s="28">
        <v>0</v>
      </c>
      <c r="J285" s="28">
        <v>0</v>
      </c>
      <c r="K285" s="28">
        <v>372</v>
      </c>
      <c r="L285" s="28">
        <f>(J285+K285)/2</f>
        <v>186</v>
      </c>
    </row>
    <row r="286" spans="1:12" s="29" customFormat="1" ht="63" x14ac:dyDescent="0.25">
      <c r="A286" s="26" t="s">
        <v>161</v>
      </c>
      <c r="B286" s="26" t="str">
        <f>A286&amp;" - "&amp;G286</f>
        <v>3.3.90.30.26.01.0106.000004-01 - 366</v>
      </c>
      <c r="C286" s="26" t="str">
        <f>LEFT(E286,SEARCH(",",E286)-1)</f>
        <v>BENJAMIM</v>
      </c>
      <c r="D286" s="27" t="s">
        <v>307</v>
      </c>
      <c r="E286" s="26" t="s">
        <v>162</v>
      </c>
      <c r="F286" s="26" t="s">
        <v>149</v>
      </c>
      <c r="G286" s="26">
        <v>366</v>
      </c>
      <c r="H286" s="26" t="s">
        <v>125</v>
      </c>
      <c r="I286" s="28">
        <v>3</v>
      </c>
      <c r="J286" s="28">
        <v>0</v>
      </c>
      <c r="K286" s="28">
        <v>10</v>
      </c>
      <c r="L286" s="28">
        <f>(J286+K286)/2</f>
        <v>5</v>
      </c>
    </row>
    <row r="287" spans="1:12" s="29" customFormat="1" ht="63" x14ac:dyDescent="0.25">
      <c r="A287" s="26" t="s">
        <v>161</v>
      </c>
      <c r="B287" s="26" t="str">
        <f>A287&amp;" - "&amp;G287</f>
        <v>3.3.90.30.26.01.0106.000004-01 - 110</v>
      </c>
      <c r="C287" s="26" t="str">
        <f>LEFT(E287,SEARCH(",",E287)-1)</f>
        <v>BENJAMIM</v>
      </c>
      <c r="D287" s="27" t="s">
        <v>307</v>
      </c>
      <c r="E287" s="26" t="s">
        <v>162</v>
      </c>
      <c r="F287" s="26" t="s">
        <v>149</v>
      </c>
      <c r="G287" s="26">
        <v>110</v>
      </c>
      <c r="H287" s="26" t="s">
        <v>106</v>
      </c>
      <c r="I287" s="28">
        <v>6</v>
      </c>
      <c r="J287" s="28">
        <v>0</v>
      </c>
      <c r="K287" s="28">
        <v>26</v>
      </c>
      <c r="L287" s="28">
        <f>(J287+K287)/2</f>
        <v>13</v>
      </c>
    </row>
    <row r="288" spans="1:12" s="29" customFormat="1" ht="63" x14ac:dyDescent="0.25">
      <c r="A288" s="26" t="s">
        <v>161</v>
      </c>
      <c r="B288" s="26" t="str">
        <f>A288&amp;" - "&amp;G288</f>
        <v>3.3.90.30.26.01.0106.000004-01 - 150</v>
      </c>
      <c r="C288" s="26" t="str">
        <f>LEFT(E288,SEARCH(",",E288)-1)</f>
        <v>BENJAMIM</v>
      </c>
      <c r="D288" s="27" t="s">
        <v>307</v>
      </c>
      <c r="E288" s="26" t="s">
        <v>162</v>
      </c>
      <c r="F288" s="26" t="s">
        <v>149</v>
      </c>
      <c r="G288" s="26">
        <v>150</v>
      </c>
      <c r="H288" s="26" t="s">
        <v>107</v>
      </c>
      <c r="I288" s="28">
        <v>4</v>
      </c>
      <c r="J288" s="28">
        <v>0</v>
      </c>
      <c r="K288" s="28">
        <v>0</v>
      </c>
      <c r="L288" s="28">
        <f>(J288+K288)/2</f>
        <v>0</v>
      </c>
    </row>
    <row r="289" spans="1:12" s="29" customFormat="1" ht="63" x14ac:dyDescent="0.25">
      <c r="A289" s="26" t="s">
        <v>161</v>
      </c>
      <c r="B289" s="26" t="str">
        <f>A289&amp;" - "&amp;G289</f>
        <v>3.3.90.30.26.01.0106.000004-01 - 431</v>
      </c>
      <c r="C289" s="26" t="str">
        <f>LEFT(E289,SEARCH(",",E289)-1)</f>
        <v>BENJAMIM</v>
      </c>
      <c r="D289" s="27" t="s">
        <v>307</v>
      </c>
      <c r="E289" s="26" t="s">
        <v>162</v>
      </c>
      <c r="F289" s="26" t="s">
        <v>149</v>
      </c>
      <c r="G289" s="26">
        <v>431</v>
      </c>
      <c r="H289" s="26" t="s">
        <v>156</v>
      </c>
      <c r="I289" s="28">
        <v>0</v>
      </c>
      <c r="J289" s="28">
        <v>0</v>
      </c>
      <c r="K289" s="28">
        <v>0</v>
      </c>
      <c r="L289" s="28">
        <f>(J289+K289)/2</f>
        <v>0</v>
      </c>
    </row>
    <row r="290" spans="1:12" s="29" customFormat="1" ht="63" x14ac:dyDescent="0.25">
      <c r="A290" s="26" t="s">
        <v>208</v>
      </c>
      <c r="B290" s="26" t="str">
        <f>A290&amp;" - "&amp;G290</f>
        <v>3.3.90.30.26.01.0334.000001-01 - 112</v>
      </c>
      <c r="C290" s="26" t="str">
        <f>LEFT(E290,SEARCH(",",E290)-1)</f>
        <v>LÂMPADA DE LED</v>
      </c>
      <c r="D290" s="27" t="s">
        <v>309</v>
      </c>
      <c r="E290" s="26" t="s">
        <v>209</v>
      </c>
      <c r="F290" s="26" t="s">
        <v>149</v>
      </c>
      <c r="G290" s="26">
        <v>112</v>
      </c>
      <c r="H290" s="26" t="s">
        <v>115</v>
      </c>
      <c r="I290" s="28">
        <v>0</v>
      </c>
      <c r="J290" s="28">
        <v>70</v>
      </c>
      <c r="K290" s="28">
        <v>0</v>
      </c>
      <c r="L290" s="28">
        <f>(J290+K290)/2</f>
        <v>35</v>
      </c>
    </row>
    <row r="291" spans="1:12" s="29" customFormat="1" ht="63" x14ac:dyDescent="0.25">
      <c r="A291" s="26" t="s">
        <v>208</v>
      </c>
      <c r="B291" s="26" t="str">
        <f>A291&amp;" - "&amp;G291</f>
        <v>3.3.90.30.26.01.0334.000001-01 - 63</v>
      </c>
      <c r="C291" s="26" t="str">
        <f>LEFT(E291,SEARCH(",",E291)-1)</f>
        <v>LÂMPADA DE LED</v>
      </c>
      <c r="D291" s="27" t="s">
        <v>310</v>
      </c>
      <c r="E291" s="26" t="s">
        <v>209</v>
      </c>
      <c r="F291" s="26" t="s">
        <v>149</v>
      </c>
      <c r="G291" s="26">
        <v>63</v>
      </c>
      <c r="H291" s="26" t="s">
        <v>111</v>
      </c>
      <c r="I291" s="28">
        <v>65</v>
      </c>
      <c r="J291" s="28">
        <v>5</v>
      </c>
      <c r="K291" s="28">
        <v>0</v>
      </c>
      <c r="L291" s="28">
        <f>(J291+K291)/2</f>
        <v>2.5</v>
      </c>
    </row>
    <row r="292" spans="1:12" s="29" customFormat="1" ht="63" x14ac:dyDescent="0.25">
      <c r="A292" s="26" t="s">
        <v>208</v>
      </c>
      <c r="B292" s="26" t="str">
        <f>A292&amp;" - "&amp;G292</f>
        <v>3.3.90.30.26.01.0334.000001-01 - 196</v>
      </c>
      <c r="C292" s="26" t="str">
        <f>LEFT(E292,SEARCH(",",E292)-1)</f>
        <v>LÂMPADA DE LED</v>
      </c>
      <c r="D292" s="27" t="s">
        <v>311</v>
      </c>
      <c r="E292" s="26" t="s">
        <v>209</v>
      </c>
      <c r="F292" s="26" t="s">
        <v>149</v>
      </c>
      <c r="G292" s="26">
        <v>196</v>
      </c>
      <c r="H292" s="26" t="s">
        <v>128</v>
      </c>
      <c r="I292" s="28">
        <v>0</v>
      </c>
      <c r="J292" s="28">
        <v>50</v>
      </c>
      <c r="K292" s="28">
        <v>0</v>
      </c>
      <c r="L292" s="28">
        <f>(J292+K292)/2</f>
        <v>25</v>
      </c>
    </row>
    <row r="293" spans="1:12" s="29" customFormat="1" ht="63" x14ac:dyDescent="0.25">
      <c r="A293" s="26" t="s">
        <v>208</v>
      </c>
      <c r="B293" s="26" t="str">
        <f>A293&amp;" - "&amp;G293</f>
        <v>3.3.90.30.26.01.0334.000001-01 - 94</v>
      </c>
      <c r="C293" s="26" t="str">
        <f>LEFT(E293,SEARCH(",",E293)-1)</f>
        <v>LÂMPADA DE LED</v>
      </c>
      <c r="D293" s="27" t="s">
        <v>311</v>
      </c>
      <c r="E293" s="26" t="s">
        <v>209</v>
      </c>
      <c r="F293" s="26" t="s">
        <v>149</v>
      </c>
      <c r="G293" s="26">
        <v>94</v>
      </c>
      <c r="H293" s="26" t="s">
        <v>104</v>
      </c>
      <c r="I293" s="28">
        <v>0</v>
      </c>
      <c r="J293" s="28">
        <v>11</v>
      </c>
      <c r="K293" s="28">
        <v>0</v>
      </c>
      <c r="L293" s="28">
        <f>(J293+K293)/2</f>
        <v>5.5</v>
      </c>
    </row>
    <row r="294" spans="1:12" s="29" customFormat="1" ht="63" x14ac:dyDescent="0.25">
      <c r="A294" s="26" t="s">
        <v>208</v>
      </c>
      <c r="B294" s="26" t="str">
        <f>A294&amp;" - "&amp;G294</f>
        <v>3.3.90.30.26.01.0334.000001-01 - 135</v>
      </c>
      <c r="C294" s="26" t="str">
        <f>LEFT(E294,SEARCH(",",E294)-1)</f>
        <v>LÂMPADA DE LED</v>
      </c>
      <c r="D294" s="27" t="s">
        <v>312</v>
      </c>
      <c r="E294" s="26" t="s">
        <v>209</v>
      </c>
      <c r="F294" s="26" t="s">
        <v>149</v>
      </c>
      <c r="G294" s="26">
        <v>135</v>
      </c>
      <c r="H294" s="26" t="s">
        <v>141</v>
      </c>
      <c r="I294" s="28">
        <v>0</v>
      </c>
      <c r="J294" s="28">
        <v>50</v>
      </c>
      <c r="K294" s="28">
        <v>0</v>
      </c>
      <c r="L294" s="28">
        <f>(J294+K294)/2</f>
        <v>25</v>
      </c>
    </row>
    <row r="295" spans="1:12" s="29" customFormat="1" ht="63" x14ac:dyDescent="0.25">
      <c r="A295" s="26" t="s">
        <v>208</v>
      </c>
      <c r="B295" s="26" t="str">
        <f>A295&amp;" - "&amp;G295</f>
        <v>3.3.90.30.26.01.0334.000001-01 - 150</v>
      </c>
      <c r="C295" s="26" t="str">
        <f>LEFT(E295,SEARCH(",",E295)-1)</f>
        <v>LÂMPADA DE LED</v>
      </c>
      <c r="D295" s="27" t="s">
        <v>312</v>
      </c>
      <c r="E295" s="26" t="s">
        <v>209</v>
      </c>
      <c r="F295" s="26" t="s">
        <v>149</v>
      </c>
      <c r="G295" s="26">
        <v>150</v>
      </c>
      <c r="H295" s="26" t="s">
        <v>107</v>
      </c>
      <c r="I295" s="28">
        <v>234</v>
      </c>
      <c r="J295" s="28">
        <v>312</v>
      </c>
      <c r="K295" s="28">
        <v>0</v>
      </c>
      <c r="L295" s="28">
        <f>(J295+K295)/2</f>
        <v>156</v>
      </c>
    </row>
    <row r="296" spans="1:12" s="29" customFormat="1" ht="63" x14ac:dyDescent="0.25">
      <c r="A296" s="26" t="s">
        <v>208</v>
      </c>
      <c r="B296" s="26" t="str">
        <f>A296&amp;" - "&amp;G296</f>
        <v>3.3.90.30.26.01.0334.000001-01 - 410</v>
      </c>
      <c r="C296" s="26" t="str">
        <f>LEFT(E296,SEARCH(",",E296)-1)</f>
        <v>LÂMPADA DE LED</v>
      </c>
      <c r="D296" s="27" t="s">
        <v>313</v>
      </c>
      <c r="E296" s="26" t="s">
        <v>209</v>
      </c>
      <c r="F296" s="26" t="s">
        <v>149</v>
      </c>
      <c r="G296" s="26">
        <v>410</v>
      </c>
      <c r="H296" s="26" t="s">
        <v>110</v>
      </c>
      <c r="I296" s="28">
        <v>0</v>
      </c>
      <c r="J296" s="28">
        <v>31</v>
      </c>
      <c r="K296" s="28">
        <v>0</v>
      </c>
      <c r="L296" s="28">
        <f>(J296+K296)/2</f>
        <v>15.5</v>
      </c>
    </row>
    <row r="297" spans="1:12" s="29" customFormat="1" ht="63" x14ac:dyDescent="0.25">
      <c r="A297" s="26" t="s">
        <v>208</v>
      </c>
      <c r="B297" s="26" t="str">
        <f>A297&amp;" - "&amp;G297</f>
        <v>3.3.90.30.26.01.0334.000001-01 - 50</v>
      </c>
      <c r="C297" s="26" t="str">
        <f>LEFT(E297,SEARCH(",",E297)-1)</f>
        <v>LÂMPADA DE LED</v>
      </c>
      <c r="D297" s="27" t="s">
        <v>313</v>
      </c>
      <c r="E297" s="26" t="s">
        <v>209</v>
      </c>
      <c r="F297" s="26" t="s">
        <v>149</v>
      </c>
      <c r="G297" s="26">
        <v>50</v>
      </c>
      <c r="H297" s="26" t="s">
        <v>108</v>
      </c>
      <c r="I297" s="28">
        <v>70</v>
      </c>
      <c r="J297" s="28">
        <v>100</v>
      </c>
      <c r="K297" s="28">
        <v>0</v>
      </c>
      <c r="L297" s="28">
        <f>(J297+K297)/2</f>
        <v>50</v>
      </c>
    </row>
    <row r="298" spans="1:12" s="29" customFormat="1" ht="63" x14ac:dyDescent="0.25">
      <c r="A298" s="26" t="s">
        <v>208</v>
      </c>
      <c r="B298" s="26" t="str">
        <f>A298&amp;" - "&amp;G298</f>
        <v>3.3.90.30.26.01.0334.000001-01 - 431</v>
      </c>
      <c r="C298" s="26" t="str">
        <f>LEFT(E298,SEARCH(",",E298)-1)</f>
        <v>LÂMPADA DE LED</v>
      </c>
      <c r="D298" s="27" t="s">
        <v>313</v>
      </c>
      <c r="E298" s="26" t="s">
        <v>209</v>
      </c>
      <c r="F298" s="26" t="s">
        <v>149</v>
      </c>
      <c r="G298" s="26">
        <v>431</v>
      </c>
      <c r="H298" s="26" t="s">
        <v>156</v>
      </c>
      <c r="I298" s="28">
        <v>0</v>
      </c>
      <c r="J298" s="28">
        <v>2</v>
      </c>
      <c r="K298" s="28">
        <v>0</v>
      </c>
      <c r="L298" s="28">
        <f>(J298+K298)/2</f>
        <v>1</v>
      </c>
    </row>
    <row r="299" spans="1:12" s="29" customFormat="1" ht="63" x14ac:dyDescent="0.25">
      <c r="A299" s="26" t="s">
        <v>208</v>
      </c>
      <c r="B299" s="26" t="str">
        <f>A299&amp;" - "&amp;G299</f>
        <v>3.3.90.30.26.01.0334.000001-01 - 146</v>
      </c>
      <c r="C299" s="26" t="str">
        <f>LEFT(E299,SEARCH(",",E299)-1)</f>
        <v>LÂMPADA DE LED</v>
      </c>
      <c r="D299" s="27" t="s">
        <v>309</v>
      </c>
      <c r="E299" s="26" t="s">
        <v>209</v>
      </c>
      <c r="F299" s="26" t="s">
        <v>149</v>
      </c>
      <c r="G299" s="26">
        <v>146</v>
      </c>
      <c r="H299" s="26" t="s">
        <v>168</v>
      </c>
      <c r="I299" s="28">
        <v>0</v>
      </c>
      <c r="J299" s="28">
        <v>0</v>
      </c>
      <c r="K299" s="28">
        <v>0</v>
      </c>
      <c r="L299" s="28">
        <f>(J299+K299)/2</f>
        <v>0</v>
      </c>
    </row>
    <row r="300" spans="1:12" s="29" customFormat="1" ht="63" x14ac:dyDescent="0.25">
      <c r="A300" s="26" t="s">
        <v>208</v>
      </c>
      <c r="B300" s="26" t="str">
        <f>A300&amp;" - "&amp;G300</f>
        <v>3.3.90.30.26.01.0334.000001-01 - 131</v>
      </c>
      <c r="C300" s="26" t="str">
        <f>LEFT(E300,SEARCH(",",E300)-1)</f>
        <v>LÂMPADA DE LED</v>
      </c>
      <c r="D300" s="27" t="s">
        <v>313</v>
      </c>
      <c r="E300" s="26" t="s">
        <v>209</v>
      </c>
      <c r="F300" s="26" t="s">
        <v>149</v>
      </c>
      <c r="G300" s="26">
        <v>131</v>
      </c>
      <c r="H300" s="26" t="s">
        <v>135</v>
      </c>
      <c r="I300" s="28">
        <v>25</v>
      </c>
      <c r="J300" s="28">
        <v>0</v>
      </c>
      <c r="K300" s="28">
        <v>0</v>
      </c>
      <c r="L300" s="28">
        <f>(J300+K300)/2</f>
        <v>0</v>
      </c>
    </row>
    <row r="301" spans="1:12" s="29" customFormat="1" ht="63" x14ac:dyDescent="0.25">
      <c r="A301" s="26" t="s">
        <v>208</v>
      </c>
      <c r="B301" s="26" t="str">
        <f>A301&amp;" - "&amp;G301</f>
        <v>3.3.90.30.26.01.0334.000001-01 - 417</v>
      </c>
      <c r="C301" s="26" t="str">
        <f>LEFT(E301,SEARCH(",",E301)-1)</f>
        <v>LÂMPADA DE LED</v>
      </c>
      <c r="D301" s="27" t="s">
        <v>313</v>
      </c>
      <c r="E301" s="26" t="s">
        <v>209</v>
      </c>
      <c r="F301" s="26" t="s">
        <v>149</v>
      </c>
      <c r="G301" s="26">
        <v>417</v>
      </c>
      <c r="H301" s="26" t="s">
        <v>132</v>
      </c>
      <c r="I301" s="28">
        <v>0</v>
      </c>
      <c r="J301" s="28">
        <v>0</v>
      </c>
      <c r="K301" s="28">
        <v>0</v>
      </c>
      <c r="L301" s="28">
        <f>(J301+K301)/2</f>
        <v>0</v>
      </c>
    </row>
    <row r="302" spans="1:12" s="29" customFormat="1" ht="63" x14ac:dyDescent="0.25">
      <c r="A302" s="26" t="s">
        <v>210</v>
      </c>
      <c r="B302" s="26" t="str">
        <f>A302&amp;" - "&amp;G302</f>
        <v>3.3.90.30.26.01.0334.000002-01 - 417</v>
      </c>
      <c r="C302" s="26" t="str">
        <f>LEFT(E302,SEARCH(",",E302)-1)</f>
        <v>LÂMPADA DE LED</v>
      </c>
      <c r="D302" s="27" t="s">
        <v>314</v>
      </c>
      <c r="E302" s="26" t="s">
        <v>211</v>
      </c>
      <c r="F302" s="26" t="s">
        <v>149</v>
      </c>
      <c r="G302" s="26">
        <v>417</v>
      </c>
      <c r="H302" s="26" t="s">
        <v>132</v>
      </c>
      <c r="I302" s="28">
        <v>0</v>
      </c>
      <c r="J302" s="28">
        <v>230</v>
      </c>
      <c r="K302" s="28">
        <v>0</v>
      </c>
      <c r="L302" s="28">
        <f>(J302+K302)/2</f>
        <v>115</v>
      </c>
    </row>
    <row r="303" spans="1:12" s="29" customFormat="1" ht="63" x14ac:dyDescent="0.25">
      <c r="A303" s="26" t="s">
        <v>210</v>
      </c>
      <c r="B303" s="26" t="str">
        <f>A303&amp;" - "&amp;G303</f>
        <v>3.3.90.30.26.01.0334.000002-01 - 94</v>
      </c>
      <c r="C303" s="26" t="str">
        <f>LEFT(E303,SEARCH(",",E303)-1)</f>
        <v>LÂMPADA DE LED</v>
      </c>
      <c r="D303" s="27" t="s">
        <v>315</v>
      </c>
      <c r="E303" s="26" t="s">
        <v>211</v>
      </c>
      <c r="F303" s="26" t="s">
        <v>149</v>
      </c>
      <c r="G303" s="26">
        <v>94</v>
      </c>
      <c r="H303" s="26" t="s">
        <v>104</v>
      </c>
      <c r="I303" s="28">
        <v>0</v>
      </c>
      <c r="J303" s="28">
        <v>214</v>
      </c>
      <c r="K303" s="28">
        <v>0</v>
      </c>
      <c r="L303" s="28">
        <f>(J303+K303)/2</f>
        <v>107</v>
      </c>
    </row>
    <row r="304" spans="1:12" s="29" customFormat="1" ht="63" x14ac:dyDescent="0.25">
      <c r="A304" s="26" t="s">
        <v>210</v>
      </c>
      <c r="B304" s="26" t="str">
        <f>A304&amp;" - "&amp;G304</f>
        <v>3.3.90.30.26.01.0334.000002-01 - 131</v>
      </c>
      <c r="C304" s="26" t="str">
        <f>LEFT(E304,SEARCH(",",E304)-1)</f>
        <v>LÂMPADA DE LED</v>
      </c>
      <c r="D304" s="27" t="s">
        <v>316</v>
      </c>
      <c r="E304" s="26" t="s">
        <v>211</v>
      </c>
      <c r="F304" s="26" t="s">
        <v>149</v>
      </c>
      <c r="G304" s="26">
        <v>131</v>
      </c>
      <c r="H304" s="26" t="s">
        <v>135</v>
      </c>
      <c r="I304" s="28">
        <v>0</v>
      </c>
      <c r="J304" s="28">
        <v>15</v>
      </c>
      <c r="K304" s="28">
        <v>0</v>
      </c>
      <c r="L304" s="28">
        <f>(J304+K304)/2</f>
        <v>7.5</v>
      </c>
    </row>
    <row r="305" spans="1:12" s="29" customFormat="1" ht="63" x14ac:dyDescent="0.25">
      <c r="A305" s="26" t="s">
        <v>210</v>
      </c>
      <c r="B305" s="26" t="str">
        <f>A305&amp;" - "&amp;G305</f>
        <v>3.3.90.30.26.01.0334.000002-01 - 196</v>
      </c>
      <c r="C305" s="26" t="str">
        <f>LEFT(E305,SEARCH(",",E305)-1)</f>
        <v>LÂMPADA DE LED</v>
      </c>
      <c r="D305" s="27" t="s">
        <v>317</v>
      </c>
      <c r="E305" s="26" t="s">
        <v>211</v>
      </c>
      <c r="F305" s="26" t="s">
        <v>149</v>
      </c>
      <c r="G305" s="26">
        <v>196</v>
      </c>
      <c r="H305" s="26" t="s">
        <v>128</v>
      </c>
      <c r="I305" s="28">
        <v>0</v>
      </c>
      <c r="J305" s="28">
        <v>320</v>
      </c>
      <c r="K305" s="28">
        <v>0</v>
      </c>
      <c r="L305" s="28">
        <f>(J305+K305)/2</f>
        <v>160</v>
      </c>
    </row>
    <row r="306" spans="1:12" s="29" customFormat="1" ht="63" x14ac:dyDescent="0.25">
      <c r="A306" s="26" t="s">
        <v>210</v>
      </c>
      <c r="B306" s="26" t="str">
        <f>A306&amp;" - "&amp;G306</f>
        <v>3.3.90.30.26.01.0334.000002-01 - 54</v>
      </c>
      <c r="C306" s="26" t="str">
        <f>LEFT(E306,SEARCH(",",E306)-1)</f>
        <v>LÂMPADA DE LED</v>
      </c>
      <c r="D306" s="27" t="s">
        <v>317</v>
      </c>
      <c r="E306" s="26" t="s">
        <v>211</v>
      </c>
      <c r="F306" s="26" t="s">
        <v>149</v>
      </c>
      <c r="G306" s="26">
        <v>54</v>
      </c>
      <c r="H306" s="26" t="s">
        <v>116</v>
      </c>
      <c r="I306" s="28">
        <v>0</v>
      </c>
      <c r="J306" s="28">
        <v>1000</v>
      </c>
      <c r="K306" s="28">
        <v>0</v>
      </c>
      <c r="L306" s="28">
        <f>(J306+K306)/2</f>
        <v>500</v>
      </c>
    </row>
    <row r="307" spans="1:12" s="29" customFormat="1" ht="63" x14ac:dyDescent="0.25">
      <c r="A307" s="26" t="s">
        <v>210</v>
      </c>
      <c r="B307" s="26" t="str">
        <f>A307&amp;" - "&amp;G307</f>
        <v>3.3.90.30.26.01.0334.000002-01 - 70</v>
      </c>
      <c r="C307" s="26" t="str">
        <f>LEFT(E307,SEARCH(",",E307)-1)</f>
        <v>LÂMPADA DE LED</v>
      </c>
      <c r="D307" s="27" t="s">
        <v>318</v>
      </c>
      <c r="E307" s="26" t="s">
        <v>211</v>
      </c>
      <c r="F307" s="26" t="s">
        <v>149</v>
      </c>
      <c r="G307" s="26">
        <v>70</v>
      </c>
      <c r="H307" s="26" t="s">
        <v>130</v>
      </c>
      <c r="I307" s="28">
        <v>0</v>
      </c>
      <c r="J307" s="28">
        <v>43</v>
      </c>
      <c r="K307" s="28">
        <v>0</v>
      </c>
      <c r="L307" s="28">
        <f>(J307+K307)/2</f>
        <v>21.5</v>
      </c>
    </row>
    <row r="308" spans="1:12" s="29" customFormat="1" ht="63" x14ac:dyDescent="0.25">
      <c r="A308" s="26" t="s">
        <v>210</v>
      </c>
      <c r="B308" s="26" t="str">
        <f>A308&amp;" - "&amp;G308</f>
        <v>3.3.90.30.26.01.0334.000002-01 - 480</v>
      </c>
      <c r="C308" s="26" t="str">
        <f>LEFT(E308,SEARCH(",",E308)-1)</f>
        <v>LÂMPADA DE LED</v>
      </c>
      <c r="D308" s="27" t="s">
        <v>319</v>
      </c>
      <c r="E308" s="26" t="s">
        <v>211</v>
      </c>
      <c r="F308" s="26" t="s">
        <v>149</v>
      </c>
      <c r="G308" s="26">
        <v>480</v>
      </c>
      <c r="H308" s="26" t="s">
        <v>133</v>
      </c>
      <c r="I308" s="28">
        <v>0</v>
      </c>
      <c r="J308" s="28">
        <v>40</v>
      </c>
      <c r="K308" s="28">
        <v>0</v>
      </c>
      <c r="L308" s="28">
        <f>(J308+K308)/2</f>
        <v>20</v>
      </c>
    </row>
    <row r="309" spans="1:12" s="29" customFormat="1" ht="78.75" x14ac:dyDescent="0.25">
      <c r="A309" s="26" t="s">
        <v>210</v>
      </c>
      <c r="B309" s="26" t="str">
        <f>A309&amp;" - "&amp;G309</f>
        <v>3.3.90.30.26.01.0334.000002-01 - 142</v>
      </c>
      <c r="C309" s="26" t="str">
        <f>LEFT(E309,SEARCH(",",E309)-1)</f>
        <v>LÂMPADA DE LED</v>
      </c>
      <c r="D309" s="27" t="s">
        <v>320</v>
      </c>
      <c r="E309" s="26" t="s">
        <v>211</v>
      </c>
      <c r="F309" s="26" t="s">
        <v>149</v>
      </c>
      <c r="G309" s="26">
        <v>142</v>
      </c>
      <c r="H309" s="26" t="s">
        <v>122</v>
      </c>
      <c r="I309" s="28">
        <v>0</v>
      </c>
      <c r="J309" s="28">
        <v>10</v>
      </c>
      <c r="K309" s="28">
        <v>0</v>
      </c>
      <c r="L309" s="28">
        <f>(J309+K309)/2</f>
        <v>5</v>
      </c>
    </row>
    <row r="310" spans="1:12" s="29" customFormat="1" ht="78.75" x14ac:dyDescent="0.25">
      <c r="A310" s="26" t="s">
        <v>210</v>
      </c>
      <c r="B310" s="26" t="str">
        <f>A310&amp;" - "&amp;G310</f>
        <v>3.3.90.30.26.01.0334.000002-01 - 195</v>
      </c>
      <c r="C310" s="26" t="str">
        <f>LEFT(E310,SEARCH(",",E310)-1)</f>
        <v>LÂMPADA DE LED</v>
      </c>
      <c r="D310" s="27" t="s">
        <v>320</v>
      </c>
      <c r="E310" s="26" t="s">
        <v>211</v>
      </c>
      <c r="F310" s="26" t="s">
        <v>149</v>
      </c>
      <c r="G310" s="26">
        <v>195</v>
      </c>
      <c r="H310" s="26" t="s">
        <v>109</v>
      </c>
      <c r="I310" s="28">
        <v>1</v>
      </c>
      <c r="J310" s="28">
        <v>9</v>
      </c>
      <c r="K310" s="28">
        <v>0</v>
      </c>
      <c r="L310" s="28">
        <f>(J310+K310)/2</f>
        <v>4.5</v>
      </c>
    </row>
    <row r="311" spans="1:12" s="29" customFormat="1" ht="78.75" x14ac:dyDescent="0.25">
      <c r="A311" s="26" t="s">
        <v>210</v>
      </c>
      <c r="B311" s="26" t="str">
        <f>A311&amp;" - "&amp;G311</f>
        <v>3.3.90.30.26.01.0334.000002-01 - 20</v>
      </c>
      <c r="C311" s="26" t="str">
        <f>LEFT(E311,SEARCH(",",E311)-1)</f>
        <v>LÂMPADA DE LED</v>
      </c>
      <c r="D311" s="27" t="s">
        <v>320</v>
      </c>
      <c r="E311" s="26" t="s">
        <v>211</v>
      </c>
      <c r="F311" s="26" t="s">
        <v>149</v>
      </c>
      <c r="G311" s="26">
        <v>20</v>
      </c>
      <c r="H311" s="26" t="s">
        <v>105</v>
      </c>
      <c r="I311" s="28">
        <v>0</v>
      </c>
      <c r="J311" s="28">
        <v>30</v>
      </c>
      <c r="K311" s="28">
        <v>0</v>
      </c>
      <c r="L311" s="28">
        <f>(J311+K311)/2</f>
        <v>15</v>
      </c>
    </row>
    <row r="312" spans="1:12" s="29" customFormat="1" ht="78.75" x14ac:dyDescent="0.25">
      <c r="A312" s="26" t="s">
        <v>210</v>
      </c>
      <c r="B312" s="26" t="str">
        <f>A312&amp;" - "&amp;G312</f>
        <v>3.3.90.30.26.01.0334.000002-01 - 72</v>
      </c>
      <c r="C312" s="26" t="str">
        <f>LEFT(E312,SEARCH(",",E312)-1)</f>
        <v>LÂMPADA DE LED</v>
      </c>
      <c r="D312" s="27" t="s">
        <v>321</v>
      </c>
      <c r="E312" s="26" t="s">
        <v>211</v>
      </c>
      <c r="F312" s="26" t="s">
        <v>149</v>
      </c>
      <c r="G312" s="26">
        <v>72</v>
      </c>
      <c r="H312" s="26" t="s">
        <v>114</v>
      </c>
      <c r="I312" s="28">
        <v>14</v>
      </c>
      <c r="J312" s="28">
        <v>55</v>
      </c>
      <c r="K312" s="28">
        <v>0</v>
      </c>
      <c r="L312" s="28">
        <f>(J312+K312)/2</f>
        <v>27.5</v>
      </c>
    </row>
    <row r="313" spans="1:12" s="29" customFormat="1" ht="78.75" x14ac:dyDescent="0.25">
      <c r="A313" s="26" t="s">
        <v>210</v>
      </c>
      <c r="B313" s="26" t="str">
        <f>A313&amp;" - "&amp;G313</f>
        <v>3.3.90.30.26.01.0334.000002-01 - 2</v>
      </c>
      <c r="C313" s="26" t="str">
        <f>LEFT(E313,SEARCH(",",E313)-1)</f>
        <v>LÂMPADA DE LED</v>
      </c>
      <c r="D313" s="27" t="s">
        <v>322</v>
      </c>
      <c r="E313" s="26" t="s">
        <v>211</v>
      </c>
      <c r="F313" s="26" t="s">
        <v>149</v>
      </c>
      <c r="G313" s="26">
        <v>2</v>
      </c>
      <c r="H313" s="26" t="s">
        <v>129</v>
      </c>
      <c r="I313" s="28">
        <v>0</v>
      </c>
      <c r="J313" s="28">
        <v>64</v>
      </c>
      <c r="K313" s="28">
        <v>0</v>
      </c>
      <c r="L313" s="28">
        <f>(J313+K313)/2</f>
        <v>32</v>
      </c>
    </row>
    <row r="314" spans="1:12" s="29" customFormat="1" ht="78.75" x14ac:dyDescent="0.25">
      <c r="A314" s="26" t="s">
        <v>210</v>
      </c>
      <c r="B314" s="26" t="str">
        <f>A314&amp;" - "&amp;G314</f>
        <v>3.3.90.30.26.01.0334.000002-01 - 144</v>
      </c>
      <c r="C314" s="26" t="str">
        <f>LEFT(E314,SEARCH(",",E314)-1)</f>
        <v>LÂMPADA DE LED</v>
      </c>
      <c r="D314" s="27" t="s">
        <v>323</v>
      </c>
      <c r="E314" s="26" t="s">
        <v>211</v>
      </c>
      <c r="F314" s="26" t="s">
        <v>149</v>
      </c>
      <c r="G314" s="26">
        <v>144</v>
      </c>
      <c r="H314" s="26" t="s">
        <v>138</v>
      </c>
      <c r="I314" s="28">
        <v>0</v>
      </c>
      <c r="J314" s="28">
        <v>25</v>
      </c>
      <c r="K314" s="28">
        <v>0</v>
      </c>
      <c r="L314" s="28">
        <f>(J314+K314)/2</f>
        <v>12.5</v>
      </c>
    </row>
    <row r="315" spans="1:12" s="29" customFormat="1" ht="78.75" x14ac:dyDescent="0.25">
      <c r="A315" s="26" t="s">
        <v>210</v>
      </c>
      <c r="B315" s="26" t="str">
        <f>A315&amp;" - "&amp;G315</f>
        <v>3.3.90.30.26.01.0334.000002-01 - 145</v>
      </c>
      <c r="C315" s="26" t="str">
        <f>LEFT(E315,SEARCH(",",E315)-1)</f>
        <v>LÂMPADA DE LED</v>
      </c>
      <c r="D315" s="27" t="s">
        <v>323</v>
      </c>
      <c r="E315" s="26" t="s">
        <v>211</v>
      </c>
      <c r="F315" s="26" t="s">
        <v>149</v>
      </c>
      <c r="G315" s="26">
        <v>145</v>
      </c>
      <c r="H315" s="26" t="s">
        <v>164</v>
      </c>
      <c r="I315" s="28">
        <v>0</v>
      </c>
      <c r="J315" s="28">
        <v>85</v>
      </c>
      <c r="K315" s="28">
        <v>0</v>
      </c>
      <c r="L315" s="28">
        <f>(J315+K315)/2</f>
        <v>42.5</v>
      </c>
    </row>
    <row r="316" spans="1:12" s="29" customFormat="1" ht="78.75" x14ac:dyDescent="0.25">
      <c r="A316" s="26" t="s">
        <v>210</v>
      </c>
      <c r="B316" s="26" t="str">
        <f>A316&amp;" - "&amp;G316</f>
        <v>3.3.90.30.26.01.0334.000002-01 - 306</v>
      </c>
      <c r="C316" s="26" t="str">
        <f>LEFT(E316,SEARCH(",",E316)-1)</f>
        <v>LÂMPADA DE LED</v>
      </c>
      <c r="D316" s="27" t="s">
        <v>323</v>
      </c>
      <c r="E316" s="26" t="s">
        <v>211</v>
      </c>
      <c r="F316" s="26" t="s">
        <v>149</v>
      </c>
      <c r="G316" s="26">
        <v>306</v>
      </c>
      <c r="H316" s="26" t="s">
        <v>126</v>
      </c>
      <c r="I316" s="28">
        <v>0</v>
      </c>
      <c r="J316" s="28">
        <v>67</v>
      </c>
      <c r="K316" s="28">
        <v>0</v>
      </c>
      <c r="L316" s="28">
        <f>(J316+K316)/2</f>
        <v>33.5</v>
      </c>
    </row>
    <row r="317" spans="1:12" s="29" customFormat="1" ht="78.75" x14ac:dyDescent="0.25">
      <c r="A317" s="26" t="s">
        <v>210</v>
      </c>
      <c r="B317" s="26" t="str">
        <f>A317&amp;" - "&amp;G317</f>
        <v>3.3.90.30.26.01.0334.000002-01 - 391</v>
      </c>
      <c r="C317" s="26" t="str">
        <f>LEFT(E317,SEARCH(",",E317)-1)</f>
        <v>LÂMPADA DE LED</v>
      </c>
      <c r="D317" s="27" t="s">
        <v>323</v>
      </c>
      <c r="E317" s="26" t="s">
        <v>211</v>
      </c>
      <c r="F317" s="26" t="s">
        <v>149</v>
      </c>
      <c r="G317" s="26">
        <v>391</v>
      </c>
      <c r="H317" s="26" t="s">
        <v>113</v>
      </c>
      <c r="I317" s="28">
        <v>0</v>
      </c>
      <c r="J317" s="28">
        <v>59</v>
      </c>
      <c r="K317" s="28">
        <v>0</v>
      </c>
      <c r="L317" s="28">
        <f>(J317+K317)/2</f>
        <v>29.5</v>
      </c>
    </row>
    <row r="318" spans="1:12" s="29" customFormat="1" ht="78.75" x14ac:dyDescent="0.25">
      <c r="A318" s="26" t="s">
        <v>210</v>
      </c>
      <c r="B318" s="26" t="str">
        <f>A318&amp;" - "&amp;G318</f>
        <v>3.3.90.30.26.01.0334.000002-01 - 150</v>
      </c>
      <c r="C318" s="26" t="str">
        <f>LEFT(E318,SEARCH(",",E318)-1)</f>
        <v>LÂMPADA DE LED</v>
      </c>
      <c r="D318" s="27" t="s">
        <v>323</v>
      </c>
      <c r="E318" s="26" t="s">
        <v>211</v>
      </c>
      <c r="F318" s="26" t="s">
        <v>149</v>
      </c>
      <c r="G318" s="26">
        <v>150</v>
      </c>
      <c r="H318" s="26" t="s">
        <v>107</v>
      </c>
      <c r="I318" s="28">
        <v>294</v>
      </c>
      <c r="J318" s="28">
        <v>260</v>
      </c>
      <c r="K318" s="28">
        <v>0</v>
      </c>
      <c r="L318" s="28">
        <f>(J318+K318)/2</f>
        <v>130</v>
      </c>
    </row>
    <row r="319" spans="1:12" s="29" customFormat="1" ht="78.75" x14ac:dyDescent="0.25">
      <c r="A319" s="26" t="s">
        <v>210</v>
      </c>
      <c r="B319" s="26" t="str">
        <f>A319&amp;" - "&amp;G319</f>
        <v>3.3.90.30.26.01.0334.000002-01 - 410</v>
      </c>
      <c r="C319" s="26" t="str">
        <f>LEFT(E319,SEARCH(",",E319)-1)</f>
        <v>LÂMPADA DE LED</v>
      </c>
      <c r="D319" s="27" t="s">
        <v>323</v>
      </c>
      <c r="E319" s="26" t="s">
        <v>211</v>
      </c>
      <c r="F319" s="26" t="s">
        <v>149</v>
      </c>
      <c r="G319" s="26">
        <v>410</v>
      </c>
      <c r="H319" s="26" t="s">
        <v>110</v>
      </c>
      <c r="I319" s="28">
        <v>0</v>
      </c>
      <c r="J319" s="28">
        <v>240</v>
      </c>
      <c r="K319" s="28">
        <v>0</v>
      </c>
      <c r="L319" s="28">
        <f>(J319+K319)/2</f>
        <v>120</v>
      </c>
    </row>
    <row r="320" spans="1:12" s="29" customFormat="1" ht="78.75" x14ac:dyDescent="0.25">
      <c r="A320" s="26" t="s">
        <v>210</v>
      </c>
      <c r="B320" s="26" t="str">
        <f>A320&amp;" - "&amp;G320</f>
        <v>3.3.90.30.26.01.0334.000002-01 - 50</v>
      </c>
      <c r="C320" s="26" t="str">
        <f>LEFT(E320,SEARCH(",",E320)-1)</f>
        <v>LÂMPADA DE LED</v>
      </c>
      <c r="D320" s="27" t="s">
        <v>323</v>
      </c>
      <c r="E320" s="26" t="s">
        <v>211</v>
      </c>
      <c r="F320" s="26" t="s">
        <v>149</v>
      </c>
      <c r="G320" s="26">
        <v>50</v>
      </c>
      <c r="H320" s="26" t="s">
        <v>108</v>
      </c>
      <c r="I320" s="28">
        <v>0</v>
      </c>
      <c r="J320" s="28">
        <v>3170</v>
      </c>
      <c r="K320" s="28">
        <v>0</v>
      </c>
      <c r="L320" s="28">
        <f>(J320+K320)/2</f>
        <v>1585</v>
      </c>
    </row>
    <row r="321" spans="1:12" s="29" customFormat="1" ht="78.75" x14ac:dyDescent="0.25">
      <c r="A321" s="26" t="s">
        <v>210</v>
      </c>
      <c r="B321" s="26" t="str">
        <f>A321&amp;" - "&amp;G321</f>
        <v>3.3.90.30.26.01.0334.000002-01 - 90</v>
      </c>
      <c r="C321" s="26" t="str">
        <f>LEFT(E321,SEARCH(",",E321)-1)</f>
        <v>LÂMPADA DE LED</v>
      </c>
      <c r="D321" s="27" t="s">
        <v>323</v>
      </c>
      <c r="E321" s="26" t="s">
        <v>211</v>
      </c>
      <c r="F321" s="26" t="s">
        <v>149</v>
      </c>
      <c r="G321" s="26">
        <v>90</v>
      </c>
      <c r="H321" s="26" t="s">
        <v>145</v>
      </c>
      <c r="I321" s="28">
        <v>30</v>
      </c>
      <c r="J321" s="28">
        <v>200</v>
      </c>
      <c r="K321" s="28">
        <v>0</v>
      </c>
      <c r="L321" s="28">
        <f>(J321+K321)/2</f>
        <v>100</v>
      </c>
    </row>
    <row r="322" spans="1:12" s="29" customFormat="1" ht="78.75" x14ac:dyDescent="0.25">
      <c r="A322" s="26" t="s">
        <v>210</v>
      </c>
      <c r="B322" s="26" t="str">
        <f>A322&amp;" - "&amp;G322</f>
        <v>3.3.90.30.26.01.0334.000002-01 - 431</v>
      </c>
      <c r="C322" s="26" t="str">
        <f>LEFT(E322,SEARCH(",",E322)-1)</f>
        <v>LÂMPADA DE LED</v>
      </c>
      <c r="D322" s="27" t="s">
        <v>323</v>
      </c>
      <c r="E322" s="26" t="s">
        <v>211</v>
      </c>
      <c r="F322" s="26" t="s">
        <v>149</v>
      </c>
      <c r="G322" s="26">
        <v>431</v>
      </c>
      <c r="H322" s="26" t="s">
        <v>156</v>
      </c>
      <c r="I322" s="28">
        <v>0</v>
      </c>
      <c r="J322" s="28">
        <v>1011</v>
      </c>
      <c r="K322" s="28">
        <v>0</v>
      </c>
      <c r="L322" s="28">
        <f>(J322+K322)/2</f>
        <v>505.5</v>
      </c>
    </row>
    <row r="323" spans="1:12" s="29" customFormat="1" ht="78.75" x14ac:dyDescent="0.25">
      <c r="A323" s="26" t="s">
        <v>210</v>
      </c>
      <c r="B323" s="26" t="str">
        <f>A323&amp;" - "&amp;G323</f>
        <v>3.3.90.30.26.01.0334.000002-01 - 98</v>
      </c>
      <c r="C323" s="26" t="str">
        <f>LEFT(E323,SEARCH(",",E323)-1)</f>
        <v>LÂMPADA DE LED</v>
      </c>
      <c r="D323" s="27" t="s">
        <v>323</v>
      </c>
      <c r="E323" s="26" t="s">
        <v>211</v>
      </c>
      <c r="F323" s="26" t="s">
        <v>149</v>
      </c>
      <c r="G323" s="26">
        <v>98</v>
      </c>
      <c r="H323" s="26" t="s">
        <v>117</v>
      </c>
      <c r="I323" s="28">
        <v>0</v>
      </c>
      <c r="J323" s="28">
        <v>12</v>
      </c>
      <c r="K323" s="28">
        <v>0</v>
      </c>
      <c r="L323" s="28">
        <f>(J323+K323)/2</f>
        <v>6</v>
      </c>
    </row>
    <row r="324" spans="1:12" s="29" customFormat="1" ht="63" x14ac:dyDescent="0.25">
      <c r="A324" s="26" t="s">
        <v>210</v>
      </c>
      <c r="B324" s="26" t="str">
        <f>A324&amp;" - "&amp;G324</f>
        <v>3.3.90.30.26.01.0334.000002-01 - 220</v>
      </c>
      <c r="C324" s="26" t="str">
        <f>LEFT(E324,SEARCH(",",E324)-1)</f>
        <v>LÂMPADA DE LED</v>
      </c>
      <c r="D324" s="27" t="s">
        <v>324</v>
      </c>
      <c r="E324" s="26" t="s">
        <v>211</v>
      </c>
      <c r="F324" s="26" t="s">
        <v>149</v>
      </c>
      <c r="G324" s="26">
        <v>220</v>
      </c>
      <c r="H324" s="26" t="s">
        <v>259</v>
      </c>
      <c r="I324" s="28">
        <v>0</v>
      </c>
      <c r="J324" s="28">
        <v>20</v>
      </c>
      <c r="K324" s="28">
        <v>0</v>
      </c>
      <c r="L324" s="28">
        <f>(J324+K324)/2</f>
        <v>10</v>
      </c>
    </row>
    <row r="325" spans="1:12" s="29" customFormat="1" ht="78.75" x14ac:dyDescent="0.25">
      <c r="A325" s="26" t="s">
        <v>210</v>
      </c>
      <c r="B325" s="26" t="str">
        <f>A325&amp;" - "&amp;G325</f>
        <v>3.3.90.30.26.01.0334.000002-01 - 121</v>
      </c>
      <c r="C325" s="26" t="str">
        <f>LEFT(E325,SEARCH(",",E325)-1)</f>
        <v>LÂMPADA DE LED</v>
      </c>
      <c r="D325" s="27" t="s">
        <v>320</v>
      </c>
      <c r="E325" s="26" t="s">
        <v>211</v>
      </c>
      <c r="F325" s="26" t="s">
        <v>149</v>
      </c>
      <c r="G325" s="26">
        <v>121</v>
      </c>
      <c r="H325" s="26" t="s">
        <v>146</v>
      </c>
      <c r="I325" s="28">
        <v>25</v>
      </c>
      <c r="J325" s="28">
        <v>0</v>
      </c>
      <c r="K325" s="28">
        <v>0</v>
      </c>
      <c r="L325" s="28">
        <f>(J325+K325)/2</f>
        <v>0</v>
      </c>
    </row>
    <row r="326" spans="1:12" s="29" customFormat="1" ht="78.75" x14ac:dyDescent="0.25">
      <c r="A326" s="26" t="s">
        <v>210</v>
      </c>
      <c r="B326" s="26" t="str">
        <f>A326&amp;" - "&amp;G326</f>
        <v>3.3.90.30.26.01.0334.000002-01 - 132</v>
      </c>
      <c r="C326" s="26" t="str">
        <f>LEFT(E326,SEARCH(",",E326)-1)</f>
        <v>LÂMPADA DE LED</v>
      </c>
      <c r="D326" s="27" t="s">
        <v>323</v>
      </c>
      <c r="E326" s="26" t="s">
        <v>211</v>
      </c>
      <c r="F326" s="26" t="s">
        <v>149</v>
      </c>
      <c r="G326" s="26">
        <v>132</v>
      </c>
      <c r="H326" s="26" t="s">
        <v>136</v>
      </c>
      <c r="I326" s="28">
        <v>1</v>
      </c>
      <c r="J326" s="28">
        <v>0</v>
      </c>
      <c r="K326" s="28">
        <v>0</v>
      </c>
      <c r="L326" s="28">
        <f>(J326+K326)/2</f>
        <v>0</v>
      </c>
    </row>
    <row r="327" spans="1:12" s="29" customFormat="1" ht="78.75" x14ac:dyDescent="0.25">
      <c r="A327" s="26" t="s">
        <v>210</v>
      </c>
      <c r="B327" s="26" t="str">
        <f>A327&amp;" - "&amp;G327</f>
        <v>3.3.90.30.26.01.0334.000002-01 - 139</v>
      </c>
      <c r="C327" s="26" t="str">
        <f>LEFT(E327,SEARCH(",",E327)-1)</f>
        <v>LÂMPADA DE LED</v>
      </c>
      <c r="D327" s="27" t="s">
        <v>323</v>
      </c>
      <c r="E327" s="26" t="s">
        <v>211</v>
      </c>
      <c r="F327" s="26" t="s">
        <v>149</v>
      </c>
      <c r="G327" s="26">
        <v>139</v>
      </c>
      <c r="H327" s="26" t="s">
        <v>143</v>
      </c>
      <c r="I327" s="28">
        <v>30</v>
      </c>
      <c r="J327" s="28">
        <v>0</v>
      </c>
      <c r="K327" s="28">
        <v>0</v>
      </c>
      <c r="L327" s="28">
        <f>(J327+K327)/2</f>
        <v>0</v>
      </c>
    </row>
    <row r="328" spans="1:12" s="29" customFormat="1" ht="63" x14ac:dyDescent="0.25">
      <c r="A328" s="26" t="s">
        <v>210</v>
      </c>
      <c r="B328" s="26" t="str">
        <f>A328&amp;" - "&amp;G328</f>
        <v>3.3.90.30.26.01.0334.000002-01 - 143</v>
      </c>
      <c r="C328" s="26" t="str">
        <f>LEFT(E328,SEARCH(",",E328)-1)</f>
        <v>LÂMPADA DE LED</v>
      </c>
      <c r="D328" s="27" t="s">
        <v>324</v>
      </c>
      <c r="E328" s="26" t="s">
        <v>211</v>
      </c>
      <c r="F328" s="26" t="s">
        <v>149</v>
      </c>
      <c r="G328" s="26">
        <v>143</v>
      </c>
      <c r="H328" s="26" t="s">
        <v>123</v>
      </c>
      <c r="I328" s="28">
        <v>0</v>
      </c>
      <c r="J328" s="28">
        <v>0</v>
      </c>
      <c r="K328" s="28">
        <v>0</v>
      </c>
      <c r="L328" s="28">
        <f>(J328+K328)/2</f>
        <v>0</v>
      </c>
    </row>
    <row r="329" spans="1:12" s="29" customFormat="1" ht="63" x14ac:dyDescent="0.25">
      <c r="A329" s="26" t="s">
        <v>210</v>
      </c>
      <c r="B329" s="26" t="str">
        <f>A329&amp;" - "&amp;G329</f>
        <v>3.3.90.30.26.01.0334.000002-01 - 309</v>
      </c>
      <c r="C329" s="26" t="str">
        <f>LEFT(E329,SEARCH(",",E329)-1)</f>
        <v>LÂMPADA DE LED</v>
      </c>
      <c r="D329" s="27" t="s">
        <v>324</v>
      </c>
      <c r="E329" s="26" t="s">
        <v>211</v>
      </c>
      <c r="F329" s="26" t="s">
        <v>149</v>
      </c>
      <c r="G329" s="26">
        <v>309</v>
      </c>
      <c r="H329" s="26" t="s">
        <v>163</v>
      </c>
      <c r="I329" s="28">
        <v>7</v>
      </c>
      <c r="J329" s="28">
        <v>0</v>
      </c>
      <c r="K329" s="28">
        <v>0</v>
      </c>
      <c r="L329" s="28">
        <f>(J329+K329)/2</f>
        <v>0</v>
      </c>
    </row>
    <row r="330" spans="1:12" s="29" customFormat="1" ht="63" x14ac:dyDescent="0.25">
      <c r="A330" s="26" t="s">
        <v>210</v>
      </c>
      <c r="B330" s="26" t="str">
        <f>A330&amp;" - "&amp;G330</f>
        <v>3.3.90.30.26.01.0334.000002-01 - 401</v>
      </c>
      <c r="C330" s="26" t="str">
        <f>LEFT(E330,SEARCH(",",E330)-1)</f>
        <v>LÂMPADA DE LED</v>
      </c>
      <c r="D330" s="27" t="s">
        <v>324</v>
      </c>
      <c r="E330" s="26" t="s">
        <v>211</v>
      </c>
      <c r="F330" s="26" t="s">
        <v>149</v>
      </c>
      <c r="G330" s="26">
        <v>401</v>
      </c>
      <c r="H330" s="26" t="s">
        <v>144</v>
      </c>
      <c r="I330" s="28">
        <v>0</v>
      </c>
      <c r="J330" s="28">
        <v>0</v>
      </c>
      <c r="K330" s="28">
        <v>0</v>
      </c>
      <c r="L330" s="28">
        <f>(J330+K330)/2</f>
        <v>0</v>
      </c>
    </row>
    <row r="331" spans="1:12" s="29" customFormat="1" ht="63" x14ac:dyDescent="0.25">
      <c r="A331" s="26" t="s">
        <v>212</v>
      </c>
      <c r="B331" s="26" t="str">
        <f>A331&amp;" - "&amp;G331</f>
        <v>3.3.90.30.26.01.0334.000004-01 - 135</v>
      </c>
      <c r="C331" s="26" t="str">
        <f>LEFT(E331,SEARCH(",",E331)-1)</f>
        <v>LÂMPADA DE LED</v>
      </c>
      <c r="D331" s="27" t="s">
        <v>325</v>
      </c>
      <c r="E331" s="26" t="s">
        <v>213</v>
      </c>
      <c r="F331" s="26" t="s">
        <v>149</v>
      </c>
      <c r="G331" s="26">
        <v>135</v>
      </c>
      <c r="H331" s="26" t="s">
        <v>141</v>
      </c>
      <c r="I331" s="28">
        <v>0</v>
      </c>
      <c r="J331" s="28">
        <v>100</v>
      </c>
      <c r="K331" s="28">
        <v>0</v>
      </c>
      <c r="L331" s="28">
        <f>(J331+K331)/2</f>
        <v>50</v>
      </c>
    </row>
    <row r="332" spans="1:12" s="29" customFormat="1" ht="63" x14ac:dyDescent="0.25">
      <c r="A332" s="26" t="s">
        <v>212</v>
      </c>
      <c r="B332" s="26" t="str">
        <f>A332&amp;" - "&amp;G332</f>
        <v>3.3.90.30.26.01.0334.000004-01 - 220</v>
      </c>
      <c r="C332" s="26" t="str">
        <f>LEFT(E332,SEARCH(",",E332)-1)</f>
        <v>LÂMPADA DE LED</v>
      </c>
      <c r="D332" s="27" t="s">
        <v>326</v>
      </c>
      <c r="E332" s="26" t="s">
        <v>213</v>
      </c>
      <c r="F332" s="26" t="s">
        <v>149</v>
      </c>
      <c r="G332" s="26">
        <v>220</v>
      </c>
      <c r="H332" s="26" t="s">
        <v>259</v>
      </c>
      <c r="I332" s="28">
        <v>0</v>
      </c>
      <c r="J332" s="28">
        <v>20</v>
      </c>
      <c r="K332" s="28">
        <v>0</v>
      </c>
      <c r="L332" s="28">
        <f>(J332+K332)/2</f>
        <v>10</v>
      </c>
    </row>
    <row r="333" spans="1:12" s="29" customFormat="1" ht="63" x14ac:dyDescent="0.25">
      <c r="A333" s="26" t="s">
        <v>212</v>
      </c>
      <c r="B333" s="26" t="str">
        <f>A333&amp;" - "&amp;G333</f>
        <v>3.3.90.30.26.01.0334.000004-01 - 417</v>
      </c>
      <c r="C333" s="26" t="str">
        <f>LEFT(E333,SEARCH(",",E333)-1)</f>
        <v>LÂMPADA DE LED</v>
      </c>
      <c r="D333" s="27" t="s">
        <v>327</v>
      </c>
      <c r="E333" s="26" t="s">
        <v>213</v>
      </c>
      <c r="F333" s="26" t="s">
        <v>149</v>
      </c>
      <c r="G333" s="26">
        <v>417</v>
      </c>
      <c r="H333" s="26" t="s">
        <v>132</v>
      </c>
      <c r="I333" s="28">
        <v>0</v>
      </c>
      <c r="J333" s="28">
        <v>300</v>
      </c>
      <c r="K333" s="28">
        <v>0</v>
      </c>
      <c r="L333" s="28">
        <f>(J333+K333)/2</f>
        <v>150</v>
      </c>
    </row>
    <row r="334" spans="1:12" s="29" customFormat="1" ht="63" x14ac:dyDescent="0.25">
      <c r="A334" s="26" t="s">
        <v>212</v>
      </c>
      <c r="B334" s="26" t="str">
        <f>A334&amp;" - "&amp;G334</f>
        <v>3.3.90.30.26.01.0334.000004-01 - 305</v>
      </c>
      <c r="C334" s="26" t="str">
        <f>LEFT(E334,SEARCH(",",E334)-1)</f>
        <v>LÂMPADA DE LED</v>
      </c>
      <c r="D334" s="27" t="s">
        <v>328</v>
      </c>
      <c r="E334" s="26" t="s">
        <v>213</v>
      </c>
      <c r="F334" s="26" t="s">
        <v>149</v>
      </c>
      <c r="G334" s="26">
        <v>305</v>
      </c>
      <c r="H334" s="26" t="s">
        <v>167</v>
      </c>
      <c r="I334" s="28">
        <v>0</v>
      </c>
      <c r="J334" s="28">
        <v>30</v>
      </c>
      <c r="K334" s="28">
        <v>0</v>
      </c>
      <c r="L334" s="28">
        <f>(J334+K334)/2</f>
        <v>15</v>
      </c>
    </row>
    <row r="335" spans="1:12" s="29" customFormat="1" ht="63" x14ac:dyDescent="0.25">
      <c r="A335" s="26" t="s">
        <v>212</v>
      </c>
      <c r="B335" s="26" t="str">
        <f>A335&amp;" - "&amp;G335</f>
        <v>3.3.90.30.26.01.0334.000004-01 - 196</v>
      </c>
      <c r="C335" s="26" t="str">
        <f>LEFT(E335,SEARCH(",",E335)-1)</f>
        <v>LÂMPADA DE LED</v>
      </c>
      <c r="D335" s="27" t="s">
        <v>329</v>
      </c>
      <c r="E335" s="26" t="s">
        <v>213</v>
      </c>
      <c r="F335" s="26" t="s">
        <v>149</v>
      </c>
      <c r="G335" s="26">
        <v>196</v>
      </c>
      <c r="H335" s="26" t="s">
        <v>128</v>
      </c>
      <c r="I335" s="28">
        <v>39</v>
      </c>
      <c r="J335" s="28">
        <v>69</v>
      </c>
      <c r="K335" s="28">
        <v>0</v>
      </c>
      <c r="L335" s="28">
        <f>(J335+K335)/2</f>
        <v>34.5</v>
      </c>
    </row>
    <row r="336" spans="1:12" s="29" customFormat="1" ht="63" x14ac:dyDescent="0.25">
      <c r="A336" s="26" t="s">
        <v>212</v>
      </c>
      <c r="B336" s="26" t="str">
        <f>A336&amp;" - "&amp;G336</f>
        <v>3.3.90.30.26.01.0334.000004-01 - 2</v>
      </c>
      <c r="C336" s="26" t="str">
        <f>LEFT(E336,SEARCH(",",E336)-1)</f>
        <v>LÂMPADA DE LED</v>
      </c>
      <c r="D336" s="27" t="s">
        <v>329</v>
      </c>
      <c r="E336" s="26" t="s">
        <v>213</v>
      </c>
      <c r="F336" s="26" t="s">
        <v>149</v>
      </c>
      <c r="G336" s="26">
        <v>2</v>
      </c>
      <c r="H336" s="26" t="s">
        <v>129</v>
      </c>
      <c r="I336" s="28">
        <v>65</v>
      </c>
      <c r="J336" s="28">
        <v>75</v>
      </c>
      <c r="K336" s="28">
        <v>0</v>
      </c>
      <c r="L336" s="28">
        <f>(J336+K336)/2</f>
        <v>37.5</v>
      </c>
    </row>
    <row r="337" spans="1:12" s="29" customFormat="1" ht="63" x14ac:dyDescent="0.25">
      <c r="A337" s="26" t="s">
        <v>212</v>
      </c>
      <c r="B337" s="26" t="str">
        <f>A337&amp;" - "&amp;G337</f>
        <v>3.3.90.30.26.01.0334.000004-01 - 391</v>
      </c>
      <c r="C337" s="26" t="str">
        <f>LEFT(E337,SEARCH(",",E337)-1)</f>
        <v>LÂMPADA DE LED</v>
      </c>
      <c r="D337" s="27" t="s">
        <v>329</v>
      </c>
      <c r="E337" s="26" t="s">
        <v>213</v>
      </c>
      <c r="F337" s="26" t="s">
        <v>149</v>
      </c>
      <c r="G337" s="26">
        <v>391</v>
      </c>
      <c r="H337" s="26" t="s">
        <v>113</v>
      </c>
      <c r="I337" s="28">
        <v>0</v>
      </c>
      <c r="J337" s="28">
        <v>75</v>
      </c>
      <c r="K337" s="28">
        <v>0</v>
      </c>
      <c r="L337" s="28">
        <f>(J337+K337)/2</f>
        <v>37.5</v>
      </c>
    </row>
    <row r="338" spans="1:12" s="29" customFormat="1" ht="63" x14ac:dyDescent="0.25">
      <c r="A338" s="26" t="s">
        <v>212</v>
      </c>
      <c r="B338" s="26" t="str">
        <f>A338&amp;" - "&amp;G338</f>
        <v>3.3.90.30.26.01.0334.000004-01 - 110</v>
      </c>
      <c r="C338" s="26" t="str">
        <f>LEFT(E338,SEARCH(",",E338)-1)</f>
        <v>LÂMPADA DE LED</v>
      </c>
      <c r="D338" s="27" t="s">
        <v>329</v>
      </c>
      <c r="E338" s="26" t="s">
        <v>213</v>
      </c>
      <c r="F338" s="26" t="s">
        <v>149</v>
      </c>
      <c r="G338" s="26">
        <v>110</v>
      </c>
      <c r="H338" s="26" t="s">
        <v>106</v>
      </c>
      <c r="I338" s="28">
        <v>22</v>
      </c>
      <c r="J338" s="28">
        <v>21</v>
      </c>
      <c r="K338" s="28">
        <v>0</v>
      </c>
      <c r="L338" s="28">
        <f>(J338+K338)/2</f>
        <v>10.5</v>
      </c>
    </row>
    <row r="339" spans="1:12" s="29" customFormat="1" ht="63" x14ac:dyDescent="0.25">
      <c r="A339" s="26" t="s">
        <v>212</v>
      </c>
      <c r="B339" s="26" t="str">
        <f>A339&amp;" - "&amp;G339</f>
        <v>3.3.90.30.26.01.0334.000004-01 - 390</v>
      </c>
      <c r="C339" s="26" t="str">
        <f>LEFT(E339,SEARCH(",",E339)-1)</f>
        <v>LÂMPADA DE LED</v>
      </c>
      <c r="D339" s="27" t="s">
        <v>329</v>
      </c>
      <c r="E339" s="26" t="s">
        <v>213</v>
      </c>
      <c r="F339" s="26" t="s">
        <v>149</v>
      </c>
      <c r="G339" s="26">
        <v>390</v>
      </c>
      <c r="H339" s="26" t="s">
        <v>131</v>
      </c>
      <c r="I339" s="28">
        <v>0</v>
      </c>
      <c r="J339" s="28">
        <v>150</v>
      </c>
      <c r="K339" s="28">
        <v>0</v>
      </c>
      <c r="L339" s="28">
        <f>(J339+K339)/2</f>
        <v>75</v>
      </c>
    </row>
    <row r="340" spans="1:12" s="29" customFormat="1" ht="63" x14ac:dyDescent="0.25">
      <c r="A340" s="26" t="s">
        <v>212</v>
      </c>
      <c r="B340" s="26" t="str">
        <f>A340&amp;" - "&amp;G340</f>
        <v>3.3.90.30.26.01.0334.000004-01 - 410</v>
      </c>
      <c r="C340" s="26" t="str">
        <f>LEFT(E340,SEARCH(",",E340)-1)</f>
        <v>LÂMPADA DE LED</v>
      </c>
      <c r="D340" s="27" t="s">
        <v>329</v>
      </c>
      <c r="E340" s="26" t="s">
        <v>213</v>
      </c>
      <c r="F340" s="26" t="s">
        <v>149</v>
      </c>
      <c r="G340" s="26">
        <v>410</v>
      </c>
      <c r="H340" s="26" t="s">
        <v>110</v>
      </c>
      <c r="I340" s="28">
        <v>0</v>
      </c>
      <c r="J340" s="28">
        <v>30</v>
      </c>
      <c r="K340" s="28">
        <v>0</v>
      </c>
      <c r="L340" s="28">
        <f>(J340+K340)/2</f>
        <v>15</v>
      </c>
    </row>
    <row r="341" spans="1:12" s="29" customFormat="1" ht="63" x14ac:dyDescent="0.25">
      <c r="A341" s="26" t="s">
        <v>212</v>
      </c>
      <c r="B341" s="26" t="str">
        <f>A341&amp;" - "&amp;G341</f>
        <v>3.3.90.30.26.01.0334.000004-01 - 50</v>
      </c>
      <c r="C341" s="26" t="str">
        <f>LEFT(E341,SEARCH(",",E341)-1)</f>
        <v>LÂMPADA DE LED</v>
      </c>
      <c r="D341" s="27" t="s">
        <v>329</v>
      </c>
      <c r="E341" s="26" t="s">
        <v>213</v>
      </c>
      <c r="F341" s="26" t="s">
        <v>149</v>
      </c>
      <c r="G341" s="26">
        <v>50</v>
      </c>
      <c r="H341" s="26" t="s">
        <v>108</v>
      </c>
      <c r="I341" s="28">
        <v>0</v>
      </c>
      <c r="J341" s="28">
        <v>1950</v>
      </c>
      <c r="K341" s="28">
        <v>0</v>
      </c>
      <c r="L341" s="28">
        <f>(J341+K341)/2</f>
        <v>975</v>
      </c>
    </row>
    <row r="342" spans="1:12" s="29" customFormat="1" ht="63" x14ac:dyDescent="0.25">
      <c r="A342" s="26" t="s">
        <v>212</v>
      </c>
      <c r="B342" s="26" t="str">
        <f>A342&amp;" - "&amp;G342</f>
        <v>3.3.90.30.26.01.0334.000004-01 - 431</v>
      </c>
      <c r="C342" s="26" t="str">
        <f>LEFT(E342,SEARCH(",",E342)-1)</f>
        <v>LÂMPADA DE LED</v>
      </c>
      <c r="D342" s="27" t="s">
        <v>329</v>
      </c>
      <c r="E342" s="26" t="s">
        <v>213</v>
      </c>
      <c r="F342" s="26" t="s">
        <v>149</v>
      </c>
      <c r="G342" s="26">
        <v>431</v>
      </c>
      <c r="H342" s="26" t="s">
        <v>156</v>
      </c>
      <c r="I342" s="28">
        <v>0</v>
      </c>
      <c r="J342" s="28">
        <v>600</v>
      </c>
      <c r="K342" s="28">
        <v>0</v>
      </c>
      <c r="L342" s="28">
        <f>(J342+K342)/2</f>
        <v>300</v>
      </c>
    </row>
    <row r="343" spans="1:12" s="29" customFormat="1" ht="63" x14ac:dyDescent="0.25">
      <c r="A343" s="26" t="s">
        <v>212</v>
      </c>
      <c r="B343" s="26" t="str">
        <f>A343&amp;" - "&amp;G343</f>
        <v>3.3.90.30.26.01.0334.000004-01 - 300</v>
      </c>
      <c r="C343" s="26" t="str">
        <f>LEFT(E343,SEARCH(",",E343)-1)</f>
        <v>LÂMPADA DE LED</v>
      </c>
      <c r="D343" s="27" t="s">
        <v>330</v>
      </c>
      <c r="E343" s="26" t="s">
        <v>213</v>
      </c>
      <c r="F343" s="26" t="s">
        <v>149</v>
      </c>
      <c r="G343" s="26">
        <v>300</v>
      </c>
      <c r="H343" s="26" t="s">
        <v>166</v>
      </c>
      <c r="I343" s="28">
        <v>0</v>
      </c>
      <c r="J343" s="28">
        <v>55</v>
      </c>
      <c r="K343" s="28">
        <v>0</v>
      </c>
      <c r="L343" s="28">
        <f>(J343+K343)/2</f>
        <v>27.5</v>
      </c>
    </row>
    <row r="344" spans="1:12" s="29" customFormat="1" ht="63" x14ac:dyDescent="0.25">
      <c r="A344" s="26" t="s">
        <v>212</v>
      </c>
      <c r="B344" s="26" t="str">
        <f>A344&amp;" - "&amp;G344</f>
        <v>3.3.90.30.26.01.0334.000004-01 - 195</v>
      </c>
      <c r="C344" s="26" t="str">
        <f>LEFT(E344,SEARCH(",",E344)-1)</f>
        <v>LÂMPADA DE LED</v>
      </c>
      <c r="D344" s="27" t="s">
        <v>331</v>
      </c>
      <c r="E344" s="26" t="s">
        <v>213</v>
      </c>
      <c r="F344" s="26" t="s">
        <v>149</v>
      </c>
      <c r="G344" s="26">
        <v>195</v>
      </c>
      <c r="H344" s="26" t="s">
        <v>109</v>
      </c>
      <c r="I344" s="28">
        <v>28</v>
      </c>
      <c r="J344" s="28">
        <v>12</v>
      </c>
      <c r="K344" s="28">
        <v>0</v>
      </c>
      <c r="L344" s="28">
        <f>(J344+K344)/2</f>
        <v>6</v>
      </c>
    </row>
    <row r="345" spans="1:12" s="29" customFormat="1" ht="63" x14ac:dyDescent="0.25">
      <c r="A345" s="26" t="s">
        <v>212</v>
      </c>
      <c r="B345" s="26" t="str">
        <f>A345&amp;" - "&amp;G345</f>
        <v>3.3.90.30.26.01.0334.000004-01 - 133</v>
      </c>
      <c r="C345" s="26" t="str">
        <f>LEFT(E345,SEARCH(",",E345)-1)</f>
        <v>LÂMPADA DE LED</v>
      </c>
      <c r="D345" s="27" t="s">
        <v>332</v>
      </c>
      <c r="E345" s="26" t="s">
        <v>213</v>
      </c>
      <c r="F345" s="26" t="s">
        <v>149</v>
      </c>
      <c r="G345" s="26">
        <v>133</v>
      </c>
      <c r="H345" s="26" t="s">
        <v>118</v>
      </c>
      <c r="I345" s="28">
        <v>150</v>
      </c>
      <c r="J345" s="28">
        <v>143</v>
      </c>
      <c r="K345" s="28">
        <v>0</v>
      </c>
      <c r="L345" s="28">
        <f>(J345+K345)/2</f>
        <v>71.5</v>
      </c>
    </row>
    <row r="346" spans="1:12" s="29" customFormat="1" ht="63" x14ac:dyDescent="0.25">
      <c r="A346" s="26" t="s">
        <v>212</v>
      </c>
      <c r="B346" s="26" t="str">
        <f>A346&amp;" - "&amp;G346</f>
        <v>3.3.90.30.26.01.0334.000004-01 - 366</v>
      </c>
      <c r="C346" s="26" t="str">
        <f>LEFT(E346,SEARCH(",",E346)-1)</f>
        <v>LÂMPADA DE LED</v>
      </c>
      <c r="D346" s="27" t="s">
        <v>332</v>
      </c>
      <c r="E346" s="26" t="s">
        <v>213</v>
      </c>
      <c r="F346" s="26" t="s">
        <v>149</v>
      </c>
      <c r="G346" s="26">
        <v>366</v>
      </c>
      <c r="H346" s="26" t="s">
        <v>125</v>
      </c>
      <c r="I346" s="28">
        <v>0</v>
      </c>
      <c r="J346" s="28">
        <v>10</v>
      </c>
      <c r="K346" s="28">
        <v>0</v>
      </c>
      <c r="L346" s="28">
        <f>(J346+K346)/2</f>
        <v>5</v>
      </c>
    </row>
    <row r="347" spans="1:12" s="29" customFormat="1" ht="63" x14ac:dyDescent="0.25">
      <c r="A347" s="26" t="s">
        <v>212</v>
      </c>
      <c r="B347" s="26" t="str">
        <f>A347&amp;" - "&amp;G347</f>
        <v>3.3.90.30.26.01.0334.000004-01 - 131</v>
      </c>
      <c r="C347" s="26" t="str">
        <f>LEFT(E347,SEARCH(",",E347)-1)</f>
        <v>LÂMPADA DE LED</v>
      </c>
      <c r="D347" s="27" t="s">
        <v>332</v>
      </c>
      <c r="E347" s="26" t="s">
        <v>213</v>
      </c>
      <c r="F347" s="26" t="s">
        <v>149</v>
      </c>
      <c r="G347" s="26">
        <v>131</v>
      </c>
      <c r="H347" s="26" t="s">
        <v>135</v>
      </c>
      <c r="I347" s="28">
        <v>24</v>
      </c>
      <c r="J347" s="28">
        <v>58</v>
      </c>
      <c r="K347" s="28">
        <v>0</v>
      </c>
      <c r="L347" s="28">
        <f>(J347+K347)/2</f>
        <v>29</v>
      </c>
    </row>
    <row r="348" spans="1:12" s="29" customFormat="1" ht="63" x14ac:dyDescent="0.25">
      <c r="A348" s="26" t="s">
        <v>212</v>
      </c>
      <c r="B348" s="26" t="str">
        <f>A348&amp;" - "&amp;G348</f>
        <v>3.3.90.30.26.01.0334.000004-01 - 361</v>
      </c>
      <c r="C348" s="26" t="str">
        <f>LEFT(E348,SEARCH(",",E348)-1)</f>
        <v>LÂMPADA DE LED</v>
      </c>
      <c r="D348" s="27" t="s">
        <v>332</v>
      </c>
      <c r="E348" s="26" t="s">
        <v>213</v>
      </c>
      <c r="F348" s="26" t="s">
        <v>149</v>
      </c>
      <c r="G348" s="26">
        <v>361</v>
      </c>
      <c r="H348" s="26" t="s">
        <v>134</v>
      </c>
      <c r="I348" s="28">
        <v>43</v>
      </c>
      <c r="J348" s="28">
        <v>5</v>
      </c>
      <c r="K348" s="28">
        <v>0</v>
      </c>
      <c r="L348" s="28">
        <f>(J348+K348)/2</f>
        <v>2.5</v>
      </c>
    </row>
    <row r="349" spans="1:12" s="29" customFormat="1" ht="63" x14ac:dyDescent="0.25">
      <c r="A349" s="26" t="s">
        <v>212</v>
      </c>
      <c r="B349" s="26" t="str">
        <f>A349&amp;" - "&amp;G349</f>
        <v>3.3.90.30.26.01.0334.000004-01 - 70</v>
      </c>
      <c r="C349" s="26" t="str">
        <f>LEFT(E349,SEARCH(",",E349)-1)</f>
        <v>LÂMPADA DE LED</v>
      </c>
      <c r="D349" s="27" t="s">
        <v>332</v>
      </c>
      <c r="E349" s="26" t="s">
        <v>213</v>
      </c>
      <c r="F349" s="26" t="s">
        <v>149</v>
      </c>
      <c r="G349" s="26">
        <v>70</v>
      </c>
      <c r="H349" s="26" t="s">
        <v>130</v>
      </c>
      <c r="I349" s="28">
        <v>26</v>
      </c>
      <c r="J349" s="28">
        <v>8</v>
      </c>
      <c r="K349" s="28">
        <v>0</v>
      </c>
      <c r="L349" s="28">
        <f>(J349+K349)/2</f>
        <v>4</v>
      </c>
    </row>
    <row r="350" spans="1:12" s="29" customFormat="1" ht="63" x14ac:dyDescent="0.25">
      <c r="A350" s="26" t="s">
        <v>212</v>
      </c>
      <c r="B350" s="26" t="str">
        <f>A350&amp;" - "&amp;G350</f>
        <v>3.3.90.30.26.01.0334.000004-01 - 306</v>
      </c>
      <c r="C350" s="26" t="str">
        <f>LEFT(E350,SEARCH(",",E350)-1)</f>
        <v>LÂMPADA DE LED</v>
      </c>
      <c r="D350" s="27" t="s">
        <v>329</v>
      </c>
      <c r="E350" s="26" t="s">
        <v>213</v>
      </c>
      <c r="F350" s="26" t="s">
        <v>149</v>
      </c>
      <c r="G350" s="26">
        <v>306</v>
      </c>
      <c r="H350" s="26" t="s">
        <v>126</v>
      </c>
      <c r="I350" s="28">
        <v>4</v>
      </c>
      <c r="J350" s="28">
        <v>0</v>
      </c>
      <c r="K350" s="28">
        <v>0</v>
      </c>
      <c r="L350" s="28">
        <f>(J350+K350)/2</f>
        <v>0</v>
      </c>
    </row>
    <row r="351" spans="1:12" s="29" customFormat="1" ht="63" x14ac:dyDescent="0.25">
      <c r="A351" s="26" t="s">
        <v>212</v>
      </c>
      <c r="B351" s="26" t="str">
        <f>A351&amp;" - "&amp;G351</f>
        <v>3.3.90.30.26.01.0334.000004-01 - 121</v>
      </c>
      <c r="C351" s="26" t="str">
        <f>LEFT(E351,SEARCH(",",E351)-1)</f>
        <v>LÂMPADA DE LED</v>
      </c>
      <c r="D351" s="27" t="s">
        <v>329</v>
      </c>
      <c r="E351" s="26" t="s">
        <v>213</v>
      </c>
      <c r="F351" s="26" t="s">
        <v>149</v>
      </c>
      <c r="G351" s="26">
        <v>121</v>
      </c>
      <c r="H351" s="26" t="s">
        <v>146</v>
      </c>
      <c r="I351" s="28">
        <v>25</v>
      </c>
      <c r="J351" s="28">
        <v>0</v>
      </c>
      <c r="K351" s="28">
        <v>0</v>
      </c>
      <c r="L351" s="28">
        <f>(J351+K351)/2</f>
        <v>0</v>
      </c>
    </row>
    <row r="352" spans="1:12" s="29" customFormat="1" ht="63" x14ac:dyDescent="0.25">
      <c r="A352" s="26" t="s">
        <v>212</v>
      </c>
      <c r="B352" s="26" t="str">
        <f>A352&amp;" - "&amp;G352</f>
        <v>3.3.90.30.26.01.0334.000004-01 - 401</v>
      </c>
      <c r="C352" s="26" t="str">
        <f>LEFT(E352,SEARCH(",",E352)-1)</f>
        <v>LÂMPADA DE LED</v>
      </c>
      <c r="D352" s="27" t="s">
        <v>329</v>
      </c>
      <c r="E352" s="26" t="s">
        <v>213</v>
      </c>
      <c r="F352" s="26" t="s">
        <v>149</v>
      </c>
      <c r="G352" s="26">
        <v>401</v>
      </c>
      <c r="H352" s="26" t="s">
        <v>144</v>
      </c>
      <c r="I352" s="28">
        <v>0</v>
      </c>
      <c r="J352" s="28">
        <v>0</v>
      </c>
      <c r="K352" s="28">
        <v>0</v>
      </c>
      <c r="L352" s="28">
        <f>(J352+K352)/2</f>
        <v>0</v>
      </c>
    </row>
    <row r="353" spans="1:12" s="29" customFormat="1" ht="63" x14ac:dyDescent="0.25">
      <c r="A353" s="26" t="s">
        <v>212</v>
      </c>
      <c r="B353" s="26" t="str">
        <f>A353&amp;" - "&amp;G353</f>
        <v>3.3.90.30.26.01.0334.000004-01 - 132</v>
      </c>
      <c r="C353" s="26" t="str">
        <f>LEFT(E353,SEARCH(",",E353)-1)</f>
        <v>LÂMPADA DE LED</v>
      </c>
      <c r="D353" s="27" t="s">
        <v>332</v>
      </c>
      <c r="E353" s="26" t="s">
        <v>213</v>
      </c>
      <c r="F353" s="26" t="s">
        <v>149</v>
      </c>
      <c r="G353" s="26">
        <v>132</v>
      </c>
      <c r="H353" s="26" t="s">
        <v>136</v>
      </c>
      <c r="I353" s="28">
        <v>0</v>
      </c>
      <c r="J353" s="28">
        <v>0</v>
      </c>
      <c r="K353" s="28">
        <v>0</v>
      </c>
      <c r="L353" s="28">
        <f>(J353+K353)/2</f>
        <v>0</v>
      </c>
    </row>
    <row r="354" spans="1:12" s="29" customFormat="1" ht="63" x14ac:dyDescent="0.25">
      <c r="A354" s="26" t="s">
        <v>212</v>
      </c>
      <c r="B354" s="26" t="str">
        <f>A354&amp;" - "&amp;G354</f>
        <v>3.3.90.30.26.01.0334.000004-01 - 150</v>
      </c>
      <c r="C354" s="26" t="str">
        <f>LEFT(E354,SEARCH(",",E354)-1)</f>
        <v>LÂMPADA DE LED</v>
      </c>
      <c r="D354" s="27" t="s">
        <v>332</v>
      </c>
      <c r="E354" s="26" t="s">
        <v>213</v>
      </c>
      <c r="F354" s="26" t="s">
        <v>149</v>
      </c>
      <c r="G354" s="26">
        <v>150</v>
      </c>
      <c r="H354" s="26" t="s">
        <v>107</v>
      </c>
      <c r="I354" s="28">
        <v>149</v>
      </c>
      <c r="J354" s="28">
        <v>0</v>
      </c>
      <c r="K354" s="28">
        <v>0</v>
      </c>
      <c r="L354" s="28">
        <f>(J354+K354)/2</f>
        <v>0</v>
      </c>
    </row>
    <row r="355" spans="1:12" s="29" customFormat="1" ht="63" x14ac:dyDescent="0.25">
      <c r="A355" s="26" t="s">
        <v>212</v>
      </c>
      <c r="B355" s="26" t="str">
        <f>A355&amp;" - "&amp;G355</f>
        <v>3.3.90.30.26.01.0334.000004-01 - 94</v>
      </c>
      <c r="C355" s="26" t="str">
        <f>LEFT(E355,SEARCH(",",E355)-1)</f>
        <v>LÂMPADA DE LED</v>
      </c>
      <c r="D355" s="27" t="s">
        <v>332</v>
      </c>
      <c r="E355" s="26" t="s">
        <v>213</v>
      </c>
      <c r="F355" s="26" t="s">
        <v>149</v>
      </c>
      <c r="G355" s="26">
        <v>94</v>
      </c>
      <c r="H355" s="26" t="s">
        <v>104</v>
      </c>
      <c r="I355" s="28">
        <v>0</v>
      </c>
      <c r="J355" s="28">
        <v>0</v>
      </c>
      <c r="K355" s="28">
        <v>0</v>
      </c>
      <c r="L355" s="28">
        <f>(J355+K355)/2</f>
        <v>0</v>
      </c>
    </row>
    <row r="356" spans="1:12" s="29" customFormat="1" ht="63" x14ac:dyDescent="0.25">
      <c r="A356" s="26" t="s">
        <v>212</v>
      </c>
      <c r="B356" s="26" t="str">
        <f>A356&amp;" - "&amp;G356</f>
        <v>3.3.90.30.26.01.0334.000004-01 - 139</v>
      </c>
      <c r="C356" s="26" t="str">
        <f>LEFT(E356,SEARCH(",",E356)-1)</f>
        <v>LÂMPADA DE LED</v>
      </c>
      <c r="D356" s="27" t="s">
        <v>333</v>
      </c>
      <c r="E356" s="26" t="s">
        <v>213</v>
      </c>
      <c r="F356" s="26" t="s">
        <v>149</v>
      </c>
      <c r="G356" s="26">
        <v>139</v>
      </c>
      <c r="H356" s="26" t="s">
        <v>143</v>
      </c>
      <c r="I356" s="28">
        <v>10</v>
      </c>
      <c r="J356" s="28">
        <v>0</v>
      </c>
      <c r="K356" s="28">
        <v>0</v>
      </c>
      <c r="L356" s="28">
        <f>(J356+K356)/2</f>
        <v>0</v>
      </c>
    </row>
    <row r="357" spans="1:12" s="29" customFormat="1" ht="63" x14ac:dyDescent="0.25">
      <c r="A357" s="26" t="s">
        <v>212</v>
      </c>
      <c r="B357" s="26" t="str">
        <f>A357&amp;" - "&amp;G357</f>
        <v>3.3.90.30.26.01.0334.000004-01 - 137</v>
      </c>
      <c r="C357" s="26" t="str">
        <f>LEFT(E357,SEARCH(",",E357)-1)</f>
        <v>LÂMPADA DE LED</v>
      </c>
      <c r="D357" s="27" t="s">
        <v>333</v>
      </c>
      <c r="E357" s="26" t="s">
        <v>213</v>
      </c>
      <c r="F357" s="26" t="s">
        <v>149</v>
      </c>
      <c r="G357" s="26">
        <v>137</v>
      </c>
      <c r="H357" s="26" t="s">
        <v>121</v>
      </c>
      <c r="I357" s="28">
        <v>167</v>
      </c>
      <c r="J357" s="28">
        <v>0</v>
      </c>
      <c r="K357" s="28">
        <v>0</v>
      </c>
      <c r="L357" s="28">
        <f>(J357+K357)/2</f>
        <v>0</v>
      </c>
    </row>
    <row r="358" spans="1:12" s="29" customFormat="1" ht="63" x14ac:dyDescent="0.25">
      <c r="A358" s="26" t="s">
        <v>212</v>
      </c>
      <c r="B358" s="26" t="str">
        <f>A358&amp;" - "&amp;G358</f>
        <v>3.3.90.30.26.01.0334.000004-01 - 145</v>
      </c>
      <c r="C358" s="26" t="str">
        <f>LEFT(E358,SEARCH(",",E358)-1)</f>
        <v>LÂMPADA DE LED</v>
      </c>
      <c r="D358" s="27" t="s">
        <v>333</v>
      </c>
      <c r="E358" s="26" t="s">
        <v>213</v>
      </c>
      <c r="F358" s="26" t="s">
        <v>149</v>
      </c>
      <c r="G358" s="26">
        <v>145</v>
      </c>
      <c r="H358" s="26" t="s">
        <v>164</v>
      </c>
      <c r="I358" s="28">
        <v>0</v>
      </c>
      <c r="J358" s="28">
        <v>0</v>
      </c>
      <c r="K358" s="28">
        <v>0</v>
      </c>
      <c r="L358" s="28">
        <f>(J358+K358)/2</f>
        <v>0</v>
      </c>
    </row>
    <row r="359" spans="1:12" s="29" customFormat="1" ht="63" x14ac:dyDescent="0.25">
      <c r="A359" s="26" t="s">
        <v>212</v>
      </c>
      <c r="B359" s="26" t="str">
        <f>A359&amp;" - "&amp;G359</f>
        <v>3.3.90.30.26.01.0334.000004-01 - 303</v>
      </c>
      <c r="C359" s="26" t="str">
        <f>LEFT(E359,SEARCH(",",E359)-1)</f>
        <v>LÂMPADA DE LED</v>
      </c>
      <c r="D359" s="27" t="s">
        <v>333</v>
      </c>
      <c r="E359" s="26" t="s">
        <v>213</v>
      </c>
      <c r="F359" s="26" t="s">
        <v>149</v>
      </c>
      <c r="G359" s="26">
        <v>303</v>
      </c>
      <c r="H359" s="26" t="s">
        <v>334</v>
      </c>
      <c r="I359" s="28">
        <v>64</v>
      </c>
      <c r="J359" s="28">
        <v>0</v>
      </c>
      <c r="K359" s="28">
        <v>0</v>
      </c>
      <c r="L359" s="28">
        <f>(J359+K359)/2</f>
        <v>0</v>
      </c>
    </row>
    <row r="360" spans="1:12" s="29" customFormat="1" ht="63" x14ac:dyDescent="0.25">
      <c r="A360" s="26" t="s">
        <v>212</v>
      </c>
      <c r="B360" s="26" t="str">
        <f>A360&amp;" - "&amp;G360</f>
        <v>3.3.90.30.26.01.0334.000004-01 - 98</v>
      </c>
      <c r="C360" s="26" t="str">
        <f>LEFT(E360,SEARCH(",",E360)-1)</f>
        <v>LÂMPADA DE LED</v>
      </c>
      <c r="D360" s="27" t="s">
        <v>333</v>
      </c>
      <c r="E360" s="26" t="s">
        <v>213</v>
      </c>
      <c r="F360" s="26" t="s">
        <v>149</v>
      </c>
      <c r="G360" s="26">
        <v>98</v>
      </c>
      <c r="H360" s="26" t="s">
        <v>117</v>
      </c>
      <c r="I360" s="28">
        <v>0</v>
      </c>
      <c r="J360" s="28">
        <v>0</v>
      </c>
      <c r="K360" s="28">
        <v>0</v>
      </c>
      <c r="L360" s="28">
        <f>(J360+K360)/2</f>
        <v>0</v>
      </c>
    </row>
    <row r="361" spans="1:12" s="29" customFormat="1" ht="63" x14ac:dyDescent="0.25">
      <c r="A361" s="26" t="s">
        <v>214</v>
      </c>
      <c r="B361" s="26" t="str">
        <f>A361&amp;" - "&amp;G361</f>
        <v>3.3.90.30.26.01.0334.000005-01 - 121</v>
      </c>
      <c r="C361" s="26" t="str">
        <f>LEFT(E361,SEARCH(",",E361)-1)</f>
        <v>LÂMPADA DE LED</v>
      </c>
      <c r="D361" s="27" t="s">
        <v>335</v>
      </c>
      <c r="E361" s="26" t="s">
        <v>215</v>
      </c>
      <c r="F361" s="26" t="s">
        <v>149</v>
      </c>
      <c r="G361" s="26">
        <v>121</v>
      </c>
      <c r="H361" s="26" t="s">
        <v>146</v>
      </c>
      <c r="I361" s="28">
        <v>10</v>
      </c>
      <c r="J361" s="28">
        <v>37</v>
      </c>
      <c r="K361" s="28">
        <v>0</v>
      </c>
      <c r="L361" s="28">
        <f>(J361+K361)/2</f>
        <v>18.5</v>
      </c>
    </row>
    <row r="362" spans="1:12" s="29" customFormat="1" ht="63" x14ac:dyDescent="0.25">
      <c r="A362" s="26" t="s">
        <v>214</v>
      </c>
      <c r="B362" s="26" t="str">
        <f>A362&amp;" - "&amp;G362</f>
        <v>3.3.90.30.26.01.0334.000005-01 - 147</v>
      </c>
      <c r="C362" s="26" t="str">
        <f>LEFT(E362,SEARCH(",",E362)-1)</f>
        <v>LÂMPADA DE LED</v>
      </c>
      <c r="D362" s="27" t="s">
        <v>336</v>
      </c>
      <c r="E362" s="26" t="s">
        <v>215</v>
      </c>
      <c r="F362" s="26" t="s">
        <v>149</v>
      </c>
      <c r="G362" s="26">
        <v>147</v>
      </c>
      <c r="H362" s="26" t="s">
        <v>124</v>
      </c>
      <c r="I362" s="28">
        <v>8</v>
      </c>
      <c r="J362" s="28">
        <v>15</v>
      </c>
      <c r="K362" s="28">
        <v>0</v>
      </c>
      <c r="L362" s="28">
        <f>(J362+K362)/2</f>
        <v>7.5</v>
      </c>
    </row>
    <row r="363" spans="1:12" s="29" customFormat="1" ht="63" x14ac:dyDescent="0.25">
      <c r="A363" s="26" t="s">
        <v>214</v>
      </c>
      <c r="B363" s="26" t="str">
        <f>A363&amp;" - "&amp;G363</f>
        <v>3.3.90.30.26.01.0334.000005-01 - 135</v>
      </c>
      <c r="C363" s="26" t="str">
        <f>LEFT(E363,SEARCH(",",E363)-1)</f>
        <v>LÂMPADA DE LED</v>
      </c>
      <c r="D363" s="27" t="s">
        <v>336</v>
      </c>
      <c r="E363" s="26" t="s">
        <v>215</v>
      </c>
      <c r="F363" s="26" t="s">
        <v>149</v>
      </c>
      <c r="G363" s="26">
        <v>135</v>
      </c>
      <c r="H363" s="26" t="s">
        <v>141</v>
      </c>
      <c r="I363" s="28">
        <v>85</v>
      </c>
      <c r="J363" s="28">
        <v>38</v>
      </c>
      <c r="K363" s="28">
        <v>0</v>
      </c>
      <c r="L363" s="28">
        <f>(J363+K363)/2</f>
        <v>19</v>
      </c>
    </row>
    <row r="364" spans="1:12" s="29" customFormat="1" ht="63" x14ac:dyDescent="0.25">
      <c r="A364" s="26" t="s">
        <v>214</v>
      </c>
      <c r="B364" s="26" t="str">
        <f>A364&amp;" - "&amp;G364</f>
        <v>3.3.90.30.26.01.0334.000005-01 - 140</v>
      </c>
      <c r="C364" s="26" t="str">
        <f>LEFT(E364,SEARCH(",",E364)-1)</f>
        <v>LÂMPADA DE LED</v>
      </c>
      <c r="D364" s="27" t="s">
        <v>336</v>
      </c>
      <c r="E364" s="26" t="s">
        <v>215</v>
      </c>
      <c r="F364" s="26" t="s">
        <v>149</v>
      </c>
      <c r="G364" s="26">
        <v>140</v>
      </c>
      <c r="H364" s="26" t="s">
        <v>165</v>
      </c>
      <c r="I364" s="28">
        <v>0</v>
      </c>
      <c r="J364" s="28">
        <v>6</v>
      </c>
      <c r="K364" s="28">
        <v>0</v>
      </c>
      <c r="L364" s="28">
        <f>(J364+K364)/2</f>
        <v>3</v>
      </c>
    </row>
    <row r="365" spans="1:12" s="29" customFormat="1" ht="63" x14ac:dyDescent="0.25">
      <c r="A365" s="26" t="s">
        <v>214</v>
      </c>
      <c r="B365" s="26" t="str">
        <f>A365&amp;" - "&amp;G365</f>
        <v>3.3.90.30.26.01.0334.000005-01 - 145</v>
      </c>
      <c r="C365" s="26" t="str">
        <f>LEFT(E365,SEARCH(",",E365)-1)</f>
        <v>LÂMPADA DE LED</v>
      </c>
      <c r="D365" s="27" t="s">
        <v>336</v>
      </c>
      <c r="E365" s="26" t="s">
        <v>215</v>
      </c>
      <c r="F365" s="26" t="s">
        <v>149</v>
      </c>
      <c r="G365" s="26">
        <v>145</v>
      </c>
      <c r="H365" s="26" t="s">
        <v>164</v>
      </c>
      <c r="I365" s="28">
        <v>0</v>
      </c>
      <c r="J365" s="28">
        <v>20</v>
      </c>
      <c r="K365" s="28">
        <v>0</v>
      </c>
      <c r="L365" s="28">
        <f>(J365+K365)/2</f>
        <v>10</v>
      </c>
    </row>
    <row r="366" spans="1:12" s="29" customFormat="1" ht="63" x14ac:dyDescent="0.25">
      <c r="A366" s="26" t="s">
        <v>214</v>
      </c>
      <c r="B366" s="26" t="str">
        <f>A366&amp;" - "&amp;G366</f>
        <v>3.3.90.30.26.01.0334.000005-01 - 391</v>
      </c>
      <c r="C366" s="26" t="str">
        <f>LEFT(E366,SEARCH(",",E366)-1)</f>
        <v>LÂMPADA DE LED</v>
      </c>
      <c r="D366" s="27" t="s">
        <v>336</v>
      </c>
      <c r="E366" s="26" t="s">
        <v>215</v>
      </c>
      <c r="F366" s="26" t="s">
        <v>149</v>
      </c>
      <c r="G366" s="26">
        <v>391</v>
      </c>
      <c r="H366" s="26" t="s">
        <v>113</v>
      </c>
      <c r="I366" s="28">
        <v>0</v>
      </c>
      <c r="J366" s="28">
        <v>20</v>
      </c>
      <c r="K366" s="28">
        <v>0</v>
      </c>
      <c r="L366" s="28">
        <f>(J366+K366)/2</f>
        <v>10</v>
      </c>
    </row>
    <row r="367" spans="1:12" s="29" customFormat="1" ht="63" x14ac:dyDescent="0.25">
      <c r="A367" s="26" t="s">
        <v>214</v>
      </c>
      <c r="B367" s="26" t="str">
        <f>A367&amp;" - "&amp;G367</f>
        <v>3.3.90.30.26.01.0334.000005-01 - 150</v>
      </c>
      <c r="C367" s="26" t="str">
        <f>LEFT(E367,SEARCH(",",E367)-1)</f>
        <v>LÂMPADA DE LED</v>
      </c>
      <c r="D367" s="27" t="s">
        <v>336</v>
      </c>
      <c r="E367" s="26" t="s">
        <v>215</v>
      </c>
      <c r="F367" s="26" t="s">
        <v>149</v>
      </c>
      <c r="G367" s="26">
        <v>150</v>
      </c>
      <c r="H367" s="26" t="s">
        <v>107</v>
      </c>
      <c r="I367" s="28">
        <v>77</v>
      </c>
      <c r="J367" s="28">
        <v>184</v>
      </c>
      <c r="K367" s="28">
        <v>0</v>
      </c>
      <c r="L367" s="28">
        <f>(J367+K367)/2</f>
        <v>92</v>
      </c>
    </row>
    <row r="368" spans="1:12" s="29" customFormat="1" ht="63" x14ac:dyDescent="0.25">
      <c r="A368" s="26" t="s">
        <v>214</v>
      </c>
      <c r="B368" s="26" t="str">
        <f>A368&amp;" - "&amp;G368</f>
        <v>3.3.90.30.26.01.0334.000005-01 - 431</v>
      </c>
      <c r="C368" s="26" t="str">
        <f>LEFT(E368,SEARCH(",",E368)-1)</f>
        <v>LÂMPADA DE LED</v>
      </c>
      <c r="D368" s="27" t="s">
        <v>336</v>
      </c>
      <c r="E368" s="26" t="s">
        <v>215</v>
      </c>
      <c r="F368" s="26" t="s">
        <v>149</v>
      </c>
      <c r="G368" s="26">
        <v>431</v>
      </c>
      <c r="H368" s="26" t="s">
        <v>156</v>
      </c>
      <c r="I368" s="28">
        <v>0</v>
      </c>
      <c r="J368" s="28">
        <v>100</v>
      </c>
      <c r="K368" s="28">
        <v>0</v>
      </c>
      <c r="L368" s="28">
        <f>(J368+K368)/2</f>
        <v>50</v>
      </c>
    </row>
    <row r="369" spans="1:12" s="29" customFormat="1" ht="63" x14ac:dyDescent="0.25">
      <c r="A369" s="26" t="s">
        <v>214</v>
      </c>
      <c r="B369" s="26" t="str">
        <f>A369&amp;" - "&amp;G369</f>
        <v>3.3.90.30.26.01.0334.000005-01 - 98</v>
      </c>
      <c r="C369" s="26" t="str">
        <f>LEFT(E369,SEARCH(",",E369)-1)</f>
        <v>LÂMPADA DE LED</v>
      </c>
      <c r="D369" s="27" t="s">
        <v>336</v>
      </c>
      <c r="E369" s="26" t="s">
        <v>215</v>
      </c>
      <c r="F369" s="26" t="s">
        <v>149</v>
      </c>
      <c r="G369" s="26">
        <v>98</v>
      </c>
      <c r="H369" s="26" t="s">
        <v>117</v>
      </c>
      <c r="I369" s="28">
        <v>275</v>
      </c>
      <c r="J369" s="28">
        <v>500</v>
      </c>
      <c r="K369" s="28">
        <v>0</v>
      </c>
      <c r="L369" s="28">
        <f>(J369+K369)/2</f>
        <v>250</v>
      </c>
    </row>
    <row r="370" spans="1:12" s="29" customFormat="1" ht="63" x14ac:dyDescent="0.25">
      <c r="A370" s="26" t="s">
        <v>214</v>
      </c>
      <c r="B370" s="26" t="str">
        <f>A370&amp;" - "&amp;G370</f>
        <v>3.3.90.30.26.01.0334.000005-01 - 196</v>
      </c>
      <c r="C370" s="26" t="str">
        <f>LEFT(E370,SEARCH(",",E370)-1)</f>
        <v>LÂMPADA DE LED</v>
      </c>
      <c r="D370" s="27" t="s">
        <v>337</v>
      </c>
      <c r="E370" s="26" t="s">
        <v>215</v>
      </c>
      <c r="F370" s="26" t="s">
        <v>149</v>
      </c>
      <c r="G370" s="26">
        <v>196</v>
      </c>
      <c r="H370" s="26" t="s">
        <v>128</v>
      </c>
      <c r="I370" s="28">
        <v>0</v>
      </c>
      <c r="J370" s="28">
        <v>16</v>
      </c>
      <c r="K370" s="28">
        <v>0</v>
      </c>
      <c r="L370" s="28">
        <f>(J370+K370)/2</f>
        <v>8</v>
      </c>
    </row>
    <row r="371" spans="1:12" s="29" customFormat="1" ht="63" x14ac:dyDescent="0.25">
      <c r="A371" s="26" t="s">
        <v>214</v>
      </c>
      <c r="B371" s="26" t="str">
        <f>A371&amp;" - "&amp;G371</f>
        <v>3.3.90.30.26.01.0334.000005-01 - 195</v>
      </c>
      <c r="C371" s="26" t="str">
        <f>LEFT(E371,SEARCH(",",E371)-1)</f>
        <v>LÂMPADA DE LED</v>
      </c>
      <c r="D371" s="27" t="s">
        <v>337</v>
      </c>
      <c r="E371" s="26" t="s">
        <v>215</v>
      </c>
      <c r="F371" s="26" t="s">
        <v>149</v>
      </c>
      <c r="G371" s="26">
        <v>195</v>
      </c>
      <c r="H371" s="26" t="s">
        <v>109</v>
      </c>
      <c r="I371" s="28">
        <v>0</v>
      </c>
      <c r="J371" s="28">
        <v>5</v>
      </c>
      <c r="K371" s="28">
        <v>0</v>
      </c>
      <c r="L371" s="28">
        <f>(J371+K371)/2</f>
        <v>2.5</v>
      </c>
    </row>
    <row r="372" spans="1:12" s="29" customFormat="1" ht="63" x14ac:dyDescent="0.25">
      <c r="A372" s="26" t="s">
        <v>214</v>
      </c>
      <c r="B372" s="26" t="str">
        <f>A372&amp;" - "&amp;G372</f>
        <v>3.3.90.30.26.01.0334.000005-01 - 2</v>
      </c>
      <c r="C372" s="26" t="str">
        <f>LEFT(E372,SEARCH(",",E372)-1)</f>
        <v>LÂMPADA DE LED</v>
      </c>
      <c r="D372" s="27" t="s">
        <v>337</v>
      </c>
      <c r="E372" s="26" t="s">
        <v>215</v>
      </c>
      <c r="F372" s="26" t="s">
        <v>149</v>
      </c>
      <c r="G372" s="26">
        <v>2</v>
      </c>
      <c r="H372" s="26" t="s">
        <v>129</v>
      </c>
      <c r="I372" s="28">
        <v>0</v>
      </c>
      <c r="J372" s="28">
        <v>80</v>
      </c>
      <c r="K372" s="28">
        <v>0</v>
      </c>
      <c r="L372" s="28">
        <f>(J372+K372)/2</f>
        <v>40</v>
      </c>
    </row>
    <row r="373" spans="1:12" s="29" customFormat="1" ht="63" x14ac:dyDescent="0.25">
      <c r="A373" s="26" t="s">
        <v>214</v>
      </c>
      <c r="B373" s="26" t="str">
        <f>A373&amp;" - "&amp;G373</f>
        <v>3.3.90.30.26.01.0334.000005-01 - 70</v>
      </c>
      <c r="C373" s="26" t="str">
        <f>LEFT(E373,SEARCH(",",E373)-1)</f>
        <v>LÂMPADA DE LED</v>
      </c>
      <c r="D373" s="27" t="s">
        <v>337</v>
      </c>
      <c r="E373" s="26" t="s">
        <v>215</v>
      </c>
      <c r="F373" s="26" t="s">
        <v>149</v>
      </c>
      <c r="G373" s="26">
        <v>70</v>
      </c>
      <c r="H373" s="26" t="s">
        <v>130</v>
      </c>
      <c r="I373" s="28">
        <v>0</v>
      </c>
      <c r="J373" s="28">
        <v>5</v>
      </c>
      <c r="K373" s="28">
        <v>0</v>
      </c>
      <c r="L373" s="28">
        <f>(J373+K373)/2</f>
        <v>2.5</v>
      </c>
    </row>
    <row r="374" spans="1:12" s="29" customFormat="1" ht="63" x14ac:dyDescent="0.25">
      <c r="A374" s="26" t="s">
        <v>214</v>
      </c>
      <c r="B374" s="26" t="str">
        <f>A374&amp;" - "&amp;G374</f>
        <v>3.3.90.30.26.01.0334.000005-01 - 410</v>
      </c>
      <c r="C374" s="26" t="str">
        <f>LEFT(E374,SEARCH(",",E374)-1)</f>
        <v>LÂMPADA DE LED</v>
      </c>
      <c r="D374" s="27" t="s">
        <v>337</v>
      </c>
      <c r="E374" s="26" t="s">
        <v>215</v>
      </c>
      <c r="F374" s="26" t="s">
        <v>149</v>
      </c>
      <c r="G374" s="26">
        <v>410</v>
      </c>
      <c r="H374" s="26" t="s">
        <v>110</v>
      </c>
      <c r="I374" s="28">
        <v>0</v>
      </c>
      <c r="J374" s="28">
        <v>25</v>
      </c>
      <c r="K374" s="28">
        <v>0</v>
      </c>
      <c r="L374" s="28">
        <f>(J374+K374)/2</f>
        <v>12.5</v>
      </c>
    </row>
    <row r="375" spans="1:12" s="29" customFormat="1" ht="63" x14ac:dyDescent="0.25">
      <c r="A375" s="26" t="s">
        <v>214</v>
      </c>
      <c r="B375" s="26" t="str">
        <f>A375&amp;" - "&amp;G375</f>
        <v>3.3.90.30.26.01.0334.000005-01 - 50</v>
      </c>
      <c r="C375" s="26" t="str">
        <f>LEFT(E375,SEARCH(",",E375)-1)</f>
        <v>LÂMPADA DE LED</v>
      </c>
      <c r="D375" s="27" t="s">
        <v>337</v>
      </c>
      <c r="E375" s="26" t="s">
        <v>215</v>
      </c>
      <c r="F375" s="26" t="s">
        <v>149</v>
      </c>
      <c r="G375" s="26">
        <v>50</v>
      </c>
      <c r="H375" s="26" t="s">
        <v>108</v>
      </c>
      <c r="I375" s="28">
        <v>0</v>
      </c>
      <c r="J375" s="28">
        <v>650</v>
      </c>
      <c r="K375" s="28">
        <v>0</v>
      </c>
      <c r="L375" s="28">
        <f>(J375+K375)/2</f>
        <v>325</v>
      </c>
    </row>
    <row r="376" spans="1:12" s="29" customFormat="1" ht="63" x14ac:dyDescent="0.25">
      <c r="A376" s="26" t="s">
        <v>214</v>
      </c>
      <c r="B376" s="26" t="str">
        <f>A376&amp;" - "&amp;G376</f>
        <v>3.3.90.30.26.01.0334.000005-01 - 417</v>
      </c>
      <c r="C376" s="26" t="str">
        <f>LEFT(E376,SEARCH(",",E376)-1)</f>
        <v>LÂMPADA DE LED</v>
      </c>
      <c r="D376" s="27" t="s">
        <v>337</v>
      </c>
      <c r="E376" s="26" t="s">
        <v>215</v>
      </c>
      <c r="F376" s="26" t="s">
        <v>149</v>
      </c>
      <c r="G376" s="26">
        <v>417</v>
      </c>
      <c r="H376" s="26" t="s">
        <v>132</v>
      </c>
      <c r="I376" s="28">
        <v>0</v>
      </c>
      <c r="J376" s="28">
        <v>100</v>
      </c>
      <c r="K376" s="28">
        <v>0</v>
      </c>
      <c r="L376" s="28">
        <f>(J376+K376)/2</f>
        <v>50</v>
      </c>
    </row>
    <row r="377" spans="1:12" s="29" customFormat="1" ht="63" x14ac:dyDescent="0.25">
      <c r="A377" s="26" t="s">
        <v>214</v>
      </c>
      <c r="B377" s="26" t="str">
        <f>A377&amp;" - "&amp;G377</f>
        <v>3.3.90.30.26.01.0334.000005-01 - 142</v>
      </c>
      <c r="C377" s="26" t="str">
        <f>LEFT(E377,SEARCH(",",E377)-1)</f>
        <v>LÂMPADA DE LED</v>
      </c>
      <c r="D377" s="27" t="s">
        <v>336</v>
      </c>
      <c r="E377" s="26" t="s">
        <v>215</v>
      </c>
      <c r="F377" s="26" t="s">
        <v>149</v>
      </c>
      <c r="G377" s="26">
        <v>142</v>
      </c>
      <c r="H377" s="26" t="s">
        <v>122</v>
      </c>
      <c r="I377" s="28">
        <v>0</v>
      </c>
      <c r="J377" s="28">
        <v>0</v>
      </c>
      <c r="K377" s="28">
        <v>0</v>
      </c>
      <c r="L377" s="28">
        <f>(J377+K377)/2</f>
        <v>0</v>
      </c>
    </row>
    <row r="378" spans="1:12" s="29" customFormat="1" ht="63" x14ac:dyDescent="0.25">
      <c r="A378" s="26" t="s">
        <v>214</v>
      </c>
      <c r="B378" s="26" t="str">
        <f>A378&amp;" - "&amp;G378</f>
        <v>3.3.90.30.26.01.0334.000005-01 - 366</v>
      </c>
      <c r="C378" s="26" t="str">
        <f>LEFT(E378,SEARCH(",",E378)-1)</f>
        <v>LÂMPADA DE LED</v>
      </c>
      <c r="D378" s="27" t="s">
        <v>336</v>
      </c>
      <c r="E378" s="26" t="s">
        <v>215</v>
      </c>
      <c r="F378" s="26" t="s">
        <v>149</v>
      </c>
      <c r="G378" s="26">
        <v>366</v>
      </c>
      <c r="H378" s="26" t="s">
        <v>125</v>
      </c>
      <c r="I378" s="28">
        <v>0</v>
      </c>
      <c r="J378" s="28">
        <v>0</v>
      </c>
      <c r="K378" s="28">
        <v>0</v>
      </c>
      <c r="L378" s="28">
        <f>(J378+K378)/2</f>
        <v>0</v>
      </c>
    </row>
    <row r="379" spans="1:12" s="29" customFormat="1" ht="63" x14ac:dyDescent="0.25">
      <c r="A379" s="26" t="s">
        <v>214</v>
      </c>
      <c r="B379" s="26" t="str">
        <f>A379&amp;" - "&amp;G379</f>
        <v>3.3.90.30.26.01.0334.000005-01 - 480</v>
      </c>
      <c r="C379" s="26" t="str">
        <f>LEFT(E379,SEARCH(",",E379)-1)</f>
        <v>LÂMPADA DE LED</v>
      </c>
      <c r="D379" s="27" t="s">
        <v>336</v>
      </c>
      <c r="E379" s="26" t="s">
        <v>215</v>
      </c>
      <c r="F379" s="26" t="s">
        <v>149</v>
      </c>
      <c r="G379" s="26">
        <v>480</v>
      </c>
      <c r="H379" s="26" t="s">
        <v>133</v>
      </c>
      <c r="I379" s="28">
        <v>0</v>
      </c>
      <c r="J379" s="28">
        <v>0</v>
      </c>
      <c r="K379" s="28">
        <v>0</v>
      </c>
      <c r="L379" s="28">
        <f>(J379+K379)/2</f>
        <v>0</v>
      </c>
    </row>
    <row r="380" spans="1:12" s="29" customFormat="1" ht="63" x14ac:dyDescent="0.25">
      <c r="A380" s="26" t="s">
        <v>214</v>
      </c>
      <c r="B380" s="26" t="str">
        <f>A380&amp;" - "&amp;G380</f>
        <v>3.3.90.30.26.01.0334.000005-01 - 401</v>
      </c>
      <c r="C380" s="26" t="str">
        <f>LEFT(E380,SEARCH(",",E380)-1)</f>
        <v>LÂMPADA DE LED</v>
      </c>
      <c r="D380" s="27" t="s">
        <v>336</v>
      </c>
      <c r="E380" s="26" t="s">
        <v>215</v>
      </c>
      <c r="F380" s="26" t="s">
        <v>149</v>
      </c>
      <c r="G380" s="26">
        <v>401</v>
      </c>
      <c r="H380" s="26" t="s">
        <v>144</v>
      </c>
      <c r="I380" s="28">
        <v>0</v>
      </c>
      <c r="J380" s="28">
        <v>0</v>
      </c>
      <c r="K380" s="28">
        <v>0</v>
      </c>
      <c r="L380" s="28">
        <f>(J380+K380)/2</f>
        <v>0</v>
      </c>
    </row>
    <row r="381" spans="1:12" s="29" customFormat="1" ht="63" x14ac:dyDescent="0.25">
      <c r="A381" s="26" t="s">
        <v>214</v>
      </c>
      <c r="B381" s="26" t="str">
        <f>A381&amp;" - "&amp;G381</f>
        <v>3.3.90.30.26.01.0334.000005-01 - 20</v>
      </c>
      <c r="C381" s="26" t="str">
        <f>LEFT(E381,SEARCH(",",E381)-1)</f>
        <v>LÂMPADA DE LED</v>
      </c>
      <c r="D381" s="27" t="s">
        <v>336</v>
      </c>
      <c r="E381" s="26" t="s">
        <v>215</v>
      </c>
      <c r="F381" s="26" t="s">
        <v>149</v>
      </c>
      <c r="G381" s="26">
        <v>20</v>
      </c>
      <c r="H381" s="26" t="s">
        <v>105</v>
      </c>
      <c r="I381" s="28">
        <v>0</v>
      </c>
      <c r="J381" s="28">
        <v>0</v>
      </c>
      <c r="K381" s="28">
        <v>0</v>
      </c>
      <c r="L381" s="28">
        <f>(J381+K381)/2</f>
        <v>0</v>
      </c>
    </row>
    <row r="382" spans="1:12" s="29" customFormat="1" ht="63" x14ac:dyDescent="0.25">
      <c r="A382" s="26" t="s">
        <v>214</v>
      </c>
      <c r="B382" s="26" t="str">
        <f>A382&amp;" - "&amp;G382</f>
        <v>3.3.90.30.26.01.0334.000005-01 - 139</v>
      </c>
      <c r="C382" s="26" t="str">
        <f>LEFT(E382,SEARCH(",",E382)-1)</f>
        <v>LÂMPADA DE LED</v>
      </c>
      <c r="D382" s="27" t="s">
        <v>337</v>
      </c>
      <c r="E382" s="26" t="s">
        <v>215</v>
      </c>
      <c r="F382" s="26" t="s">
        <v>149</v>
      </c>
      <c r="G382" s="26">
        <v>139</v>
      </c>
      <c r="H382" s="26" t="s">
        <v>143</v>
      </c>
      <c r="I382" s="28">
        <v>0</v>
      </c>
      <c r="J382" s="28">
        <v>0</v>
      </c>
      <c r="K382" s="28">
        <v>0</v>
      </c>
      <c r="L382" s="28">
        <f>(J382+K382)/2</f>
        <v>0</v>
      </c>
    </row>
    <row r="383" spans="1:12" s="29" customFormat="1" ht="63" x14ac:dyDescent="0.25">
      <c r="A383" s="26" t="s">
        <v>214</v>
      </c>
      <c r="B383" s="26" t="str">
        <f>A383&amp;" - "&amp;G383</f>
        <v>3.3.90.30.26.01.0334.000005-01 - 131</v>
      </c>
      <c r="C383" s="26" t="str">
        <f>LEFT(E383,SEARCH(",",E383)-1)</f>
        <v>LÂMPADA DE LED</v>
      </c>
      <c r="D383" s="27" t="s">
        <v>337</v>
      </c>
      <c r="E383" s="26" t="s">
        <v>215</v>
      </c>
      <c r="F383" s="26" t="s">
        <v>149</v>
      </c>
      <c r="G383" s="26">
        <v>131</v>
      </c>
      <c r="H383" s="26" t="s">
        <v>135</v>
      </c>
      <c r="I383" s="28">
        <v>8</v>
      </c>
      <c r="J383" s="28">
        <v>0</v>
      </c>
      <c r="K383" s="28">
        <v>0</v>
      </c>
      <c r="L383" s="28">
        <f>(J383+K383)/2</f>
        <v>0</v>
      </c>
    </row>
    <row r="384" spans="1:12" s="29" customFormat="1" ht="63" x14ac:dyDescent="0.25">
      <c r="A384" s="26" t="s">
        <v>216</v>
      </c>
      <c r="B384" s="26" t="str">
        <f>A384&amp;" - "&amp;G384</f>
        <v>3.3.90.30.26.01.0334.000006-01 - 134</v>
      </c>
      <c r="C384" s="26" t="str">
        <f>LEFT(E384,SEARCH(",",E384)-1)</f>
        <v>LÂMPADA DE LED</v>
      </c>
      <c r="D384" s="27" t="s">
        <v>338</v>
      </c>
      <c r="E384" s="26" t="s">
        <v>217</v>
      </c>
      <c r="F384" s="26" t="s">
        <v>149</v>
      </c>
      <c r="G384" s="26">
        <v>134</v>
      </c>
      <c r="H384" s="26" t="s">
        <v>119</v>
      </c>
      <c r="I384" s="28">
        <v>0</v>
      </c>
      <c r="J384" s="28">
        <v>17</v>
      </c>
      <c r="K384" s="28">
        <v>0</v>
      </c>
      <c r="L384" s="28">
        <f>(J384+K384)/2</f>
        <v>8.5</v>
      </c>
    </row>
    <row r="385" spans="1:12" s="29" customFormat="1" ht="63" x14ac:dyDescent="0.25">
      <c r="A385" s="26" t="s">
        <v>216</v>
      </c>
      <c r="B385" s="26" t="str">
        <f>A385&amp;" - "&amp;G385</f>
        <v>3.3.90.30.26.01.0334.000006-01 - 133</v>
      </c>
      <c r="C385" s="26" t="str">
        <f>LEFT(E385,SEARCH(",",E385)-1)</f>
        <v>LÂMPADA DE LED</v>
      </c>
      <c r="D385" s="27" t="s">
        <v>339</v>
      </c>
      <c r="E385" s="26" t="s">
        <v>217</v>
      </c>
      <c r="F385" s="26" t="s">
        <v>149</v>
      </c>
      <c r="G385" s="26">
        <v>133</v>
      </c>
      <c r="H385" s="26" t="s">
        <v>118</v>
      </c>
      <c r="I385" s="28">
        <v>97</v>
      </c>
      <c r="J385" s="28">
        <v>39</v>
      </c>
      <c r="K385" s="28">
        <v>0</v>
      </c>
      <c r="L385" s="28">
        <f>(J385+K385)/2</f>
        <v>19.5</v>
      </c>
    </row>
    <row r="386" spans="1:12" s="29" customFormat="1" ht="63" x14ac:dyDescent="0.25">
      <c r="A386" s="26" t="s">
        <v>216</v>
      </c>
      <c r="B386" s="26" t="str">
        <f>A386&amp;" - "&amp;G386</f>
        <v>3.3.90.30.26.01.0334.000006-01 - 306</v>
      </c>
      <c r="C386" s="26" t="str">
        <f>LEFT(E386,SEARCH(",",E386)-1)</f>
        <v>LÂMPADA DE LED</v>
      </c>
      <c r="D386" s="27" t="s">
        <v>339</v>
      </c>
      <c r="E386" s="26" t="s">
        <v>217</v>
      </c>
      <c r="F386" s="26" t="s">
        <v>149</v>
      </c>
      <c r="G386" s="26">
        <v>306</v>
      </c>
      <c r="H386" s="26" t="s">
        <v>126</v>
      </c>
      <c r="I386" s="28">
        <v>14</v>
      </c>
      <c r="J386" s="28">
        <v>1</v>
      </c>
      <c r="K386" s="28">
        <v>0</v>
      </c>
      <c r="L386" s="28">
        <f>(J386+K386)/2</f>
        <v>0.5</v>
      </c>
    </row>
    <row r="387" spans="1:12" s="29" customFormat="1" ht="63" x14ac:dyDescent="0.25">
      <c r="A387" s="26" t="s">
        <v>216</v>
      </c>
      <c r="B387" s="26" t="str">
        <f>A387&amp;" - "&amp;G387</f>
        <v>3.3.90.30.26.01.0334.000006-01 - 72</v>
      </c>
      <c r="C387" s="26" t="str">
        <f>LEFT(E387,SEARCH(",",E387)-1)</f>
        <v>LÂMPADA DE LED</v>
      </c>
      <c r="D387" s="27" t="s">
        <v>339</v>
      </c>
      <c r="E387" s="26" t="s">
        <v>217</v>
      </c>
      <c r="F387" s="26" t="s">
        <v>149</v>
      </c>
      <c r="G387" s="26">
        <v>72</v>
      </c>
      <c r="H387" s="26" t="s">
        <v>114</v>
      </c>
      <c r="I387" s="28">
        <v>0</v>
      </c>
      <c r="J387" s="28">
        <v>50</v>
      </c>
      <c r="K387" s="28">
        <v>0</v>
      </c>
      <c r="L387" s="28">
        <f>(J387+K387)/2</f>
        <v>25</v>
      </c>
    </row>
    <row r="388" spans="1:12" s="29" customFormat="1" ht="63" x14ac:dyDescent="0.25">
      <c r="A388" s="26" t="s">
        <v>216</v>
      </c>
      <c r="B388" s="26" t="str">
        <f>A388&amp;" - "&amp;G388</f>
        <v>3.3.90.30.26.01.0334.000006-01 - 196</v>
      </c>
      <c r="C388" s="26" t="str">
        <f>LEFT(E388,SEARCH(",",E388)-1)</f>
        <v>LÂMPADA DE LED</v>
      </c>
      <c r="D388" s="27" t="s">
        <v>339</v>
      </c>
      <c r="E388" s="26" t="s">
        <v>217</v>
      </c>
      <c r="F388" s="26" t="s">
        <v>149</v>
      </c>
      <c r="G388" s="26">
        <v>196</v>
      </c>
      <c r="H388" s="26" t="s">
        <v>128</v>
      </c>
      <c r="I388" s="28">
        <v>132</v>
      </c>
      <c r="J388" s="28">
        <v>21</v>
      </c>
      <c r="K388" s="28">
        <v>0</v>
      </c>
      <c r="L388" s="28">
        <f>(J388+K388)/2</f>
        <v>10.5</v>
      </c>
    </row>
    <row r="389" spans="1:12" s="29" customFormat="1" ht="63" x14ac:dyDescent="0.25">
      <c r="A389" s="26" t="s">
        <v>216</v>
      </c>
      <c r="B389" s="26" t="str">
        <f>A389&amp;" - "&amp;G389</f>
        <v>3.3.90.30.26.01.0334.000006-01 - 391</v>
      </c>
      <c r="C389" s="26" t="str">
        <f>LEFT(E389,SEARCH(",",E389)-1)</f>
        <v>LÂMPADA DE LED</v>
      </c>
      <c r="D389" s="27" t="s">
        <v>339</v>
      </c>
      <c r="E389" s="26" t="s">
        <v>217</v>
      </c>
      <c r="F389" s="26" t="s">
        <v>149</v>
      </c>
      <c r="G389" s="26">
        <v>391</v>
      </c>
      <c r="H389" s="26" t="s">
        <v>113</v>
      </c>
      <c r="I389" s="28">
        <v>0</v>
      </c>
      <c r="J389" s="28">
        <v>5</v>
      </c>
      <c r="K389" s="28">
        <v>0</v>
      </c>
      <c r="L389" s="28">
        <f>(J389+K389)/2</f>
        <v>2.5</v>
      </c>
    </row>
    <row r="390" spans="1:12" s="29" customFormat="1" ht="63" x14ac:dyDescent="0.25">
      <c r="A390" s="26" t="s">
        <v>216</v>
      </c>
      <c r="B390" s="26" t="str">
        <f>A390&amp;" - "&amp;G390</f>
        <v>3.3.90.30.26.01.0334.000006-01 - 195</v>
      </c>
      <c r="C390" s="26" t="str">
        <f>LEFT(E390,SEARCH(",",E390)-1)</f>
        <v>LÂMPADA DE LED</v>
      </c>
      <c r="D390" s="27" t="s">
        <v>339</v>
      </c>
      <c r="E390" s="26" t="s">
        <v>217</v>
      </c>
      <c r="F390" s="26" t="s">
        <v>149</v>
      </c>
      <c r="G390" s="26">
        <v>195</v>
      </c>
      <c r="H390" s="26" t="s">
        <v>109</v>
      </c>
      <c r="I390" s="28">
        <v>0</v>
      </c>
      <c r="J390" s="28">
        <v>20</v>
      </c>
      <c r="K390" s="28">
        <v>0</v>
      </c>
      <c r="L390" s="28">
        <f>(J390+K390)/2</f>
        <v>10</v>
      </c>
    </row>
    <row r="391" spans="1:12" s="29" customFormat="1" ht="63" x14ac:dyDescent="0.25">
      <c r="A391" s="26" t="s">
        <v>216</v>
      </c>
      <c r="B391" s="26" t="str">
        <f>A391&amp;" - "&amp;G391</f>
        <v>3.3.90.30.26.01.0334.000006-01 - 70</v>
      </c>
      <c r="C391" s="26" t="str">
        <f>LEFT(E391,SEARCH(",",E391)-1)</f>
        <v>LÂMPADA DE LED</v>
      </c>
      <c r="D391" s="27" t="s">
        <v>339</v>
      </c>
      <c r="E391" s="26" t="s">
        <v>217</v>
      </c>
      <c r="F391" s="26" t="s">
        <v>149</v>
      </c>
      <c r="G391" s="26">
        <v>70</v>
      </c>
      <c r="H391" s="26" t="s">
        <v>130</v>
      </c>
      <c r="I391" s="28">
        <v>0</v>
      </c>
      <c r="J391" s="28">
        <v>3</v>
      </c>
      <c r="K391" s="28">
        <v>0</v>
      </c>
      <c r="L391" s="28">
        <f>(J391+K391)/2</f>
        <v>1.5</v>
      </c>
    </row>
    <row r="392" spans="1:12" s="29" customFormat="1" ht="63" x14ac:dyDescent="0.25">
      <c r="A392" s="26" t="s">
        <v>216</v>
      </c>
      <c r="B392" s="26" t="str">
        <f>A392&amp;" - "&amp;G392</f>
        <v>3.3.90.30.26.01.0334.000006-01 - 410</v>
      </c>
      <c r="C392" s="26" t="str">
        <f>LEFT(E392,SEARCH(",",E392)-1)</f>
        <v>LÂMPADA DE LED</v>
      </c>
      <c r="D392" s="27" t="s">
        <v>339</v>
      </c>
      <c r="E392" s="26" t="s">
        <v>217</v>
      </c>
      <c r="F392" s="26" t="s">
        <v>149</v>
      </c>
      <c r="G392" s="26">
        <v>410</v>
      </c>
      <c r="H392" s="26" t="s">
        <v>110</v>
      </c>
      <c r="I392" s="28">
        <v>0</v>
      </c>
      <c r="J392" s="28">
        <v>25</v>
      </c>
      <c r="K392" s="28">
        <v>0</v>
      </c>
      <c r="L392" s="28">
        <f>(J392+K392)/2</f>
        <v>12.5</v>
      </c>
    </row>
    <row r="393" spans="1:12" s="29" customFormat="1" ht="63" x14ac:dyDescent="0.25">
      <c r="A393" s="26" t="s">
        <v>216</v>
      </c>
      <c r="B393" s="26" t="str">
        <f>A393&amp;" - "&amp;G393</f>
        <v>3.3.90.30.26.01.0334.000006-01 - 50</v>
      </c>
      <c r="C393" s="26" t="str">
        <f>LEFT(E393,SEARCH(",",E393)-1)</f>
        <v>LÂMPADA DE LED</v>
      </c>
      <c r="D393" s="27" t="s">
        <v>339</v>
      </c>
      <c r="E393" s="26" t="s">
        <v>217</v>
      </c>
      <c r="F393" s="26" t="s">
        <v>149</v>
      </c>
      <c r="G393" s="26">
        <v>50</v>
      </c>
      <c r="H393" s="26" t="s">
        <v>108</v>
      </c>
      <c r="I393" s="28">
        <v>200</v>
      </c>
      <c r="J393" s="28">
        <v>100</v>
      </c>
      <c r="K393" s="28">
        <v>0</v>
      </c>
      <c r="L393" s="28">
        <f>(J393+K393)/2</f>
        <v>50</v>
      </c>
    </row>
    <row r="394" spans="1:12" s="29" customFormat="1" ht="63" x14ac:dyDescent="0.25">
      <c r="A394" s="26" t="s">
        <v>216</v>
      </c>
      <c r="B394" s="26" t="str">
        <f>A394&amp;" - "&amp;G394</f>
        <v>3.3.90.30.26.01.0334.000006-01 - 431</v>
      </c>
      <c r="C394" s="26" t="str">
        <f>LEFT(E394,SEARCH(",",E394)-1)</f>
        <v>LÂMPADA DE LED</v>
      </c>
      <c r="D394" s="27" t="s">
        <v>339</v>
      </c>
      <c r="E394" s="26" t="s">
        <v>217</v>
      </c>
      <c r="F394" s="26" t="s">
        <v>149</v>
      </c>
      <c r="G394" s="26">
        <v>431</v>
      </c>
      <c r="H394" s="26" t="s">
        <v>156</v>
      </c>
      <c r="I394" s="28">
        <v>0</v>
      </c>
      <c r="J394" s="28">
        <v>500</v>
      </c>
      <c r="K394" s="28">
        <v>0</v>
      </c>
      <c r="L394" s="28">
        <f>(J394+K394)/2</f>
        <v>250</v>
      </c>
    </row>
    <row r="395" spans="1:12" s="29" customFormat="1" ht="63" x14ac:dyDescent="0.25">
      <c r="A395" s="26" t="s">
        <v>216</v>
      </c>
      <c r="B395" s="26" t="str">
        <f>A395&amp;" - "&amp;G395</f>
        <v>3.3.90.30.26.01.0334.000006-01 - 63</v>
      </c>
      <c r="C395" s="26" t="str">
        <f>LEFT(E395,SEARCH(",",E395)-1)</f>
        <v>LÂMPADA DE LED</v>
      </c>
      <c r="D395" s="27" t="s">
        <v>340</v>
      </c>
      <c r="E395" s="26" t="s">
        <v>217</v>
      </c>
      <c r="F395" s="26" t="s">
        <v>149</v>
      </c>
      <c r="G395" s="26">
        <v>63</v>
      </c>
      <c r="H395" s="26" t="s">
        <v>111</v>
      </c>
      <c r="I395" s="28">
        <v>0</v>
      </c>
      <c r="J395" s="28">
        <v>0</v>
      </c>
      <c r="K395" s="28">
        <v>0</v>
      </c>
      <c r="L395" s="28">
        <f>(J395+K395)/2</f>
        <v>0</v>
      </c>
    </row>
    <row r="396" spans="1:12" s="29" customFormat="1" ht="63" x14ac:dyDescent="0.25">
      <c r="A396" s="26" t="s">
        <v>216</v>
      </c>
      <c r="B396" s="26" t="str">
        <f>A396&amp;" - "&amp;G396</f>
        <v>3.3.90.30.26.01.0334.000006-01 - 300</v>
      </c>
      <c r="C396" s="26" t="str">
        <f>LEFT(E396,SEARCH(",",E396)-1)</f>
        <v>LÂMPADA DE LED</v>
      </c>
      <c r="D396" s="27" t="s">
        <v>339</v>
      </c>
      <c r="E396" s="26" t="s">
        <v>217</v>
      </c>
      <c r="F396" s="26" t="s">
        <v>149</v>
      </c>
      <c r="G396" s="26">
        <v>300</v>
      </c>
      <c r="H396" s="26" t="s">
        <v>166</v>
      </c>
      <c r="I396" s="28">
        <v>3</v>
      </c>
      <c r="J396" s="28">
        <v>0</v>
      </c>
      <c r="K396" s="28">
        <v>0</v>
      </c>
      <c r="L396" s="28">
        <f>(J396+K396)/2</f>
        <v>0</v>
      </c>
    </row>
    <row r="397" spans="1:12" s="29" customFormat="1" ht="63" x14ac:dyDescent="0.25">
      <c r="A397" s="26" t="s">
        <v>216</v>
      </c>
      <c r="B397" s="26" t="str">
        <f>A397&amp;" - "&amp;G397</f>
        <v>3.3.90.30.26.01.0334.000006-01 - 132</v>
      </c>
      <c r="C397" s="26" t="str">
        <f>LEFT(E397,SEARCH(",",E397)-1)</f>
        <v>LÂMPADA DE LED</v>
      </c>
      <c r="D397" s="27" t="s">
        <v>339</v>
      </c>
      <c r="E397" s="26" t="s">
        <v>217</v>
      </c>
      <c r="F397" s="26" t="s">
        <v>149</v>
      </c>
      <c r="G397" s="26">
        <v>132</v>
      </c>
      <c r="H397" s="26" t="s">
        <v>136</v>
      </c>
      <c r="I397" s="28">
        <v>26</v>
      </c>
      <c r="J397" s="28">
        <v>0</v>
      </c>
      <c r="K397" s="28">
        <v>0</v>
      </c>
      <c r="L397" s="28">
        <f>(J397+K397)/2</f>
        <v>0</v>
      </c>
    </row>
    <row r="398" spans="1:12" s="29" customFormat="1" ht="63" x14ac:dyDescent="0.25">
      <c r="A398" s="26" t="s">
        <v>216</v>
      </c>
      <c r="B398" s="26" t="str">
        <f>A398&amp;" - "&amp;G398</f>
        <v>3.3.90.30.26.01.0334.000006-01 - 140</v>
      </c>
      <c r="C398" s="26" t="str">
        <f>LEFT(E398,SEARCH(",",E398)-1)</f>
        <v>LÂMPADA DE LED</v>
      </c>
      <c r="D398" s="27" t="s">
        <v>339</v>
      </c>
      <c r="E398" s="26" t="s">
        <v>217</v>
      </c>
      <c r="F398" s="26" t="s">
        <v>149</v>
      </c>
      <c r="G398" s="26">
        <v>140</v>
      </c>
      <c r="H398" s="26" t="s">
        <v>165</v>
      </c>
      <c r="I398" s="28">
        <v>0</v>
      </c>
      <c r="J398" s="28">
        <v>0</v>
      </c>
      <c r="K398" s="28">
        <v>0</v>
      </c>
      <c r="L398" s="28">
        <f>(J398+K398)/2</f>
        <v>0</v>
      </c>
    </row>
    <row r="399" spans="1:12" s="29" customFormat="1" ht="63" x14ac:dyDescent="0.25">
      <c r="A399" s="26" t="s">
        <v>216</v>
      </c>
      <c r="B399" s="26" t="str">
        <f>A399&amp;" - "&amp;G399</f>
        <v>3.3.90.30.26.01.0334.000006-01 - 309</v>
      </c>
      <c r="C399" s="26" t="str">
        <f>LEFT(E399,SEARCH(",",E399)-1)</f>
        <v>LÂMPADA DE LED</v>
      </c>
      <c r="D399" s="27" t="s">
        <v>339</v>
      </c>
      <c r="E399" s="26" t="s">
        <v>217</v>
      </c>
      <c r="F399" s="26" t="s">
        <v>149</v>
      </c>
      <c r="G399" s="26">
        <v>309</v>
      </c>
      <c r="H399" s="26" t="s">
        <v>163</v>
      </c>
      <c r="I399" s="28">
        <v>14</v>
      </c>
      <c r="J399" s="28">
        <v>0</v>
      </c>
      <c r="K399" s="28">
        <v>0</v>
      </c>
      <c r="L399" s="28">
        <f>(J399+K399)/2</f>
        <v>0</v>
      </c>
    </row>
    <row r="400" spans="1:12" s="29" customFormat="1" ht="63" x14ac:dyDescent="0.25">
      <c r="A400" s="26" t="s">
        <v>216</v>
      </c>
      <c r="B400" s="26" t="str">
        <f>A400&amp;" - "&amp;G400</f>
        <v>3.3.90.30.26.01.0334.000006-01 - 303</v>
      </c>
      <c r="C400" s="26" t="str">
        <f>LEFT(E400,SEARCH(",",E400)-1)</f>
        <v>LÂMPADA DE LED</v>
      </c>
      <c r="D400" s="27" t="s">
        <v>339</v>
      </c>
      <c r="E400" s="26" t="s">
        <v>217</v>
      </c>
      <c r="F400" s="26" t="s">
        <v>149</v>
      </c>
      <c r="G400" s="26">
        <v>303</v>
      </c>
      <c r="H400" s="26" t="s">
        <v>334</v>
      </c>
      <c r="I400" s="28">
        <v>98</v>
      </c>
      <c r="J400" s="28">
        <v>0</v>
      </c>
      <c r="K400" s="28">
        <v>0</v>
      </c>
      <c r="L400" s="28">
        <f>(J400+K400)/2</f>
        <v>0</v>
      </c>
    </row>
    <row r="401" spans="1:12" s="29" customFormat="1" ht="63" x14ac:dyDescent="0.25">
      <c r="A401" s="26" t="s">
        <v>216</v>
      </c>
      <c r="B401" s="26" t="str">
        <f>A401&amp;" - "&amp;G401</f>
        <v>3.3.90.30.26.01.0334.000006-01 - 2</v>
      </c>
      <c r="C401" s="26" t="str">
        <f>LEFT(E401,SEARCH(",",E401)-1)</f>
        <v>LÂMPADA DE LED</v>
      </c>
      <c r="D401" s="27" t="s">
        <v>339</v>
      </c>
      <c r="E401" s="26" t="s">
        <v>217</v>
      </c>
      <c r="F401" s="26" t="s">
        <v>149</v>
      </c>
      <c r="G401" s="26">
        <v>2</v>
      </c>
      <c r="H401" s="26" t="s">
        <v>129</v>
      </c>
      <c r="I401" s="28">
        <v>0</v>
      </c>
      <c r="J401" s="28">
        <v>0</v>
      </c>
      <c r="K401" s="28">
        <v>0</v>
      </c>
      <c r="L401" s="28">
        <f>(J401+K401)/2</f>
        <v>0</v>
      </c>
    </row>
    <row r="402" spans="1:12" s="29" customFormat="1" ht="63" x14ac:dyDescent="0.25">
      <c r="A402" s="26" t="s">
        <v>216</v>
      </c>
      <c r="B402" s="26" t="str">
        <f>A402&amp;" - "&amp;G402</f>
        <v>3.3.90.30.26.01.0334.000006-01 - 150</v>
      </c>
      <c r="C402" s="26" t="str">
        <f>LEFT(E402,SEARCH(",",E402)-1)</f>
        <v>LÂMPADA DE LED</v>
      </c>
      <c r="D402" s="27" t="s">
        <v>339</v>
      </c>
      <c r="E402" s="26" t="s">
        <v>217</v>
      </c>
      <c r="F402" s="26" t="s">
        <v>149</v>
      </c>
      <c r="G402" s="26">
        <v>150</v>
      </c>
      <c r="H402" s="26" t="s">
        <v>107</v>
      </c>
      <c r="I402" s="28">
        <v>0</v>
      </c>
      <c r="J402" s="28">
        <v>0</v>
      </c>
      <c r="K402" s="28">
        <v>0</v>
      </c>
      <c r="L402" s="28">
        <f>(J402+K402)/2</f>
        <v>0</v>
      </c>
    </row>
    <row r="403" spans="1:12" s="29" customFormat="1" ht="63" x14ac:dyDescent="0.25">
      <c r="A403" s="26" t="s">
        <v>216</v>
      </c>
      <c r="B403" s="26" t="str">
        <f>A403&amp;" - "&amp;G403</f>
        <v>3.3.90.30.26.01.0334.000006-01 - 417</v>
      </c>
      <c r="C403" s="26" t="str">
        <f>LEFT(E403,SEARCH(",",E403)-1)</f>
        <v>LÂMPADA DE LED</v>
      </c>
      <c r="D403" s="27" t="s">
        <v>339</v>
      </c>
      <c r="E403" s="26" t="s">
        <v>217</v>
      </c>
      <c r="F403" s="26" t="s">
        <v>149</v>
      </c>
      <c r="G403" s="26">
        <v>417</v>
      </c>
      <c r="H403" s="26" t="s">
        <v>132</v>
      </c>
      <c r="I403" s="28">
        <v>0</v>
      </c>
      <c r="J403" s="28">
        <v>0</v>
      </c>
      <c r="K403" s="28">
        <v>0</v>
      </c>
      <c r="L403" s="28">
        <f>(J403+K403)/2</f>
        <v>0</v>
      </c>
    </row>
    <row r="404" spans="1:12" s="29" customFormat="1" ht="63" x14ac:dyDescent="0.25">
      <c r="A404" s="26" t="s">
        <v>218</v>
      </c>
      <c r="B404" s="26" t="str">
        <f>A404&amp;" - "&amp;G404</f>
        <v>3.3.90.30.26.01.0334.000008-01 - 132</v>
      </c>
      <c r="C404" s="26" t="str">
        <f>LEFT(E404,SEARCH(",",E404)-1)</f>
        <v>LÂMPADA DE LED</v>
      </c>
      <c r="D404" s="27" t="s">
        <v>341</v>
      </c>
      <c r="E404" s="26" t="s">
        <v>219</v>
      </c>
      <c r="F404" s="26" t="s">
        <v>149</v>
      </c>
      <c r="G404" s="26">
        <v>132</v>
      </c>
      <c r="H404" s="26" t="s">
        <v>136</v>
      </c>
      <c r="I404" s="28">
        <v>0</v>
      </c>
      <c r="J404" s="28">
        <v>5</v>
      </c>
      <c r="K404" s="28">
        <v>0</v>
      </c>
      <c r="L404" s="28">
        <f>(J404+K404)/2</f>
        <v>2.5</v>
      </c>
    </row>
    <row r="405" spans="1:12" s="29" customFormat="1" ht="63" x14ac:dyDescent="0.25">
      <c r="A405" s="26" t="s">
        <v>220</v>
      </c>
      <c r="B405" s="26" t="str">
        <f>A405&amp;" - "&amp;G405</f>
        <v>3.3.90.30.26.01.0334.000009-01 - 391</v>
      </c>
      <c r="C405" s="26" t="str">
        <f>LEFT(E405,SEARCH(",",E405)-1)</f>
        <v>LÂMPADA DE LED</v>
      </c>
      <c r="D405" s="27" t="s">
        <v>342</v>
      </c>
      <c r="E405" s="26" t="s">
        <v>221</v>
      </c>
      <c r="F405" s="26" t="s">
        <v>149</v>
      </c>
      <c r="G405" s="26">
        <v>391</v>
      </c>
      <c r="H405" s="26" t="s">
        <v>113</v>
      </c>
      <c r="I405" s="28">
        <v>0</v>
      </c>
      <c r="J405" s="28">
        <v>2</v>
      </c>
      <c r="K405" s="28">
        <v>0</v>
      </c>
      <c r="L405" s="28">
        <f>(J405+K405)/2</f>
        <v>1</v>
      </c>
    </row>
    <row r="406" spans="1:12" s="29" customFormat="1" ht="63" x14ac:dyDescent="0.25">
      <c r="A406" s="26" t="s">
        <v>220</v>
      </c>
      <c r="B406" s="26" t="str">
        <f>A406&amp;" - "&amp;G406</f>
        <v>3.3.90.30.26.01.0334.000009-01 - 80</v>
      </c>
      <c r="C406" s="26" t="str">
        <f>LEFT(E406,SEARCH(",",E406)-1)</f>
        <v>LÂMPADA DE LED</v>
      </c>
      <c r="D406" s="27" t="s">
        <v>342</v>
      </c>
      <c r="E406" s="26" t="s">
        <v>221</v>
      </c>
      <c r="F406" s="26" t="s">
        <v>149</v>
      </c>
      <c r="G406" s="26">
        <v>80</v>
      </c>
      <c r="H406" s="26" t="s">
        <v>142</v>
      </c>
      <c r="I406" s="28">
        <v>0</v>
      </c>
      <c r="J406" s="28">
        <v>563</v>
      </c>
      <c r="K406" s="28">
        <v>0</v>
      </c>
      <c r="L406" s="28">
        <f>(J406+K406)/2</f>
        <v>281.5</v>
      </c>
    </row>
    <row r="407" spans="1:12" s="29" customFormat="1" ht="63" x14ac:dyDescent="0.25">
      <c r="A407" s="26" t="s">
        <v>220</v>
      </c>
      <c r="B407" s="26" t="str">
        <f>A407&amp;" - "&amp;G407</f>
        <v>3.3.90.30.26.01.0334.000009-01 - 50</v>
      </c>
      <c r="C407" s="26" t="str">
        <f>LEFT(E407,SEARCH(",",E407)-1)</f>
        <v>LÂMPADA DE LED</v>
      </c>
      <c r="D407" s="27" t="s">
        <v>342</v>
      </c>
      <c r="E407" s="26" t="s">
        <v>221</v>
      </c>
      <c r="F407" s="26" t="s">
        <v>149</v>
      </c>
      <c r="G407" s="26">
        <v>50</v>
      </c>
      <c r="H407" s="26" t="s">
        <v>108</v>
      </c>
      <c r="I407" s="28">
        <v>0</v>
      </c>
      <c r="J407" s="28">
        <v>90</v>
      </c>
      <c r="K407" s="28">
        <v>0</v>
      </c>
      <c r="L407" s="28">
        <f>(J407+K407)/2</f>
        <v>45</v>
      </c>
    </row>
    <row r="408" spans="1:12" s="29" customFormat="1" ht="63" x14ac:dyDescent="0.25">
      <c r="A408" s="26" t="s">
        <v>220</v>
      </c>
      <c r="B408" s="26" t="str">
        <f>A408&amp;" - "&amp;G408</f>
        <v>3.3.90.30.26.01.0334.000009-01 - 94</v>
      </c>
      <c r="C408" s="26" t="str">
        <f>LEFT(E408,SEARCH(",",E408)-1)</f>
        <v>LÂMPADA DE LED</v>
      </c>
      <c r="D408" s="27" t="s">
        <v>342</v>
      </c>
      <c r="E408" s="26" t="s">
        <v>221</v>
      </c>
      <c r="F408" s="26" t="s">
        <v>149</v>
      </c>
      <c r="G408" s="26">
        <v>94</v>
      </c>
      <c r="H408" s="26" t="s">
        <v>104</v>
      </c>
      <c r="I408" s="28">
        <v>0</v>
      </c>
      <c r="J408" s="28">
        <v>94</v>
      </c>
      <c r="K408" s="28">
        <v>0</v>
      </c>
      <c r="L408" s="28">
        <f>(J408+K408)/2</f>
        <v>47</v>
      </c>
    </row>
    <row r="409" spans="1:12" s="29" customFormat="1" ht="63" x14ac:dyDescent="0.25">
      <c r="A409" s="26" t="s">
        <v>222</v>
      </c>
      <c r="B409" s="26" t="str">
        <f>A409&amp;" - "&amp;G409</f>
        <v>3.3.90.30.26.01.0334.000010-01 - 480</v>
      </c>
      <c r="C409" s="26" t="str">
        <f>LEFT(E409,SEARCH(",",E409)-1)</f>
        <v>LÂMPADA DE LED</v>
      </c>
      <c r="D409" s="27" t="s">
        <v>343</v>
      </c>
      <c r="E409" s="26" t="s">
        <v>223</v>
      </c>
      <c r="F409" s="26" t="s">
        <v>149</v>
      </c>
      <c r="G409" s="26">
        <v>480</v>
      </c>
      <c r="H409" s="26" t="s">
        <v>133</v>
      </c>
      <c r="I409" s="28">
        <v>25</v>
      </c>
      <c r="J409" s="28">
        <v>50</v>
      </c>
      <c r="K409" s="28">
        <v>0</v>
      </c>
      <c r="L409" s="28">
        <f>(J409+K409)/2</f>
        <v>25</v>
      </c>
    </row>
    <row r="410" spans="1:12" s="29" customFormat="1" ht="63" x14ac:dyDescent="0.25">
      <c r="A410" s="26" t="s">
        <v>222</v>
      </c>
      <c r="B410" s="26" t="str">
        <f>A410&amp;" - "&amp;G410</f>
        <v>3.3.90.30.26.01.0334.000010-01 - 195</v>
      </c>
      <c r="C410" s="26" t="str">
        <f>LEFT(E410,SEARCH(",",E410)-1)</f>
        <v>LÂMPADA DE LED</v>
      </c>
      <c r="D410" s="27" t="s">
        <v>343</v>
      </c>
      <c r="E410" s="26" t="s">
        <v>223</v>
      </c>
      <c r="F410" s="26" t="s">
        <v>149</v>
      </c>
      <c r="G410" s="26">
        <v>195</v>
      </c>
      <c r="H410" s="26" t="s">
        <v>109</v>
      </c>
      <c r="I410" s="28">
        <v>0</v>
      </c>
      <c r="J410" s="28">
        <v>35</v>
      </c>
      <c r="K410" s="28">
        <v>0</v>
      </c>
      <c r="L410" s="28">
        <f>(J410+K410)/2</f>
        <v>17.5</v>
      </c>
    </row>
    <row r="411" spans="1:12" s="29" customFormat="1" ht="63" x14ac:dyDescent="0.25">
      <c r="A411" s="26" t="s">
        <v>222</v>
      </c>
      <c r="B411" s="26" t="str">
        <f>A411&amp;" - "&amp;G411</f>
        <v>3.3.90.30.26.01.0334.000010-01 - 410</v>
      </c>
      <c r="C411" s="26" t="str">
        <f>LEFT(E411,SEARCH(",",E411)-1)</f>
        <v>LÂMPADA DE LED</v>
      </c>
      <c r="D411" s="27" t="s">
        <v>343</v>
      </c>
      <c r="E411" s="26" t="s">
        <v>223</v>
      </c>
      <c r="F411" s="26" t="s">
        <v>149</v>
      </c>
      <c r="G411" s="26">
        <v>410</v>
      </c>
      <c r="H411" s="26" t="s">
        <v>110</v>
      </c>
      <c r="I411" s="28">
        <v>0</v>
      </c>
      <c r="J411" s="28">
        <v>205</v>
      </c>
      <c r="K411" s="28">
        <v>0</v>
      </c>
      <c r="L411" s="28">
        <f>(J411+K411)/2</f>
        <v>102.5</v>
      </c>
    </row>
    <row r="412" spans="1:12" s="29" customFormat="1" ht="63" x14ac:dyDescent="0.25">
      <c r="A412" s="26" t="s">
        <v>222</v>
      </c>
      <c r="B412" s="26" t="str">
        <f>A412&amp;" - "&amp;G412</f>
        <v>3.3.90.30.26.01.0334.000010-01 - 306</v>
      </c>
      <c r="C412" s="26" t="str">
        <f>LEFT(E412,SEARCH(",",E412)-1)</f>
        <v>LÂMPADA DE LED</v>
      </c>
      <c r="D412" s="27" t="s">
        <v>344</v>
      </c>
      <c r="E412" s="26" t="s">
        <v>223</v>
      </c>
      <c r="F412" s="26" t="s">
        <v>149</v>
      </c>
      <c r="G412" s="26">
        <v>306</v>
      </c>
      <c r="H412" s="26" t="s">
        <v>126</v>
      </c>
      <c r="I412" s="28">
        <v>0</v>
      </c>
      <c r="J412" s="28">
        <v>48</v>
      </c>
      <c r="K412" s="28">
        <v>0</v>
      </c>
      <c r="L412" s="28">
        <f>(J412+K412)/2</f>
        <v>24</v>
      </c>
    </row>
    <row r="413" spans="1:12" s="29" customFormat="1" ht="63" x14ac:dyDescent="0.25">
      <c r="A413" s="26" t="s">
        <v>222</v>
      </c>
      <c r="B413" s="26" t="str">
        <f>A413&amp;" - "&amp;G413</f>
        <v>3.3.90.30.26.01.0334.000010-01 - 133</v>
      </c>
      <c r="C413" s="26" t="str">
        <f>LEFT(E413,SEARCH(",",E413)-1)</f>
        <v>LÂMPADA DE LED</v>
      </c>
      <c r="D413" s="27" t="s">
        <v>345</v>
      </c>
      <c r="E413" s="26" t="s">
        <v>223</v>
      </c>
      <c r="F413" s="26" t="s">
        <v>149</v>
      </c>
      <c r="G413" s="26">
        <v>133</v>
      </c>
      <c r="H413" s="26" t="s">
        <v>118</v>
      </c>
      <c r="I413" s="28">
        <v>36</v>
      </c>
      <c r="J413" s="28">
        <v>3</v>
      </c>
      <c r="K413" s="28">
        <v>0</v>
      </c>
      <c r="L413" s="28">
        <f>(J413+K413)/2</f>
        <v>1.5</v>
      </c>
    </row>
    <row r="414" spans="1:12" s="29" customFormat="1" ht="63" x14ac:dyDescent="0.25">
      <c r="A414" s="26" t="s">
        <v>222</v>
      </c>
      <c r="B414" s="26" t="str">
        <f>A414&amp;" - "&amp;G414</f>
        <v>3.3.90.30.26.01.0334.000010-01 - 138</v>
      </c>
      <c r="C414" s="26" t="str">
        <f>LEFT(E414,SEARCH(",",E414)-1)</f>
        <v>LÂMPADA DE LED</v>
      </c>
      <c r="D414" s="27" t="s">
        <v>345</v>
      </c>
      <c r="E414" s="26" t="s">
        <v>223</v>
      </c>
      <c r="F414" s="26" t="s">
        <v>149</v>
      </c>
      <c r="G414" s="26">
        <v>138</v>
      </c>
      <c r="H414" s="26" t="s">
        <v>120</v>
      </c>
      <c r="I414" s="28">
        <v>150</v>
      </c>
      <c r="J414" s="28">
        <v>50</v>
      </c>
      <c r="K414" s="28">
        <v>0</v>
      </c>
      <c r="L414" s="28">
        <f>(J414+K414)/2</f>
        <v>25</v>
      </c>
    </row>
    <row r="415" spans="1:12" s="29" customFormat="1" ht="63" x14ac:dyDescent="0.25">
      <c r="A415" s="26" t="s">
        <v>222</v>
      </c>
      <c r="B415" s="26" t="str">
        <f>A415&amp;" - "&amp;G415</f>
        <v>3.3.90.30.26.01.0334.000010-01 - 135</v>
      </c>
      <c r="C415" s="26" t="str">
        <f>LEFT(E415,SEARCH(",",E415)-1)</f>
        <v>LÂMPADA DE LED</v>
      </c>
      <c r="D415" s="27" t="s">
        <v>345</v>
      </c>
      <c r="E415" s="26" t="s">
        <v>223</v>
      </c>
      <c r="F415" s="26" t="s">
        <v>149</v>
      </c>
      <c r="G415" s="26">
        <v>135</v>
      </c>
      <c r="H415" s="26" t="s">
        <v>141</v>
      </c>
      <c r="I415" s="28">
        <v>50</v>
      </c>
      <c r="J415" s="28">
        <v>117</v>
      </c>
      <c r="K415" s="28">
        <v>0</v>
      </c>
      <c r="L415" s="28">
        <f>(J415+K415)/2</f>
        <v>58.5</v>
      </c>
    </row>
    <row r="416" spans="1:12" s="29" customFormat="1" ht="63" x14ac:dyDescent="0.25">
      <c r="A416" s="26" t="s">
        <v>222</v>
      </c>
      <c r="B416" s="26" t="str">
        <f>A416&amp;" - "&amp;G416</f>
        <v>3.3.90.30.26.01.0334.000010-01 - 142</v>
      </c>
      <c r="C416" s="26" t="str">
        <f>LEFT(E416,SEARCH(",",E416)-1)</f>
        <v>LÂMPADA DE LED</v>
      </c>
      <c r="D416" s="27" t="s">
        <v>345</v>
      </c>
      <c r="E416" s="26" t="s">
        <v>223</v>
      </c>
      <c r="F416" s="26" t="s">
        <v>149</v>
      </c>
      <c r="G416" s="26">
        <v>142</v>
      </c>
      <c r="H416" s="26" t="s">
        <v>122</v>
      </c>
      <c r="I416" s="28">
        <v>0</v>
      </c>
      <c r="J416" s="28">
        <v>50</v>
      </c>
      <c r="K416" s="28">
        <v>0</v>
      </c>
      <c r="L416" s="28">
        <f>(J416+K416)/2</f>
        <v>25</v>
      </c>
    </row>
    <row r="417" spans="1:12" s="29" customFormat="1" ht="63" x14ac:dyDescent="0.25">
      <c r="A417" s="26" t="s">
        <v>222</v>
      </c>
      <c r="B417" s="26" t="str">
        <f>A417&amp;" - "&amp;G417</f>
        <v>3.3.90.30.26.01.0334.000010-01 - 143</v>
      </c>
      <c r="C417" s="26" t="str">
        <f>LEFT(E417,SEARCH(",",E417)-1)</f>
        <v>LÂMPADA DE LED</v>
      </c>
      <c r="D417" s="27" t="s">
        <v>345</v>
      </c>
      <c r="E417" s="26" t="s">
        <v>223</v>
      </c>
      <c r="F417" s="26" t="s">
        <v>149</v>
      </c>
      <c r="G417" s="26">
        <v>143</v>
      </c>
      <c r="H417" s="26" t="s">
        <v>123</v>
      </c>
      <c r="I417" s="28">
        <v>59</v>
      </c>
      <c r="J417" s="28">
        <v>123</v>
      </c>
      <c r="K417" s="28">
        <v>0</v>
      </c>
      <c r="L417" s="28">
        <f>(J417+K417)/2</f>
        <v>61.5</v>
      </c>
    </row>
    <row r="418" spans="1:12" s="29" customFormat="1" ht="63" x14ac:dyDescent="0.25">
      <c r="A418" s="26" t="s">
        <v>222</v>
      </c>
      <c r="B418" s="26" t="str">
        <f>A418&amp;" - "&amp;G418</f>
        <v>3.3.90.30.26.01.0334.000010-01 - 304</v>
      </c>
      <c r="C418" s="26" t="str">
        <f>LEFT(E418,SEARCH(",",E418)-1)</f>
        <v>LÂMPADA DE LED</v>
      </c>
      <c r="D418" s="27" t="s">
        <v>345</v>
      </c>
      <c r="E418" s="26" t="s">
        <v>223</v>
      </c>
      <c r="F418" s="26" t="s">
        <v>149</v>
      </c>
      <c r="G418" s="26">
        <v>304</v>
      </c>
      <c r="H418" s="26" t="s">
        <v>127</v>
      </c>
      <c r="I418" s="28">
        <v>0</v>
      </c>
      <c r="J418" s="28">
        <v>300</v>
      </c>
      <c r="K418" s="28">
        <v>0</v>
      </c>
      <c r="L418" s="28">
        <f>(J418+K418)/2</f>
        <v>150</v>
      </c>
    </row>
    <row r="419" spans="1:12" s="29" customFormat="1" ht="63" x14ac:dyDescent="0.25">
      <c r="A419" s="26" t="s">
        <v>222</v>
      </c>
      <c r="B419" s="26" t="str">
        <f>A419&amp;" - "&amp;G419</f>
        <v>3.3.90.30.26.01.0334.000010-01 - 132</v>
      </c>
      <c r="C419" s="26" t="str">
        <f>LEFT(E419,SEARCH(",",E419)-1)</f>
        <v>LÂMPADA DE LED</v>
      </c>
      <c r="D419" s="27" t="s">
        <v>345</v>
      </c>
      <c r="E419" s="26" t="s">
        <v>223</v>
      </c>
      <c r="F419" s="26" t="s">
        <v>149</v>
      </c>
      <c r="G419" s="26">
        <v>132</v>
      </c>
      <c r="H419" s="26" t="s">
        <v>136</v>
      </c>
      <c r="I419" s="28">
        <v>0</v>
      </c>
      <c r="J419" s="28">
        <v>134</v>
      </c>
      <c r="K419" s="28">
        <v>0</v>
      </c>
      <c r="L419" s="28">
        <f>(J419+K419)/2</f>
        <v>67</v>
      </c>
    </row>
    <row r="420" spans="1:12" s="29" customFormat="1" ht="63" x14ac:dyDescent="0.25">
      <c r="A420" s="26" t="s">
        <v>222</v>
      </c>
      <c r="B420" s="26" t="str">
        <f>A420&amp;" - "&amp;G420</f>
        <v>3.3.90.30.26.01.0334.000010-01 - 366</v>
      </c>
      <c r="C420" s="26" t="str">
        <f>LEFT(E420,SEARCH(",",E420)-1)</f>
        <v>LÂMPADA DE LED</v>
      </c>
      <c r="D420" s="27" t="s">
        <v>345</v>
      </c>
      <c r="E420" s="26" t="s">
        <v>223</v>
      </c>
      <c r="F420" s="26" t="s">
        <v>149</v>
      </c>
      <c r="G420" s="26">
        <v>366</v>
      </c>
      <c r="H420" s="26" t="s">
        <v>125</v>
      </c>
      <c r="I420" s="28">
        <v>0</v>
      </c>
      <c r="J420" s="28">
        <v>34</v>
      </c>
      <c r="K420" s="28">
        <v>0</v>
      </c>
      <c r="L420" s="28">
        <f>(J420+K420)/2</f>
        <v>17</v>
      </c>
    </row>
    <row r="421" spans="1:12" s="29" customFormat="1" ht="63" x14ac:dyDescent="0.25">
      <c r="A421" s="26" t="s">
        <v>222</v>
      </c>
      <c r="B421" s="26" t="str">
        <f>A421&amp;" - "&amp;G421</f>
        <v>3.3.90.30.26.01.0334.000010-01 - 131</v>
      </c>
      <c r="C421" s="26" t="str">
        <f>LEFT(E421,SEARCH(",",E421)-1)</f>
        <v>LÂMPADA DE LED</v>
      </c>
      <c r="D421" s="27" t="s">
        <v>345</v>
      </c>
      <c r="E421" s="26" t="s">
        <v>223</v>
      </c>
      <c r="F421" s="26" t="s">
        <v>149</v>
      </c>
      <c r="G421" s="26">
        <v>131</v>
      </c>
      <c r="H421" s="26" t="s">
        <v>135</v>
      </c>
      <c r="I421" s="28">
        <v>7</v>
      </c>
      <c r="J421" s="28">
        <v>21</v>
      </c>
      <c r="K421" s="28">
        <v>0</v>
      </c>
      <c r="L421" s="28">
        <f>(J421+K421)/2</f>
        <v>10.5</v>
      </c>
    </row>
    <row r="422" spans="1:12" s="29" customFormat="1" ht="63" x14ac:dyDescent="0.25">
      <c r="A422" s="26" t="s">
        <v>222</v>
      </c>
      <c r="B422" s="26" t="str">
        <f>A422&amp;" - "&amp;G422</f>
        <v>3.3.90.30.26.01.0334.000010-01 - 137</v>
      </c>
      <c r="C422" s="26" t="str">
        <f>LEFT(E422,SEARCH(",",E422)-1)</f>
        <v>LÂMPADA DE LED</v>
      </c>
      <c r="D422" s="27" t="s">
        <v>345</v>
      </c>
      <c r="E422" s="26" t="s">
        <v>223</v>
      </c>
      <c r="F422" s="26" t="s">
        <v>149</v>
      </c>
      <c r="G422" s="26">
        <v>137</v>
      </c>
      <c r="H422" s="26" t="s">
        <v>121</v>
      </c>
      <c r="I422" s="28">
        <v>0</v>
      </c>
      <c r="J422" s="28">
        <v>25</v>
      </c>
      <c r="K422" s="28">
        <v>0</v>
      </c>
      <c r="L422" s="28">
        <f>(J422+K422)/2</f>
        <v>12.5</v>
      </c>
    </row>
    <row r="423" spans="1:12" s="29" customFormat="1" ht="63" x14ac:dyDescent="0.25">
      <c r="A423" s="26" t="s">
        <v>222</v>
      </c>
      <c r="B423" s="26" t="str">
        <f>A423&amp;" - "&amp;G423</f>
        <v>3.3.90.30.26.01.0334.000010-01 - 149</v>
      </c>
      <c r="C423" s="26" t="str">
        <f>LEFT(E423,SEARCH(",",E423)-1)</f>
        <v>LÂMPADA DE LED</v>
      </c>
      <c r="D423" s="27" t="s">
        <v>345</v>
      </c>
      <c r="E423" s="26" t="s">
        <v>223</v>
      </c>
      <c r="F423" s="26" t="s">
        <v>149</v>
      </c>
      <c r="G423" s="26">
        <v>149</v>
      </c>
      <c r="H423" s="26" t="s">
        <v>170</v>
      </c>
      <c r="I423" s="28">
        <v>5</v>
      </c>
      <c r="J423" s="28">
        <v>69</v>
      </c>
      <c r="K423" s="28">
        <v>0</v>
      </c>
      <c r="L423" s="28">
        <f>(J423+K423)/2</f>
        <v>34.5</v>
      </c>
    </row>
    <row r="424" spans="1:12" s="29" customFormat="1" ht="63" x14ac:dyDescent="0.25">
      <c r="A424" s="26" t="s">
        <v>222</v>
      </c>
      <c r="B424" s="26" t="str">
        <f>A424&amp;" - "&amp;G424</f>
        <v>3.3.90.30.26.01.0334.000010-01 - 145</v>
      </c>
      <c r="C424" s="26" t="str">
        <f>LEFT(E424,SEARCH(",",E424)-1)</f>
        <v>LÂMPADA DE LED</v>
      </c>
      <c r="D424" s="27" t="s">
        <v>345</v>
      </c>
      <c r="E424" s="26" t="s">
        <v>223</v>
      </c>
      <c r="F424" s="26" t="s">
        <v>149</v>
      </c>
      <c r="G424" s="26">
        <v>145</v>
      </c>
      <c r="H424" s="26" t="s">
        <v>164</v>
      </c>
      <c r="I424" s="28">
        <v>0</v>
      </c>
      <c r="J424" s="28">
        <v>64</v>
      </c>
      <c r="K424" s="28">
        <v>0</v>
      </c>
      <c r="L424" s="28">
        <f>(J424+K424)/2</f>
        <v>32</v>
      </c>
    </row>
    <row r="425" spans="1:12" s="29" customFormat="1" ht="63" x14ac:dyDescent="0.25">
      <c r="A425" s="26" t="s">
        <v>222</v>
      </c>
      <c r="B425" s="26" t="str">
        <f>A425&amp;" - "&amp;G425</f>
        <v>3.3.90.30.26.01.0334.000010-01 - 121</v>
      </c>
      <c r="C425" s="26" t="str">
        <f>LEFT(E425,SEARCH(",",E425)-1)</f>
        <v>LÂMPADA DE LED</v>
      </c>
      <c r="D425" s="27" t="s">
        <v>345</v>
      </c>
      <c r="E425" s="26" t="s">
        <v>223</v>
      </c>
      <c r="F425" s="26" t="s">
        <v>149</v>
      </c>
      <c r="G425" s="26">
        <v>121</v>
      </c>
      <c r="H425" s="26" t="s">
        <v>146</v>
      </c>
      <c r="I425" s="28">
        <v>0</v>
      </c>
      <c r="J425" s="28">
        <v>100</v>
      </c>
      <c r="K425" s="28">
        <v>0</v>
      </c>
      <c r="L425" s="28">
        <f>(J425+K425)/2</f>
        <v>50</v>
      </c>
    </row>
    <row r="426" spans="1:12" s="29" customFormat="1" ht="63" x14ac:dyDescent="0.25">
      <c r="A426" s="26" t="s">
        <v>222</v>
      </c>
      <c r="B426" s="26" t="str">
        <f>A426&amp;" - "&amp;G426</f>
        <v>3.3.90.30.26.01.0334.000010-01 - 401</v>
      </c>
      <c r="C426" s="26" t="str">
        <f>LEFT(E426,SEARCH(",",E426)-1)</f>
        <v>LÂMPADA DE LED</v>
      </c>
      <c r="D426" s="27" t="s">
        <v>345</v>
      </c>
      <c r="E426" s="26" t="s">
        <v>223</v>
      </c>
      <c r="F426" s="26" t="s">
        <v>149</v>
      </c>
      <c r="G426" s="26">
        <v>401</v>
      </c>
      <c r="H426" s="26" t="s">
        <v>144</v>
      </c>
      <c r="I426" s="28">
        <v>0</v>
      </c>
      <c r="J426" s="28">
        <v>50</v>
      </c>
      <c r="K426" s="28">
        <v>0</v>
      </c>
      <c r="L426" s="28">
        <f>(J426+K426)/2</f>
        <v>25</v>
      </c>
    </row>
    <row r="427" spans="1:12" s="29" customFormat="1" ht="63" x14ac:dyDescent="0.25">
      <c r="A427" s="26" t="s">
        <v>222</v>
      </c>
      <c r="B427" s="26" t="str">
        <f>A427&amp;" - "&amp;G427</f>
        <v>3.3.90.30.26.01.0334.000010-01 - 72</v>
      </c>
      <c r="C427" s="26" t="str">
        <f>LEFT(E427,SEARCH(",",E427)-1)</f>
        <v>LÂMPADA DE LED</v>
      </c>
      <c r="D427" s="27" t="s">
        <v>345</v>
      </c>
      <c r="E427" s="26" t="s">
        <v>223</v>
      </c>
      <c r="F427" s="26" t="s">
        <v>149</v>
      </c>
      <c r="G427" s="26">
        <v>72</v>
      </c>
      <c r="H427" s="26" t="s">
        <v>114</v>
      </c>
      <c r="I427" s="28">
        <v>900</v>
      </c>
      <c r="J427" s="28">
        <v>150</v>
      </c>
      <c r="K427" s="28">
        <v>0</v>
      </c>
      <c r="L427" s="28">
        <f>(J427+K427)/2</f>
        <v>75</v>
      </c>
    </row>
    <row r="428" spans="1:12" s="29" customFormat="1" ht="63" x14ac:dyDescent="0.25">
      <c r="A428" s="26" t="s">
        <v>222</v>
      </c>
      <c r="B428" s="26" t="str">
        <f>A428&amp;" - "&amp;G428</f>
        <v>3.3.90.30.26.01.0334.000010-01 - 63</v>
      </c>
      <c r="C428" s="26" t="str">
        <f>LEFT(E428,SEARCH(",",E428)-1)</f>
        <v>LÂMPADA DE LED</v>
      </c>
      <c r="D428" s="27" t="s">
        <v>345</v>
      </c>
      <c r="E428" s="26" t="s">
        <v>223</v>
      </c>
      <c r="F428" s="26" t="s">
        <v>149</v>
      </c>
      <c r="G428" s="26">
        <v>63</v>
      </c>
      <c r="H428" s="26" t="s">
        <v>111</v>
      </c>
      <c r="I428" s="28">
        <v>0</v>
      </c>
      <c r="J428" s="28">
        <v>100</v>
      </c>
      <c r="K428" s="28">
        <v>0</v>
      </c>
      <c r="L428" s="28">
        <f>(J428+K428)/2</f>
        <v>50</v>
      </c>
    </row>
    <row r="429" spans="1:12" s="29" customFormat="1" ht="63" x14ac:dyDescent="0.25">
      <c r="A429" s="26" t="s">
        <v>222</v>
      </c>
      <c r="B429" s="26" t="str">
        <f>A429&amp;" - "&amp;G429</f>
        <v>3.3.90.30.26.01.0334.000010-01 - 391</v>
      </c>
      <c r="C429" s="26" t="str">
        <f>LEFT(E429,SEARCH(",",E429)-1)</f>
        <v>LÂMPADA DE LED</v>
      </c>
      <c r="D429" s="27" t="s">
        <v>345</v>
      </c>
      <c r="E429" s="26" t="s">
        <v>223</v>
      </c>
      <c r="F429" s="26" t="s">
        <v>149</v>
      </c>
      <c r="G429" s="26">
        <v>391</v>
      </c>
      <c r="H429" s="26" t="s">
        <v>113</v>
      </c>
      <c r="I429" s="28">
        <v>0</v>
      </c>
      <c r="J429" s="28">
        <v>150</v>
      </c>
      <c r="K429" s="28">
        <v>0</v>
      </c>
      <c r="L429" s="28">
        <f>(J429+K429)/2</f>
        <v>75</v>
      </c>
    </row>
    <row r="430" spans="1:12" s="29" customFormat="1" ht="63" x14ac:dyDescent="0.25">
      <c r="A430" s="26" t="s">
        <v>222</v>
      </c>
      <c r="B430" s="26" t="str">
        <f>A430&amp;" - "&amp;G430</f>
        <v>3.3.90.30.26.01.0334.000010-01 - 20</v>
      </c>
      <c r="C430" s="26" t="str">
        <f>LEFT(E430,SEARCH(",",E430)-1)</f>
        <v>LÂMPADA DE LED</v>
      </c>
      <c r="D430" s="27" t="s">
        <v>345</v>
      </c>
      <c r="E430" s="26" t="s">
        <v>223</v>
      </c>
      <c r="F430" s="26" t="s">
        <v>149</v>
      </c>
      <c r="G430" s="26">
        <v>20</v>
      </c>
      <c r="H430" s="26" t="s">
        <v>105</v>
      </c>
      <c r="I430" s="28">
        <v>0</v>
      </c>
      <c r="J430" s="28">
        <v>1200</v>
      </c>
      <c r="K430" s="28">
        <v>0</v>
      </c>
      <c r="L430" s="28">
        <f>(J430+K430)/2</f>
        <v>600</v>
      </c>
    </row>
    <row r="431" spans="1:12" s="29" customFormat="1" ht="63" x14ac:dyDescent="0.25">
      <c r="A431" s="26" t="s">
        <v>222</v>
      </c>
      <c r="B431" s="26" t="str">
        <f>A431&amp;" - "&amp;G431</f>
        <v>3.3.90.30.26.01.0334.000010-01 - 2</v>
      </c>
      <c r="C431" s="26" t="str">
        <f>LEFT(E431,SEARCH(",",E431)-1)</f>
        <v>LÂMPADA DE LED</v>
      </c>
      <c r="D431" s="27" t="s">
        <v>345</v>
      </c>
      <c r="E431" s="26" t="s">
        <v>223</v>
      </c>
      <c r="F431" s="26" t="s">
        <v>149</v>
      </c>
      <c r="G431" s="26">
        <v>2</v>
      </c>
      <c r="H431" s="26" t="s">
        <v>129</v>
      </c>
      <c r="I431" s="28">
        <v>0</v>
      </c>
      <c r="J431" s="28">
        <v>160</v>
      </c>
      <c r="K431" s="28">
        <v>0</v>
      </c>
      <c r="L431" s="28">
        <f>(J431+K431)/2</f>
        <v>80</v>
      </c>
    </row>
    <row r="432" spans="1:12" s="29" customFormat="1" ht="63" x14ac:dyDescent="0.25">
      <c r="A432" s="26" t="s">
        <v>222</v>
      </c>
      <c r="B432" s="26" t="str">
        <f>A432&amp;" - "&amp;G432</f>
        <v>3.3.90.30.26.01.0334.000010-01 - 70</v>
      </c>
      <c r="C432" s="26" t="str">
        <f>LEFT(E432,SEARCH(",",E432)-1)</f>
        <v>LÂMPADA DE LED</v>
      </c>
      <c r="D432" s="27" t="s">
        <v>345</v>
      </c>
      <c r="E432" s="26" t="s">
        <v>223</v>
      </c>
      <c r="F432" s="26" t="s">
        <v>149</v>
      </c>
      <c r="G432" s="26">
        <v>70</v>
      </c>
      <c r="H432" s="26" t="s">
        <v>130</v>
      </c>
      <c r="I432" s="28">
        <v>341</v>
      </c>
      <c r="J432" s="28">
        <v>438</v>
      </c>
      <c r="K432" s="28">
        <v>0</v>
      </c>
      <c r="L432" s="28">
        <f>(J432+K432)/2</f>
        <v>219</v>
      </c>
    </row>
    <row r="433" spans="1:12" s="29" customFormat="1" ht="63" x14ac:dyDescent="0.25">
      <c r="A433" s="26" t="s">
        <v>222</v>
      </c>
      <c r="B433" s="26" t="str">
        <f>A433&amp;" - "&amp;G433</f>
        <v>3.3.90.30.26.01.0334.000010-01 - 150</v>
      </c>
      <c r="C433" s="26" t="str">
        <f>LEFT(E433,SEARCH(",",E433)-1)</f>
        <v>LÂMPADA DE LED</v>
      </c>
      <c r="D433" s="27" t="s">
        <v>345</v>
      </c>
      <c r="E433" s="26" t="s">
        <v>223</v>
      </c>
      <c r="F433" s="26" t="s">
        <v>149</v>
      </c>
      <c r="G433" s="26">
        <v>150</v>
      </c>
      <c r="H433" s="26" t="s">
        <v>107</v>
      </c>
      <c r="I433" s="28">
        <v>0</v>
      </c>
      <c r="J433" s="28">
        <v>766</v>
      </c>
      <c r="K433" s="28">
        <v>0</v>
      </c>
      <c r="L433" s="28">
        <f>(J433+K433)/2</f>
        <v>383</v>
      </c>
    </row>
    <row r="434" spans="1:12" s="29" customFormat="1" ht="63" x14ac:dyDescent="0.25">
      <c r="A434" s="26" t="s">
        <v>222</v>
      </c>
      <c r="B434" s="26" t="str">
        <f>A434&amp;" - "&amp;G434</f>
        <v>3.3.90.30.26.01.0334.000010-01 - 400</v>
      </c>
      <c r="C434" s="26" t="str">
        <f>LEFT(E434,SEARCH(",",E434)-1)</f>
        <v>LÂMPADA DE LED</v>
      </c>
      <c r="D434" s="27" t="s">
        <v>345</v>
      </c>
      <c r="E434" s="26" t="s">
        <v>223</v>
      </c>
      <c r="F434" s="26" t="s">
        <v>149</v>
      </c>
      <c r="G434" s="26">
        <v>400</v>
      </c>
      <c r="H434" s="26" t="s">
        <v>112</v>
      </c>
      <c r="I434" s="28">
        <v>180</v>
      </c>
      <c r="J434" s="28">
        <v>240</v>
      </c>
      <c r="K434" s="28">
        <v>0</v>
      </c>
      <c r="L434" s="28">
        <f>(J434+K434)/2</f>
        <v>120</v>
      </c>
    </row>
    <row r="435" spans="1:12" s="29" customFormat="1" ht="63" x14ac:dyDescent="0.25">
      <c r="A435" s="26" t="s">
        <v>222</v>
      </c>
      <c r="B435" s="26" t="str">
        <f>A435&amp;" - "&amp;G435</f>
        <v>3.3.90.30.26.01.0334.000010-01 - 50</v>
      </c>
      <c r="C435" s="26" t="str">
        <f>LEFT(E435,SEARCH(",",E435)-1)</f>
        <v>LÂMPADA DE LED</v>
      </c>
      <c r="D435" s="27" t="s">
        <v>345</v>
      </c>
      <c r="E435" s="26" t="s">
        <v>223</v>
      </c>
      <c r="F435" s="26" t="s">
        <v>149</v>
      </c>
      <c r="G435" s="26">
        <v>50</v>
      </c>
      <c r="H435" s="26" t="s">
        <v>108</v>
      </c>
      <c r="I435" s="28">
        <v>3996</v>
      </c>
      <c r="J435" s="28">
        <v>8250</v>
      </c>
      <c r="K435" s="28">
        <v>0</v>
      </c>
      <c r="L435" s="28">
        <f>(J435+K435)/2</f>
        <v>4125</v>
      </c>
    </row>
    <row r="436" spans="1:12" s="29" customFormat="1" ht="63" x14ac:dyDescent="0.25">
      <c r="A436" s="26" t="s">
        <v>222</v>
      </c>
      <c r="B436" s="26" t="str">
        <f>A436&amp;" - "&amp;G436</f>
        <v>3.3.90.30.26.01.0334.000010-01 - 90</v>
      </c>
      <c r="C436" s="26" t="str">
        <f>LEFT(E436,SEARCH(",",E436)-1)</f>
        <v>LÂMPADA DE LED</v>
      </c>
      <c r="D436" s="27" t="s">
        <v>345</v>
      </c>
      <c r="E436" s="26" t="s">
        <v>223</v>
      </c>
      <c r="F436" s="26" t="s">
        <v>149</v>
      </c>
      <c r="G436" s="26">
        <v>90</v>
      </c>
      <c r="H436" s="26" t="s">
        <v>145</v>
      </c>
      <c r="I436" s="28">
        <v>500</v>
      </c>
      <c r="J436" s="28">
        <v>500</v>
      </c>
      <c r="K436" s="28">
        <v>0</v>
      </c>
      <c r="L436" s="28">
        <f>(J436+K436)/2</f>
        <v>250</v>
      </c>
    </row>
    <row r="437" spans="1:12" s="29" customFormat="1" ht="63" x14ac:dyDescent="0.25">
      <c r="A437" s="26" t="s">
        <v>222</v>
      </c>
      <c r="B437" s="26" t="str">
        <f>A437&amp;" - "&amp;G437</f>
        <v>3.3.90.30.26.01.0334.000010-01 - 417</v>
      </c>
      <c r="C437" s="26" t="str">
        <f>LEFT(E437,SEARCH(",",E437)-1)</f>
        <v>LÂMPADA DE LED</v>
      </c>
      <c r="D437" s="27" t="s">
        <v>345</v>
      </c>
      <c r="E437" s="26" t="s">
        <v>223</v>
      </c>
      <c r="F437" s="26" t="s">
        <v>149</v>
      </c>
      <c r="G437" s="26">
        <v>417</v>
      </c>
      <c r="H437" s="26" t="s">
        <v>132</v>
      </c>
      <c r="I437" s="28">
        <v>0</v>
      </c>
      <c r="J437" s="28">
        <v>200</v>
      </c>
      <c r="K437" s="28">
        <v>0</v>
      </c>
      <c r="L437" s="28">
        <f>(J437+K437)/2</f>
        <v>100</v>
      </c>
    </row>
    <row r="438" spans="1:12" s="29" customFormat="1" ht="63" x14ac:dyDescent="0.25">
      <c r="A438" s="26" t="s">
        <v>222</v>
      </c>
      <c r="B438" s="26" t="str">
        <f>A438&amp;" - "&amp;G438</f>
        <v>3.3.90.30.26.01.0334.000010-01 - 98</v>
      </c>
      <c r="C438" s="26" t="str">
        <f>LEFT(E438,SEARCH(",",E438)-1)</f>
        <v>LÂMPADA DE LED</v>
      </c>
      <c r="D438" s="27" t="s">
        <v>345</v>
      </c>
      <c r="E438" s="26" t="s">
        <v>223</v>
      </c>
      <c r="F438" s="26" t="s">
        <v>149</v>
      </c>
      <c r="G438" s="26">
        <v>98</v>
      </c>
      <c r="H438" s="26" t="s">
        <v>117</v>
      </c>
      <c r="I438" s="28">
        <v>1585</v>
      </c>
      <c r="J438" s="28">
        <v>365</v>
      </c>
      <c r="K438" s="28">
        <v>0</v>
      </c>
      <c r="L438" s="28">
        <f>(J438+K438)/2</f>
        <v>182.5</v>
      </c>
    </row>
    <row r="439" spans="1:12" s="29" customFormat="1" ht="63" x14ac:dyDescent="0.25">
      <c r="A439" s="26" t="s">
        <v>222</v>
      </c>
      <c r="B439" s="26" t="str">
        <f>A439&amp;" - "&amp;G439</f>
        <v>3.3.90.30.26.01.0334.000010-01 - 139</v>
      </c>
      <c r="C439" s="26" t="str">
        <f>LEFT(E439,SEARCH(",",E439)-1)</f>
        <v>LÂMPADA DE LED</v>
      </c>
      <c r="D439" s="27" t="s">
        <v>345</v>
      </c>
      <c r="E439" s="26" t="s">
        <v>223</v>
      </c>
      <c r="F439" s="26" t="s">
        <v>149</v>
      </c>
      <c r="G439" s="26">
        <v>139</v>
      </c>
      <c r="H439" s="26" t="s">
        <v>143</v>
      </c>
      <c r="I439" s="28">
        <v>0</v>
      </c>
      <c r="J439" s="28">
        <v>0</v>
      </c>
      <c r="K439" s="28">
        <v>0</v>
      </c>
      <c r="L439" s="28">
        <f>(J439+K439)/2</f>
        <v>0</v>
      </c>
    </row>
    <row r="440" spans="1:12" s="29" customFormat="1" ht="63" x14ac:dyDescent="0.25">
      <c r="A440" s="26" t="s">
        <v>222</v>
      </c>
      <c r="B440" s="26" t="str">
        <f>A440&amp;" - "&amp;G440</f>
        <v>3.3.90.30.26.01.0334.000010-01 - 148</v>
      </c>
      <c r="C440" s="26" t="str">
        <f>LEFT(E440,SEARCH(",",E440)-1)</f>
        <v>LÂMPADA DE LED</v>
      </c>
      <c r="D440" s="27" t="s">
        <v>345</v>
      </c>
      <c r="E440" s="26" t="s">
        <v>223</v>
      </c>
      <c r="F440" s="26" t="s">
        <v>149</v>
      </c>
      <c r="G440" s="26">
        <v>148</v>
      </c>
      <c r="H440" s="26" t="s">
        <v>139</v>
      </c>
      <c r="I440" s="28">
        <v>0</v>
      </c>
      <c r="J440" s="28">
        <v>0</v>
      </c>
      <c r="K440" s="28">
        <v>0</v>
      </c>
      <c r="L440" s="28">
        <f>(J440+K440)/2</f>
        <v>0</v>
      </c>
    </row>
    <row r="441" spans="1:12" s="29" customFormat="1" ht="63" x14ac:dyDescent="0.25">
      <c r="A441" s="26" t="s">
        <v>222</v>
      </c>
      <c r="B441" s="26" t="str">
        <f>A441&amp;" - "&amp;G441</f>
        <v>3.3.90.30.26.01.0334.000010-01 - 309</v>
      </c>
      <c r="C441" s="26" t="str">
        <f>LEFT(E441,SEARCH(",",E441)-1)</f>
        <v>LÂMPADA DE LED</v>
      </c>
      <c r="D441" s="27" t="s">
        <v>345</v>
      </c>
      <c r="E441" s="26" t="s">
        <v>223</v>
      </c>
      <c r="F441" s="26" t="s">
        <v>149</v>
      </c>
      <c r="G441" s="26">
        <v>309</v>
      </c>
      <c r="H441" s="26" t="s">
        <v>163</v>
      </c>
      <c r="I441" s="28">
        <v>0</v>
      </c>
      <c r="J441" s="28">
        <v>0</v>
      </c>
      <c r="K441" s="28">
        <v>0</v>
      </c>
      <c r="L441" s="28">
        <f>(J441+K441)/2</f>
        <v>0</v>
      </c>
    </row>
    <row r="442" spans="1:12" s="29" customFormat="1" ht="63" x14ac:dyDescent="0.25">
      <c r="A442" s="26" t="s">
        <v>222</v>
      </c>
      <c r="B442" s="26" t="str">
        <f>A442&amp;" - "&amp;G442</f>
        <v>3.3.90.30.26.01.0334.000010-01 - 361</v>
      </c>
      <c r="C442" s="26" t="str">
        <f>LEFT(E442,SEARCH(",",E442)-1)</f>
        <v>LÂMPADA DE LED</v>
      </c>
      <c r="D442" s="27" t="s">
        <v>345</v>
      </c>
      <c r="E442" s="26" t="s">
        <v>223</v>
      </c>
      <c r="F442" s="26" t="s">
        <v>149</v>
      </c>
      <c r="G442" s="26">
        <v>361</v>
      </c>
      <c r="H442" s="26" t="s">
        <v>134</v>
      </c>
      <c r="I442" s="28">
        <v>55</v>
      </c>
      <c r="J442" s="28">
        <v>0</v>
      </c>
      <c r="K442" s="28">
        <v>0</v>
      </c>
      <c r="L442" s="28">
        <f>(J442+K442)/2</f>
        <v>0</v>
      </c>
    </row>
    <row r="443" spans="1:12" s="29" customFormat="1" ht="63" x14ac:dyDescent="0.25">
      <c r="A443" s="26" t="s">
        <v>222</v>
      </c>
      <c r="B443" s="26" t="str">
        <f>A443&amp;" - "&amp;G443</f>
        <v>3.3.90.30.26.01.0334.000010-01 - 370</v>
      </c>
      <c r="C443" s="26" t="str">
        <f>LEFT(E443,SEARCH(",",E443)-1)</f>
        <v>LÂMPADA DE LED</v>
      </c>
      <c r="D443" s="27" t="s">
        <v>345</v>
      </c>
      <c r="E443" s="26" t="s">
        <v>223</v>
      </c>
      <c r="F443" s="26" t="s">
        <v>149</v>
      </c>
      <c r="G443" s="26">
        <v>370</v>
      </c>
      <c r="H443" s="26" t="s">
        <v>302</v>
      </c>
      <c r="I443" s="28">
        <v>0</v>
      </c>
      <c r="J443" s="28">
        <v>0</v>
      </c>
      <c r="K443" s="28">
        <v>0</v>
      </c>
      <c r="L443" s="28">
        <f>(J443+K443)/2</f>
        <v>0</v>
      </c>
    </row>
    <row r="444" spans="1:12" s="29" customFormat="1" ht="63" x14ac:dyDescent="0.25">
      <c r="A444" s="26" t="s">
        <v>222</v>
      </c>
      <c r="B444" s="26" t="str">
        <f>A444&amp;" - "&amp;G444</f>
        <v>3.3.90.30.26.01.0334.000010-01 - 80</v>
      </c>
      <c r="C444" s="26" t="str">
        <f>LEFT(E444,SEARCH(",",E444)-1)</f>
        <v>LÂMPADA DE LED</v>
      </c>
      <c r="D444" s="27" t="s">
        <v>345</v>
      </c>
      <c r="E444" s="26" t="s">
        <v>223</v>
      </c>
      <c r="F444" s="26" t="s">
        <v>149</v>
      </c>
      <c r="G444" s="26">
        <v>80</v>
      </c>
      <c r="H444" s="26" t="s">
        <v>142</v>
      </c>
      <c r="I444" s="28">
        <v>0</v>
      </c>
      <c r="J444" s="28">
        <v>0</v>
      </c>
      <c r="K444" s="28">
        <v>0</v>
      </c>
      <c r="L444" s="28">
        <f>(J444+K444)/2</f>
        <v>0</v>
      </c>
    </row>
    <row r="445" spans="1:12" s="29" customFormat="1" ht="63" x14ac:dyDescent="0.25">
      <c r="A445" s="26" t="s">
        <v>222</v>
      </c>
      <c r="B445" s="26" t="str">
        <f>A445&amp;" - "&amp;G445</f>
        <v>3.3.90.30.26.01.0334.000010-01 - 390</v>
      </c>
      <c r="C445" s="26" t="str">
        <f>LEFT(E445,SEARCH(",",E445)-1)</f>
        <v>LÂMPADA DE LED</v>
      </c>
      <c r="D445" s="27" t="s">
        <v>345</v>
      </c>
      <c r="E445" s="26" t="s">
        <v>223</v>
      </c>
      <c r="F445" s="26" t="s">
        <v>149</v>
      </c>
      <c r="G445" s="26">
        <v>390</v>
      </c>
      <c r="H445" s="26" t="s">
        <v>131</v>
      </c>
      <c r="I445" s="28">
        <v>0</v>
      </c>
      <c r="J445" s="28">
        <v>0</v>
      </c>
      <c r="K445" s="28">
        <v>0</v>
      </c>
      <c r="L445" s="28">
        <f>(J445+K445)/2</f>
        <v>0</v>
      </c>
    </row>
    <row r="446" spans="1:12" s="29" customFormat="1" ht="63" x14ac:dyDescent="0.25">
      <c r="A446" s="26" t="s">
        <v>222</v>
      </c>
      <c r="B446" s="26" t="str">
        <f>A446&amp;" - "&amp;G446</f>
        <v>3.3.90.30.26.01.0334.000010-01 - 431</v>
      </c>
      <c r="C446" s="26" t="str">
        <f>LEFT(E446,SEARCH(",",E446)-1)</f>
        <v>LÂMPADA DE LED</v>
      </c>
      <c r="D446" s="27" t="s">
        <v>345</v>
      </c>
      <c r="E446" s="26" t="s">
        <v>223</v>
      </c>
      <c r="F446" s="26" t="s">
        <v>149</v>
      </c>
      <c r="G446" s="26">
        <v>431</v>
      </c>
      <c r="H446" s="26" t="s">
        <v>156</v>
      </c>
      <c r="I446" s="28">
        <v>0</v>
      </c>
      <c r="J446" s="28">
        <v>0</v>
      </c>
      <c r="K446" s="28">
        <v>0</v>
      </c>
      <c r="L446" s="28">
        <f>(J446+K446)/2</f>
        <v>0</v>
      </c>
    </row>
    <row r="447" spans="1:12" s="29" customFormat="1" ht="63" x14ac:dyDescent="0.25">
      <c r="A447" s="26" t="s">
        <v>222</v>
      </c>
      <c r="B447" s="26" t="str">
        <f>A447&amp;" - "&amp;G447</f>
        <v>3.3.90.30.26.01.0334.000010-01 - 196</v>
      </c>
      <c r="C447" s="26" t="str">
        <f>LEFT(E447,SEARCH(",",E447)-1)</f>
        <v>LÂMPADA DE LED</v>
      </c>
      <c r="D447" s="27" t="s">
        <v>346</v>
      </c>
      <c r="E447" s="26" t="s">
        <v>223</v>
      </c>
      <c r="F447" s="26" t="s">
        <v>149</v>
      </c>
      <c r="G447" s="26">
        <v>196</v>
      </c>
      <c r="H447" s="26" t="s">
        <v>128</v>
      </c>
      <c r="I447" s="28">
        <v>48</v>
      </c>
      <c r="J447" s="28">
        <v>0</v>
      </c>
      <c r="K447" s="28">
        <v>0</v>
      </c>
      <c r="L447" s="28">
        <f>(J447+K447)/2</f>
        <v>0</v>
      </c>
    </row>
    <row r="448" spans="1:12" s="29" customFormat="1" ht="63" x14ac:dyDescent="0.25">
      <c r="A448" s="26" t="s">
        <v>226</v>
      </c>
      <c r="B448" s="26" t="str">
        <f>A448&amp;" - "&amp;G448</f>
        <v>3.3.90.30.26.01.0334.000012-01 - 135</v>
      </c>
      <c r="C448" s="26" t="str">
        <f>LEFT(E448,SEARCH(",",E448)-1)</f>
        <v>LÂMPADA DE LED</v>
      </c>
      <c r="D448" s="27" t="s">
        <v>347</v>
      </c>
      <c r="E448" s="26" t="s">
        <v>227</v>
      </c>
      <c r="F448" s="26" t="s">
        <v>149</v>
      </c>
      <c r="G448" s="26">
        <v>135</v>
      </c>
      <c r="H448" s="26" t="s">
        <v>141</v>
      </c>
      <c r="I448" s="28">
        <v>17</v>
      </c>
      <c r="J448" s="28">
        <v>2</v>
      </c>
      <c r="K448" s="28">
        <v>0</v>
      </c>
      <c r="L448" s="28">
        <f>(J448+K448)/2</f>
        <v>1</v>
      </c>
    </row>
    <row r="449" spans="1:12" s="29" customFormat="1" ht="63" x14ac:dyDescent="0.25">
      <c r="A449" s="26" t="s">
        <v>226</v>
      </c>
      <c r="B449" s="26" t="str">
        <f>A449&amp;" - "&amp;G449</f>
        <v>3.3.90.30.26.01.0334.000012-01 - 63</v>
      </c>
      <c r="C449" s="26" t="str">
        <f>LEFT(E449,SEARCH(",",E449)-1)</f>
        <v>LÂMPADA DE LED</v>
      </c>
      <c r="D449" s="27" t="s">
        <v>347</v>
      </c>
      <c r="E449" s="26" t="s">
        <v>227</v>
      </c>
      <c r="F449" s="26" t="s">
        <v>149</v>
      </c>
      <c r="G449" s="26">
        <v>63</v>
      </c>
      <c r="H449" s="26" t="s">
        <v>111</v>
      </c>
      <c r="I449" s="28">
        <v>0</v>
      </c>
      <c r="J449" s="28">
        <v>21</v>
      </c>
      <c r="K449" s="28">
        <v>0</v>
      </c>
      <c r="L449" s="28">
        <f>(J449+K449)/2</f>
        <v>10.5</v>
      </c>
    </row>
    <row r="450" spans="1:12" s="29" customFormat="1" ht="63" x14ac:dyDescent="0.25">
      <c r="A450" s="26" t="s">
        <v>226</v>
      </c>
      <c r="B450" s="26" t="str">
        <f>A450&amp;" - "&amp;G450</f>
        <v>3.3.90.30.26.01.0334.000012-01 - 70</v>
      </c>
      <c r="C450" s="26" t="str">
        <f>LEFT(E450,SEARCH(",",E450)-1)</f>
        <v>LÂMPADA DE LED</v>
      </c>
      <c r="D450" s="27" t="s">
        <v>347</v>
      </c>
      <c r="E450" s="26" t="s">
        <v>227</v>
      </c>
      <c r="F450" s="26" t="s">
        <v>149</v>
      </c>
      <c r="G450" s="26">
        <v>70</v>
      </c>
      <c r="H450" s="26" t="s">
        <v>130</v>
      </c>
      <c r="I450" s="28">
        <v>0</v>
      </c>
      <c r="J450" s="28">
        <v>103</v>
      </c>
      <c r="K450" s="28">
        <v>0</v>
      </c>
      <c r="L450" s="28">
        <f>(J450+K450)/2</f>
        <v>51.5</v>
      </c>
    </row>
    <row r="451" spans="1:12" s="29" customFormat="1" ht="63" x14ac:dyDescent="0.25">
      <c r="A451" s="26" t="s">
        <v>226</v>
      </c>
      <c r="B451" s="26" t="str">
        <f>A451&amp;" - "&amp;G451</f>
        <v>3.3.90.30.26.01.0334.000012-01 - 94</v>
      </c>
      <c r="C451" s="26" t="str">
        <f>LEFT(E451,SEARCH(",",E451)-1)</f>
        <v>LÂMPADA DE LED</v>
      </c>
      <c r="D451" s="27" t="s">
        <v>348</v>
      </c>
      <c r="E451" s="26" t="s">
        <v>227</v>
      </c>
      <c r="F451" s="26" t="s">
        <v>149</v>
      </c>
      <c r="G451" s="26">
        <v>94</v>
      </c>
      <c r="H451" s="26" t="s">
        <v>104</v>
      </c>
      <c r="I451" s="28">
        <v>0</v>
      </c>
      <c r="J451" s="28">
        <v>10</v>
      </c>
      <c r="K451" s="28">
        <v>0</v>
      </c>
      <c r="L451" s="28">
        <f>(J451+K451)/2</f>
        <v>5</v>
      </c>
    </row>
    <row r="452" spans="1:12" s="29" customFormat="1" ht="63" x14ac:dyDescent="0.25">
      <c r="A452" s="26" t="s">
        <v>226</v>
      </c>
      <c r="B452" s="26" t="str">
        <f>A452&amp;" - "&amp;G452</f>
        <v>3.3.90.30.26.01.0334.000012-01 - 147</v>
      </c>
      <c r="C452" s="26" t="str">
        <f>LEFT(E452,SEARCH(",",E452)-1)</f>
        <v>LÂMPADA DE LED</v>
      </c>
      <c r="D452" s="27" t="s">
        <v>349</v>
      </c>
      <c r="E452" s="26" t="s">
        <v>227</v>
      </c>
      <c r="F452" s="26" t="s">
        <v>149</v>
      </c>
      <c r="G452" s="26">
        <v>147</v>
      </c>
      <c r="H452" s="26" t="s">
        <v>124</v>
      </c>
      <c r="I452" s="28">
        <v>7</v>
      </c>
      <c r="J452" s="28">
        <v>16</v>
      </c>
      <c r="K452" s="28">
        <v>0</v>
      </c>
      <c r="L452" s="28">
        <f>(J452+K452)/2</f>
        <v>8</v>
      </c>
    </row>
    <row r="453" spans="1:12" s="29" customFormat="1" ht="63" x14ac:dyDescent="0.25">
      <c r="A453" s="26" t="s">
        <v>226</v>
      </c>
      <c r="B453" s="26" t="str">
        <f>A453&amp;" - "&amp;G453</f>
        <v>3.3.90.30.26.01.0334.000012-01 - 134</v>
      </c>
      <c r="C453" s="26" t="str">
        <f>LEFT(E453,SEARCH(",",E453)-1)</f>
        <v>LÂMPADA DE LED</v>
      </c>
      <c r="D453" s="27" t="s">
        <v>349</v>
      </c>
      <c r="E453" s="26" t="s">
        <v>227</v>
      </c>
      <c r="F453" s="26" t="s">
        <v>149</v>
      </c>
      <c r="G453" s="26">
        <v>134</v>
      </c>
      <c r="H453" s="26" t="s">
        <v>119</v>
      </c>
      <c r="I453" s="28">
        <v>40</v>
      </c>
      <c r="J453" s="28">
        <v>9</v>
      </c>
      <c r="K453" s="28">
        <v>0</v>
      </c>
      <c r="L453" s="28">
        <f>(J453+K453)/2</f>
        <v>4.5</v>
      </c>
    </row>
    <row r="454" spans="1:12" s="29" customFormat="1" ht="63" x14ac:dyDescent="0.25">
      <c r="A454" s="26" t="s">
        <v>226</v>
      </c>
      <c r="B454" s="26" t="str">
        <f>A454&amp;" - "&amp;G454</f>
        <v>3.3.90.30.26.01.0334.000012-01 - 366</v>
      </c>
      <c r="C454" s="26" t="str">
        <f>LEFT(E454,SEARCH(",",E454)-1)</f>
        <v>LÂMPADA DE LED</v>
      </c>
      <c r="D454" s="27" t="s">
        <v>349</v>
      </c>
      <c r="E454" s="26" t="s">
        <v>227</v>
      </c>
      <c r="F454" s="26" t="s">
        <v>149</v>
      </c>
      <c r="G454" s="26">
        <v>366</v>
      </c>
      <c r="H454" s="26" t="s">
        <v>125</v>
      </c>
      <c r="I454" s="28">
        <v>0</v>
      </c>
      <c r="J454" s="28">
        <v>3</v>
      </c>
      <c r="K454" s="28">
        <v>0</v>
      </c>
      <c r="L454" s="28">
        <f>(J454+K454)/2</f>
        <v>1.5</v>
      </c>
    </row>
    <row r="455" spans="1:12" s="29" customFormat="1" ht="63" x14ac:dyDescent="0.25">
      <c r="A455" s="26" t="s">
        <v>226</v>
      </c>
      <c r="B455" s="26" t="str">
        <f>A455&amp;" - "&amp;G455</f>
        <v>3.3.90.30.26.01.0334.000012-01 - 401</v>
      </c>
      <c r="C455" s="26" t="str">
        <f>LEFT(E455,SEARCH(",",E455)-1)</f>
        <v>LÂMPADA DE LED</v>
      </c>
      <c r="D455" s="27" t="s">
        <v>349</v>
      </c>
      <c r="E455" s="26" t="s">
        <v>227</v>
      </c>
      <c r="F455" s="26" t="s">
        <v>149</v>
      </c>
      <c r="G455" s="26">
        <v>401</v>
      </c>
      <c r="H455" s="26" t="s">
        <v>144</v>
      </c>
      <c r="I455" s="28">
        <v>0</v>
      </c>
      <c r="J455" s="28">
        <v>12</v>
      </c>
      <c r="K455" s="28">
        <v>0</v>
      </c>
      <c r="L455" s="28">
        <f>(J455+K455)/2</f>
        <v>6</v>
      </c>
    </row>
    <row r="456" spans="1:12" s="29" customFormat="1" ht="63" x14ac:dyDescent="0.25">
      <c r="A456" s="26" t="s">
        <v>226</v>
      </c>
      <c r="B456" s="26" t="str">
        <f>A456&amp;" - "&amp;G456</f>
        <v>3.3.90.30.26.01.0334.000012-01 - 413</v>
      </c>
      <c r="C456" s="26" t="str">
        <f>LEFT(E456,SEARCH(",",E456)-1)</f>
        <v>LÂMPADA DE LED</v>
      </c>
      <c r="D456" s="27" t="s">
        <v>349</v>
      </c>
      <c r="E456" s="26" t="s">
        <v>227</v>
      </c>
      <c r="F456" s="26" t="s">
        <v>149</v>
      </c>
      <c r="G456" s="26">
        <v>413</v>
      </c>
      <c r="H456" s="26" t="s">
        <v>151</v>
      </c>
      <c r="I456" s="28">
        <v>183</v>
      </c>
      <c r="J456" s="28">
        <v>117</v>
      </c>
      <c r="K456" s="28">
        <v>0</v>
      </c>
      <c r="L456" s="28">
        <f>(J456+K456)/2</f>
        <v>58.5</v>
      </c>
    </row>
    <row r="457" spans="1:12" s="29" customFormat="1" ht="63" x14ac:dyDescent="0.25">
      <c r="A457" s="26" t="s">
        <v>226</v>
      </c>
      <c r="B457" s="26" t="str">
        <f>A457&amp;" - "&amp;G457</f>
        <v>3.3.90.30.26.01.0334.000012-01 - 391</v>
      </c>
      <c r="C457" s="26" t="str">
        <f>LEFT(E457,SEARCH(",",E457)-1)</f>
        <v>LÂMPADA DE LED</v>
      </c>
      <c r="D457" s="27" t="s">
        <v>349</v>
      </c>
      <c r="E457" s="26" t="s">
        <v>227</v>
      </c>
      <c r="F457" s="26" t="s">
        <v>149</v>
      </c>
      <c r="G457" s="26">
        <v>391</v>
      </c>
      <c r="H457" s="26" t="s">
        <v>113</v>
      </c>
      <c r="I457" s="28">
        <v>0</v>
      </c>
      <c r="J457" s="28">
        <v>5</v>
      </c>
      <c r="K457" s="28">
        <v>0</v>
      </c>
      <c r="L457" s="28">
        <f>(J457+K457)/2</f>
        <v>2.5</v>
      </c>
    </row>
    <row r="458" spans="1:12" s="29" customFormat="1" ht="63" x14ac:dyDescent="0.25">
      <c r="A458" s="26" t="s">
        <v>226</v>
      </c>
      <c r="B458" s="26" t="str">
        <f>A458&amp;" - "&amp;G458</f>
        <v>3.3.90.30.26.01.0334.000012-01 - 150</v>
      </c>
      <c r="C458" s="26" t="str">
        <f>LEFT(E458,SEARCH(",",E458)-1)</f>
        <v>LÂMPADA DE LED</v>
      </c>
      <c r="D458" s="27" t="s">
        <v>349</v>
      </c>
      <c r="E458" s="26" t="s">
        <v>227</v>
      </c>
      <c r="F458" s="26" t="s">
        <v>149</v>
      </c>
      <c r="G458" s="26">
        <v>150</v>
      </c>
      <c r="H458" s="26" t="s">
        <v>107</v>
      </c>
      <c r="I458" s="28">
        <v>420</v>
      </c>
      <c r="J458" s="28">
        <v>48</v>
      </c>
      <c r="K458" s="28">
        <v>0</v>
      </c>
      <c r="L458" s="28">
        <f>(J458+K458)/2</f>
        <v>24</v>
      </c>
    </row>
    <row r="459" spans="1:12" s="29" customFormat="1" ht="63" x14ac:dyDescent="0.25">
      <c r="A459" s="26" t="s">
        <v>226</v>
      </c>
      <c r="B459" s="26" t="str">
        <f>A459&amp;" - "&amp;G459</f>
        <v>3.3.90.30.26.01.0334.000012-01 - 431</v>
      </c>
      <c r="C459" s="26" t="str">
        <f>LEFT(E459,SEARCH(",",E459)-1)</f>
        <v>LÂMPADA DE LED</v>
      </c>
      <c r="D459" s="27" t="s">
        <v>349</v>
      </c>
      <c r="E459" s="26" t="s">
        <v>227</v>
      </c>
      <c r="F459" s="26" t="s">
        <v>149</v>
      </c>
      <c r="G459" s="26">
        <v>431</v>
      </c>
      <c r="H459" s="26" t="s">
        <v>156</v>
      </c>
      <c r="I459" s="28">
        <v>0</v>
      </c>
      <c r="J459" s="28">
        <v>300</v>
      </c>
      <c r="K459" s="28">
        <v>0</v>
      </c>
      <c r="L459" s="28">
        <f>(J459+K459)/2</f>
        <v>150</v>
      </c>
    </row>
    <row r="460" spans="1:12" s="29" customFormat="1" ht="63" x14ac:dyDescent="0.25">
      <c r="A460" s="26" t="s">
        <v>226</v>
      </c>
      <c r="B460" s="26" t="str">
        <f>A460&amp;" - "&amp;G460</f>
        <v>3.3.90.30.26.01.0334.000012-01 - 98</v>
      </c>
      <c r="C460" s="26" t="str">
        <f>LEFT(E460,SEARCH(",",E460)-1)</f>
        <v>LÂMPADA DE LED</v>
      </c>
      <c r="D460" s="27" t="s">
        <v>349</v>
      </c>
      <c r="E460" s="26" t="s">
        <v>227</v>
      </c>
      <c r="F460" s="26" t="s">
        <v>149</v>
      </c>
      <c r="G460" s="26">
        <v>98</v>
      </c>
      <c r="H460" s="26" t="s">
        <v>117</v>
      </c>
      <c r="I460" s="28">
        <v>148</v>
      </c>
      <c r="J460" s="28">
        <v>150</v>
      </c>
      <c r="K460" s="28">
        <v>0</v>
      </c>
      <c r="L460" s="28">
        <f>(J460+K460)/2</f>
        <v>75</v>
      </c>
    </row>
    <row r="461" spans="1:12" s="29" customFormat="1" ht="63" x14ac:dyDescent="0.25">
      <c r="A461" s="26" t="s">
        <v>226</v>
      </c>
      <c r="B461" s="26" t="str">
        <f>A461&amp;" - "&amp;G461</f>
        <v>3.3.90.30.26.01.0334.000012-01 - 142</v>
      </c>
      <c r="C461" s="26" t="str">
        <f>LEFT(E461,SEARCH(",",E461)-1)</f>
        <v>LÂMPADA DE LED</v>
      </c>
      <c r="D461" s="27" t="s">
        <v>349</v>
      </c>
      <c r="E461" s="26" t="s">
        <v>227</v>
      </c>
      <c r="F461" s="26" t="s">
        <v>149</v>
      </c>
      <c r="G461" s="26">
        <v>142</v>
      </c>
      <c r="H461" s="26" t="s">
        <v>122</v>
      </c>
      <c r="I461" s="28">
        <v>0</v>
      </c>
      <c r="J461" s="28">
        <v>0</v>
      </c>
      <c r="K461" s="28">
        <v>0</v>
      </c>
      <c r="L461" s="28">
        <f>(J461+K461)/2</f>
        <v>0</v>
      </c>
    </row>
    <row r="462" spans="1:12" s="29" customFormat="1" ht="63" x14ac:dyDescent="0.25">
      <c r="A462" s="26" t="s">
        <v>226</v>
      </c>
      <c r="B462" s="26" t="str">
        <f>A462&amp;" - "&amp;G462</f>
        <v>3.3.90.30.26.01.0334.000012-01 - 304</v>
      </c>
      <c r="C462" s="26" t="str">
        <f>LEFT(E462,SEARCH(",",E462)-1)</f>
        <v>LÂMPADA DE LED</v>
      </c>
      <c r="D462" s="27" t="s">
        <v>349</v>
      </c>
      <c r="E462" s="26" t="s">
        <v>227</v>
      </c>
      <c r="F462" s="26" t="s">
        <v>149</v>
      </c>
      <c r="G462" s="26">
        <v>304</v>
      </c>
      <c r="H462" s="26" t="s">
        <v>127</v>
      </c>
      <c r="I462" s="28">
        <v>0</v>
      </c>
      <c r="J462" s="28">
        <v>0</v>
      </c>
      <c r="K462" s="28">
        <v>0</v>
      </c>
      <c r="L462" s="28">
        <f>(J462+K462)/2</f>
        <v>0</v>
      </c>
    </row>
    <row r="463" spans="1:12" s="29" customFormat="1" ht="63" x14ac:dyDescent="0.25">
      <c r="A463" s="26" t="s">
        <v>226</v>
      </c>
      <c r="B463" s="26" t="str">
        <f>A463&amp;" - "&amp;G463</f>
        <v>3.3.90.30.26.01.0334.000012-01 - 132</v>
      </c>
      <c r="C463" s="26" t="str">
        <f>LEFT(E463,SEARCH(",",E463)-1)</f>
        <v>LÂMPADA DE LED</v>
      </c>
      <c r="D463" s="27" t="s">
        <v>349</v>
      </c>
      <c r="E463" s="26" t="s">
        <v>227</v>
      </c>
      <c r="F463" s="26" t="s">
        <v>149</v>
      </c>
      <c r="G463" s="26">
        <v>132</v>
      </c>
      <c r="H463" s="26" t="s">
        <v>136</v>
      </c>
      <c r="I463" s="28">
        <v>10</v>
      </c>
      <c r="J463" s="28">
        <v>0</v>
      </c>
      <c r="K463" s="28">
        <v>0</v>
      </c>
      <c r="L463" s="28">
        <f>(J463+K463)/2</f>
        <v>0</v>
      </c>
    </row>
    <row r="464" spans="1:12" s="29" customFormat="1" ht="63" x14ac:dyDescent="0.25">
      <c r="A464" s="26" t="s">
        <v>226</v>
      </c>
      <c r="B464" s="26" t="str">
        <f>A464&amp;" - "&amp;G464</f>
        <v>3.3.90.30.26.01.0334.000012-01 - 140</v>
      </c>
      <c r="C464" s="26" t="str">
        <f>LEFT(E464,SEARCH(",",E464)-1)</f>
        <v>LÂMPADA DE LED</v>
      </c>
      <c r="D464" s="27" t="s">
        <v>349</v>
      </c>
      <c r="E464" s="26" t="s">
        <v>227</v>
      </c>
      <c r="F464" s="26" t="s">
        <v>149</v>
      </c>
      <c r="G464" s="26">
        <v>140</v>
      </c>
      <c r="H464" s="26" t="s">
        <v>165</v>
      </c>
      <c r="I464" s="28">
        <v>0</v>
      </c>
      <c r="J464" s="28">
        <v>0</v>
      </c>
      <c r="K464" s="28">
        <v>0</v>
      </c>
      <c r="L464" s="28">
        <f>(J464+K464)/2</f>
        <v>0</v>
      </c>
    </row>
    <row r="465" spans="1:12" s="29" customFormat="1" ht="63" x14ac:dyDescent="0.25">
      <c r="A465" s="26" t="s">
        <v>226</v>
      </c>
      <c r="B465" s="26" t="str">
        <f>A465&amp;" - "&amp;G465</f>
        <v>3.3.90.30.26.01.0334.000012-01 - 196</v>
      </c>
      <c r="C465" s="26" t="str">
        <f>LEFT(E465,SEARCH(",",E465)-1)</f>
        <v>LÂMPADA DE LED</v>
      </c>
      <c r="D465" s="27" t="s">
        <v>349</v>
      </c>
      <c r="E465" s="26" t="s">
        <v>227</v>
      </c>
      <c r="F465" s="26" t="s">
        <v>149</v>
      </c>
      <c r="G465" s="26">
        <v>196</v>
      </c>
      <c r="H465" s="26" t="s">
        <v>128</v>
      </c>
      <c r="I465" s="28">
        <v>85</v>
      </c>
      <c r="J465" s="28">
        <v>0</v>
      </c>
      <c r="K465" s="28">
        <v>0</v>
      </c>
      <c r="L465" s="28">
        <f>(J465+K465)/2</f>
        <v>0</v>
      </c>
    </row>
    <row r="466" spans="1:12" s="29" customFormat="1" ht="63" x14ac:dyDescent="0.25">
      <c r="A466" s="26" t="s">
        <v>226</v>
      </c>
      <c r="B466" s="26" t="str">
        <f>A466&amp;" - "&amp;G466</f>
        <v>3.3.90.30.26.01.0334.000012-01 - 195</v>
      </c>
      <c r="C466" s="26" t="str">
        <f>LEFT(E466,SEARCH(",",E466)-1)</f>
        <v>LÂMPADA DE LED</v>
      </c>
      <c r="D466" s="27" t="s">
        <v>349</v>
      </c>
      <c r="E466" s="26" t="s">
        <v>227</v>
      </c>
      <c r="F466" s="26" t="s">
        <v>149</v>
      </c>
      <c r="G466" s="26">
        <v>195</v>
      </c>
      <c r="H466" s="26" t="s">
        <v>109</v>
      </c>
      <c r="I466" s="28">
        <v>29</v>
      </c>
      <c r="J466" s="28">
        <v>0</v>
      </c>
      <c r="K466" s="28">
        <v>0</v>
      </c>
      <c r="L466" s="28">
        <f>(J466+K466)/2</f>
        <v>0</v>
      </c>
    </row>
    <row r="467" spans="1:12" s="29" customFormat="1" ht="63" x14ac:dyDescent="0.25">
      <c r="A467" s="26" t="s">
        <v>226</v>
      </c>
      <c r="B467" s="26" t="str">
        <f>A467&amp;" - "&amp;G467</f>
        <v>3.3.90.30.26.01.0334.000012-01 - 2</v>
      </c>
      <c r="C467" s="26" t="str">
        <f>LEFT(E467,SEARCH(",",E467)-1)</f>
        <v>LÂMPADA DE LED</v>
      </c>
      <c r="D467" s="27" t="s">
        <v>349</v>
      </c>
      <c r="E467" s="26" t="s">
        <v>227</v>
      </c>
      <c r="F467" s="26" t="s">
        <v>149</v>
      </c>
      <c r="G467" s="26">
        <v>2</v>
      </c>
      <c r="H467" s="26" t="s">
        <v>129</v>
      </c>
      <c r="I467" s="28">
        <v>0</v>
      </c>
      <c r="J467" s="28">
        <v>0</v>
      </c>
      <c r="K467" s="28">
        <v>0</v>
      </c>
      <c r="L467" s="28">
        <f>(J467+K467)/2</f>
        <v>0</v>
      </c>
    </row>
    <row r="468" spans="1:12" s="29" customFormat="1" ht="63" x14ac:dyDescent="0.25">
      <c r="A468" s="26" t="s">
        <v>226</v>
      </c>
      <c r="B468" s="26" t="str">
        <f>A468&amp;" - "&amp;G468</f>
        <v>3.3.90.30.26.01.0334.000012-01 - 50</v>
      </c>
      <c r="C468" s="26" t="str">
        <f>LEFT(E468,SEARCH(",",E468)-1)</f>
        <v>LÂMPADA DE LED</v>
      </c>
      <c r="D468" s="27" t="s">
        <v>349</v>
      </c>
      <c r="E468" s="26" t="s">
        <v>227</v>
      </c>
      <c r="F468" s="26" t="s">
        <v>149</v>
      </c>
      <c r="G468" s="26">
        <v>50</v>
      </c>
      <c r="H468" s="26" t="s">
        <v>108</v>
      </c>
      <c r="I468" s="28">
        <v>80</v>
      </c>
      <c r="J468" s="28">
        <v>0</v>
      </c>
      <c r="K468" s="28">
        <v>0</v>
      </c>
      <c r="L468" s="28">
        <f>(J468+K468)/2</f>
        <v>0</v>
      </c>
    </row>
    <row r="469" spans="1:12" s="29" customFormat="1" ht="63" x14ac:dyDescent="0.25">
      <c r="A469" s="26" t="s">
        <v>226</v>
      </c>
      <c r="B469" s="26" t="str">
        <f>A469&amp;" - "&amp;G469</f>
        <v>3.3.90.30.26.01.0334.000012-01 - 417</v>
      </c>
      <c r="C469" s="26" t="str">
        <f>LEFT(E469,SEARCH(",",E469)-1)</f>
        <v>LÂMPADA DE LED</v>
      </c>
      <c r="D469" s="27" t="s">
        <v>349</v>
      </c>
      <c r="E469" s="26" t="s">
        <v>227</v>
      </c>
      <c r="F469" s="26" t="s">
        <v>149</v>
      </c>
      <c r="G469" s="26">
        <v>417</v>
      </c>
      <c r="H469" s="26" t="s">
        <v>132</v>
      </c>
      <c r="I469" s="28">
        <v>0</v>
      </c>
      <c r="J469" s="28">
        <v>0</v>
      </c>
      <c r="K469" s="28">
        <v>0</v>
      </c>
      <c r="L469" s="28">
        <f>(J469+K469)/2</f>
        <v>0</v>
      </c>
    </row>
    <row r="470" spans="1:12" s="29" customFormat="1" ht="63" x14ac:dyDescent="0.25">
      <c r="A470" s="26" t="s">
        <v>228</v>
      </c>
      <c r="B470" s="26" t="str">
        <f>A470&amp;" - "&amp;G470</f>
        <v>3.3.90.30.26.01.0334.000013-01 - 63</v>
      </c>
      <c r="C470" s="26" t="str">
        <f>LEFT(E470,SEARCH(",",E470)-1)</f>
        <v>LÂMPADA DE LED</v>
      </c>
      <c r="D470" s="27" t="s">
        <v>350</v>
      </c>
      <c r="E470" s="26" t="s">
        <v>229</v>
      </c>
      <c r="F470" s="26" t="s">
        <v>149</v>
      </c>
      <c r="G470" s="26">
        <v>63</v>
      </c>
      <c r="H470" s="26" t="s">
        <v>111</v>
      </c>
      <c r="I470" s="28">
        <v>66</v>
      </c>
      <c r="J470" s="28">
        <v>14</v>
      </c>
      <c r="K470" s="28">
        <v>0</v>
      </c>
      <c r="L470" s="28">
        <f>(J470+K470)/2</f>
        <v>7</v>
      </c>
    </row>
    <row r="471" spans="1:12" s="29" customFormat="1" ht="63" x14ac:dyDescent="0.25">
      <c r="A471" s="26" t="s">
        <v>228</v>
      </c>
      <c r="B471" s="26" t="str">
        <f>A471&amp;" - "&amp;G471</f>
        <v>3.3.90.30.26.01.0334.000013-01 - 138</v>
      </c>
      <c r="C471" s="26" t="str">
        <f>LEFT(E471,SEARCH(",",E471)-1)</f>
        <v>LÂMPADA DE LED</v>
      </c>
      <c r="D471" s="27" t="s">
        <v>351</v>
      </c>
      <c r="E471" s="26" t="s">
        <v>229</v>
      </c>
      <c r="F471" s="26" t="s">
        <v>149</v>
      </c>
      <c r="G471" s="26">
        <v>138</v>
      </c>
      <c r="H471" s="26" t="s">
        <v>120</v>
      </c>
      <c r="I471" s="28">
        <v>0</v>
      </c>
      <c r="J471" s="28">
        <v>2</v>
      </c>
      <c r="K471" s="28">
        <v>0</v>
      </c>
      <c r="L471" s="28">
        <f>(J471+K471)/2</f>
        <v>1</v>
      </c>
    </row>
    <row r="472" spans="1:12" s="29" customFormat="1" ht="63" x14ac:dyDescent="0.25">
      <c r="A472" s="26" t="s">
        <v>228</v>
      </c>
      <c r="B472" s="26" t="str">
        <f>A472&amp;" - "&amp;G472</f>
        <v>3.3.90.30.26.01.0334.000013-01 - 135</v>
      </c>
      <c r="C472" s="26" t="str">
        <f>LEFT(E472,SEARCH(",",E472)-1)</f>
        <v>LÂMPADA DE LED</v>
      </c>
      <c r="D472" s="27" t="s">
        <v>351</v>
      </c>
      <c r="E472" s="26" t="s">
        <v>229</v>
      </c>
      <c r="F472" s="26" t="s">
        <v>149</v>
      </c>
      <c r="G472" s="26">
        <v>135</v>
      </c>
      <c r="H472" s="26" t="s">
        <v>141</v>
      </c>
      <c r="I472" s="28">
        <v>0</v>
      </c>
      <c r="J472" s="28">
        <v>17</v>
      </c>
      <c r="K472" s="28">
        <v>0</v>
      </c>
      <c r="L472" s="28">
        <f>(J472+K472)/2</f>
        <v>8.5</v>
      </c>
    </row>
    <row r="473" spans="1:12" s="29" customFormat="1" ht="63" x14ac:dyDescent="0.25">
      <c r="A473" s="26" t="s">
        <v>228</v>
      </c>
      <c r="B473" s="26" t="str">
        <f>A473&amp;" - "&amp;G473</f>
        <v>3.3.90.30.26.01.0334.000013-01 - 139</v>
      </c>
      <c r="C473" s="26" t="str">
        <f>LEFT(E473,SEARCH(",",E473)-1)</f>
        <v>LÂMPADA DE LED</v>
      </c>
      <c r="D473" s="27" t="s">
        <v>351</v>
      </c>
      <c r="E473" s="26" t="s">
        <v>229</v>
      </c>
      <c r="F473" s="26" t="s">
        <v>149</v>
      </c>
      <c r="G473" s="26">
        <v>139</v>
      </c>
      <c r="H473" s="26" t="s">
        <v>143</v>
      </c>
      <c r="I473" s="28">
        <v>0</v>
      </c>
      <c r="J473" s="28">
        <v>39</v>
      </c>
      <c r="K473" s="28">
        <v>0</v>
      </c>
      <c r="L473" s="28">
        <f>(J473+K473)/2</f>
        <v>19.5</v>
      </c>
    </row>
    <row r="474" spans="1:12" s="29" customFormat="1" ht="63" x14ac:dyDescent="0.25">
      <c r="A474" s="26" t="s">
        <v>228</v>
      </c>
      <c r="B474" s="26" t="str">
        <f>A474&amp;" - "&amp;G474</f>
        <v>3.3.90.30.26.01.0334.000013-01 - 195</v>
      </c>
      <c r="C474" s="26" t="str">
        <f>LEFT(E474,SEARCH(",",E474)-1)</f>
        <v>LÂMPADA DE LED</v>
      </c>
      <c r="D474" s="27" t="s">
        <v>351</v>
      </c>
      <c r="E474" s="26" t="s">
        <v>229</v>
      </c>
      <c r="F474" s="26" t="s">
        <v>149</v>
      </c>
      <c r="G474" s="26">
        <v>195</v>
      </c>
      <c r="H474" s="26" t="s">
        <v>109</v>
      </c>
      <c r="I474" s="28">
        <v>0</v>
      </c>
      <c r="J474" s="28">
        <v>8</v>
      </c>
      <c r="K474" s="28">
        <v>0</v>
      </c>
      <c r="L474" s="28">
        <f>(J474+K474)/2</f>
        <v>4</v>
      </c>
    </row>
    <row r="475" spans="1:12" s="29" customFormat="1" ht="63" x14ac:dyDescent="0.25">
      <c r="A475" s="26" t="s">
        <v>228</v>
      </c>
      <c r="B475" s="26" t="str">
        <f>A475&amp;" - "&amp;G475</f>
        <v>3.3.90.30.26.01.0334.000013-01 - 70</v>
      </c>
      <c r="C475" s="26" t="str">
        <f>LEFT(E475,SEARCH(",",E475)-1)</f>
        <v>LÂMPADA DE LED</v>
      </c>
      <c r="D475" s="27" t="s">
        <v>351</v>
      </c>
      <c r="E475" s="26" t="s">
        <v>229</v>
      </c>
      <c r="F475" s="26" t="s">
        <v>149</v>
      </c>
      <c r="G475" s="26">
        <v>70</v>
      </c>
      <c r="H475" s="26" t="s">
        <v>130</v>
      </c>
      <c r="I475" s="28">
        <v>0</v>
      </c>
      <c r="J475" s="28">
        <v>16</v>
      </c>
      <c r="K475" s="28">
        <v>0</v>
      </c>
      <c r="L475" s="28">
        <f>(J475+K475)/2</f>
        <v>8</v>
      </c>
    </row>
    <row r="476" spans="1:12" s="29" customFormat="1" ht="63" x14ac:dyDescent="0.25">
      <c r="A476" s="26" t="s">
        <v>228</v>
      </c>
      <c r="B476" s="26" t="str">
        <f>A476&amp;" - "&amp;G476</f>
        <v>3.3.90.30.26.01.0334.000013-01 - 150</v>
      </c>
      <c r="C476" s="26" t="str">
        <f>LEFT(E476,SEARCH(",",E476)-1)</f>
        <v>LÂMPADA DE LED</v>
      </c>
      <c r="D476" s="27" t="s">
        <v>351</v>
      </c>
      <c r="E476" s="26" t="s">
        <v>229</v>
      </c>
      <c r="F476" s="26" t="s">
        <v>149</v>
      </c>
      <c r="G476" s="26">
        <v>150</v>
      </c>
      <c r="H476" s="26" t="s">
        <v>107</v>
      </c>
      <c r="I476" s="28">
        <v>0</v>
      </c>
      <c r="J476" s="28">
        <v>20</v>
      </c>
      <c r="K476" s="28">
        <v>0</v>
      </c>
      <c r="L476" s="28">
        <f>(J476+K476)/2</f>
        <v>10</v>
      </c>
    </row>
    <row r="477" spans="1:12" s="29" customFormat="1" ht="63" x14ac:dyDescent="0.25">
      <c r="A477" s="26" t="s">
        <v>228</v>
      </c>
      <c r="B477" s="26" t="str">
        <f>A477&amp;" - "&amp;G477</f>
        <v>3.3.90.30.26.01.0334.000013-01 - 90</v>
      </c>
      <c r="C477" s="26" t="str">
        <f>LEFT(E477,SEARCH(",",E477)-1)</f>
        <v>LÂMPADA DE LED</v>
      </c>
      <c r="D477" s="27" t="s">
        <v>351</v>
      </c>
      <c r="E477" s="26" t="s">
        <v>229</v>
      </c>
      <c r="F477" s="26" t="s">
        <v>149</v>
      </c>
      <c r="G477" s="26">
        <v>90</v>
      </c>
      <c r="H477" s="26" t="s">
        <v>145</v>
      </c>
      <c r="I477" s="28">
        <v>0</v>
      </c>
      <c r="J477" s="28">
        <v>74</v>
      </c>
      <c r="K477" s="28">
        <v>0</v>
      </c>
      <c r="L477" s="28">
        <f>(J477+K477)/2</f>
        <v>37</v>
      </c>
    </row>
    <row r="478" spans="1:12" s="29" customFormat="1" ht="63" x14ac:dyDescent="0.25">
      <c r="A478" s="26" t="s">
        <v>228</v>
      </c>
      <c r="B478" s="26" t="str">
        <f>A478&amp;" - "&amp;G478</f>
        <v>3.3.90.30.26.01.0334.000013-01 - 98</v>
      </c>
      <c r="C478" s="26" t="str">
        <f>LEFT(E478,SEARCH(",",E478)-1)</f>
        <v>LÂMPADA DE LED</v>
      </c>
      <c r="D478" s="27" t="s">
        <v>351</v>
      </c>
      <c r="E478" s="26" t="s">
        <v>229</v>
      </c>
      <c r="F478" s="26" t="s">
        <v>149</v>
      </c>
      <c r="G478" s="26">
        <v>98</v>
      </c>
      <c r="H478" s="26" t="s">
        <v>117</v>
      </c>
      <c r="I478" s="28">
        <v>0</v>
      </c>
      <c r="J478" s="28">
        <v>30</v>
      </c>
      <c r="K478" s="28">
        <v>0</v>
      </c>
      <c r="L478" s="28">
        <f>(J478+K478)/2</f>
        <v>15</v>
      </c>
    </row>
    <row r="479" spans="1:12" s="29" customFormat="1" ht="63" x14ac:dyDescent="0.25">
      <c r="A479" s="26" t="s">
        <v>228</v>
      </c>
      <c r="B479" s="26" t="str">
        <f>A479&amp;" - "&amp;G479</f>
        <v>3.3.90.30.26.01.0334.000013-01 - 134</v>
      </c>
      <c r="C479" s="26" t="str">
        <f>LEFT(E479,SEARCH(",",E479)-1)</f>
        <v>LÂMPADA DE LED</v>
      </c>
      <c r="D479" s="27" t="s">
        <v>352</v>
      </c>
      <c r="E479" s="26" t="s">
        <v>229</v>
      </c>
      <c r="F479" s="26" t="s">
        <v>149</v>
      </c>
      <c r="G479" s="26">
        <v>134</v>
      </c>
      <c r="H479" s="26" t="s">
        <v>119</v>
      </c>
      <c r="I479" s="28">
        <v>4</v>
      </c>
      <c r="J479" s="28">
        <v>31</v>
      </c>
      <c r="K479" s="28">
        <v>0</v>
      </c>
      <c r="L479" s="28">
        <f>(J479+K479)/2</f>
        <v>15.5</v>
      </c>
    </row>
    <row r="480" spans="1:12" s="29" customFormat="1" ht="63" x14ac:dyDescent="0.25">
      <c r="A480" s="26" t="s">
        <v>228</v>
      </c>
      <c r="B480" s="26" t="str">
        <f>A480&amp;" - "&amp;G480</f>
        <v>3.3.90.30.26.01.0334.000013-01 - 366</v>
      </c>
      <c r="C480" s="26" t="str">
        <f>LEFT(E480,SEARCH(",",E480)-1)</f>
        <v>LÂMPADA DE LED</v>
      </c>
      <c r="D480" s="27" t="s">
        <v>352</v>
      </c>
      <c r="E480" s="26" t="s">
        <v>229</v>
      </c>
      <c r="F480" s="26" t="s">
        <v>149</v>
      </c>
      <c r="G480" s="26">
        <v>366</v>
      </c>
      <c r="H480" s="26" t="s">
        <v>125</v>
      </c>
      <c r="I480" s="28">
        <v>0</v>
      </c>
      <c r="J480" s="28">
        <v>20</v>
      </c>
      <c r="K480" s="28">
        <v>0</v>
      </c>
      <c r="L480" s="28">
        <f>(J480+K480)/2</f>
        <v>10</v>
      </c>
    </row>
    <row r="481" spans="1:12" s="29" customFormat="1" ht="63" x14ac:dyDescent="0.25">
      <c r="A481" s="26" t="s">
        <v>228</v>
      </c>
      <c r="B481" s="26" t="str">
        <f>A481&amp;" - "&amp;G481</f>
        <v>3.3.90.30.26.01.0334.000013-01 - 140</v>
      </c>
      <c r="C481" s="26" t="str">
        <f>LEFT(E481,SEARCH(",",E481)-1)</f>
        <v>LÂMPADA DE LED</v>
      </c>
      <c r="D481" s="27" t="s">
        <v>352</v>
      </c>
      <c r="E481" s="26" t="s">
        <v>229</v>
      </c>
      <c r="F481" s="26" t="s">
        <v>149</v>
      </c>
      <c r="G481" s="26">
        <v>140</v>
      </c>
      <c r="H481" s="26" t="s">
        <v>165</v>
      </c>
      <c r="I481" s="28">
        <v>0</v>
      </c>
      <c r="J481" s="28">
        <v>18</v>
      </c>
      <c r="K481" s="28">
        <v>0</v>
      </c>
      <c r="L481" s="28">
        <f>(J481+K481)/2</f>
        <v>9</v>
      </c>
    </row>
    <row r="482" spans="1:12" s="29" customFormat="1" ht="63" x14ac:dyDescent="0.25">
      <c r="A482" s="26" t="s">
        <v>228</v>
      </c>
      <c r="B482" s="26" t="str">
        <f>A482&amp;" - "&amp;G482</f>
        <v>3.3.90.30.26.01.0334.000013-01 - 361</v>
      </c>
      <c r="C482" s="26" t="str">
        <f>LEFT(E482,SEARCH(",",E482)-1)</f>
        <v>LÂMPADA DE LED</v>
      </c>
      <c r="D482" s="27" t="s">
        <v>352</v>
      </c>
      <c r="E482" s="26" t="s">
        <v>229</v>
      </c>
      <c r="F482" s="26" t="s">
        <v>149</v>
      </c>
      <c r="G482" s="26">
        <v>361</v>
      </c>
      <c r="H482" s="26" t="s">
        <v>134</v>
      </c>
      <c r="I482" s="28">
        <v>30</v>
      </c>
      <c r="J482" s="28">
        <v>30</v>
      </c>
      <c r="K482" s="28">
        <v>0</v>
      </c>
      <c r="L482" s="28">
        <f>(J482+K482)/2</f>
        <v>15</v>
      </c>
    </row>
    <row r="483" spans="1:12" s="29" customFormat="1" ht="63" x14ac:dyDescent="0.25">
      <c r="A483" s="26" t="s">
        <v>228</v>
      </c>
      <c r="B483" s="26" t="str">
        <f>A483&amp;" - "&amp;G483</f>
        <v>3.3.90.30.26.01.0334.000013-01 - 2</v>
      </c>
      <c r="C483" s="26" t="str">
        <f>LEFT(E483,SEARCH(",",E483)-1)</f>
        <v>LÂMPADA DE LED</v>
      </c>
      <c r="D483" s="27" t="s">
        <v>352</v>
      </c>
      <c r="E483" s="26" t="s">
        <v>229</v>
      </c>
      <c r="F483" s="26" t="s">
        <v>149</v>
      </c>
      <c r="G483" s="26">
        <v>2</v>
      </c>
      <c r="H483" s="26" t="s">
        <v>129</v>
      </c>
      <c r="I483" s="28">
        <v>0</v>
      </c>
      <c r="J483" s="28">
        <v>5</v>
      </c>
      <c r="K483" s="28">
        <v>0</v>
      </c>
      <c r="L483" s="28">
        <f>(J483+K483)/2</f>
        <v>2.5</v>
      </c>
    </row>
    <row r="484" spans="1:12" s="29" customFormat="1" ht="63" x14ac:dyDescent="0.25">
      <c r="A484" s="26" t="s">
        <v>228</v>
      </c>
      <c r="B484" s="26" t="str">
        <f>A484&amp;" - "&amp;G484</f>
        <v>3.3.90.30.26.01.0334.000013-01 - 80</v>
      </c>
      <c r="C484" s="26" t="str">
        <f>LEFT(E484,SEARCH(",",E484)-1)</f>
        <v>LÂMPADA DE LED</v>
      </c>
      <c r="D484" s="27" t="s">
        <v>352</v>
      </c>
      <c r="E484" s="26" t="s">
        <v>229</v>
      </c>
      <c r="F484" s="26" t="s">
        <v>149</v>
      </c>
      <c r="G484" s="26">
        <v>80</v>
      </c>
      <c r="H484" s="26" t="s">
        <v>142</v>
      </c>
      <c r="I484" s="28">
        <v>0</v>
      </c>
      <c r="J484" s="28">
        <v>3</v>
      </c>
      <c r="K484" s="28">
        <v>0</v>
      </c>
      <c r="L484" s="28">
        <f>(J484+K484)/2</f>
        <v>1.5</v>
      </c>
    </row>
    <row r="485" spans="1:12" s="29" customFormat="1" ht="63" x14ac:dyDescent="0.25">
      <c r="A485" s="26" t="s">
        <v>228</v>
      </c>
      <c r="B485" s="26" t="str">
        <f>A485&amp;" - "&amp;G485</f>
        <v>3.3.90.30.26.01.0334.000013-01 - 50</v>
      </c>
      <c r="C485" s="26" t="str">
        <f>LEFT(E485,SEARCH(",",E485)-1)</f>
        <v>LÂMPADA DE LED</v>
      </c>
      <c r="D485" s="27" t="s">
        <v>352</v>
      </c>
      <c r="E485" s="26" t="s">
        <v>229</v>
      </c>
      <c r="F485" s="26" t="s">
        <v>149</v>
      </c>
      <c r="G485" s="26">
        <v>50</v>
      </c>
      <c r="H485" s="26" t="s">
        <v>108</v>
      </c>
      <c r="I485" s="28">
        <v>195</v>
      </c>
      <c r="J485" s="28">
        <v>400</v>
      </c>
      <c r="K485" s="28">
        <v>0</v>
      </c>
      <c r="L485" s="28">
        <f>(J485+K485)/2</f>
        <v>200</v>
      </c>
    </row>
    <row r="486" spans="1:12" s="29" customFormat="1" ht="63" x14ac:dyDescent="0.25">
      <c r="A486" s="26" t="s">
        <v>228</v>
      </c>
      <c r="B486" s="26" t="str">
        <f>A486&amp;" - "&amp;G486</f>
        <v>3.3.90.30.26.01.0334.000013-01 - 132</v>
      </c>
      <c r="C486" s="26" t="str">
        <f>LEFT(E486,SEARCH(",",E486)-1)</f>
        <v>LÂMPADA DE LED</v>
      </c>
      <c r="D486" s="27" t="s">
        <v>352</v>
      </c>
      <c r="E486" s="26" t="s">
        <v>229</v>
      </c>
      <c r="F486" s="26" t="s">
        <v>149</v>
      </c>
      <c r="G486" s="26">
        <v>132</v>
      </c>
      <c r="H486" s="26" t="s">
        <v>136</v>
      </c>
      <c r="I486" s="28">
        <v>0</v>
      </c>
      <c r="J486" s="28">
        <v>0</v>
      </c>
      <c r="K486" s="28">
        <v>0</v>
      </c>
      <c r="L486" s="28">
        <f>(J486+K486)/2</f>
        <v>0</v>
      </c>
    </row>
    <row r="487" spans="1:12" s="29" customFormat="1" ht="63" x14ac:dyDescent="0.25">
      <c r="A487" s="26" t="s">
        <v>228</v>
      </c>
      <c r="B487" s="26" t="str">
        <f>A487&amp;" - "&amp;G487</f>
        <v>3.3.90.30.26.01.0334.000013-01 - 131</v>
      </c>
      <c r="C487" s="26" t="str">
        <f>LEFT(E487,SEARCH(",",E487)-1)</f>
        <v>LÂMPADA DE LED</v>
      </c>
      <c r="D487" s="27" t="s">
        <v>352</v>
      </c>
      <c r="E487" s="26" t="s">
        <v>229</v>
      </c>
      <c r="F487" s="26" t="s">
        <v>149</v>
      </c>
      <c r="G487" s="26">
        <v>131</v>
      </c>
      <c r="H487" s="26" t="s">
        <v>135</v>
      </c>
      <c r="I487" s="28">
        <v>9</v>
      </c>
      <c r="J487" s="28">
        <v>0</v>
      </c>
      <c r="K487" s="28">
        <v>0</v>
      </c>
      <c r="L487" s="28">
        <f>(J487+K487)/2</f>
        <v>0</v>
      </c>
    </row>
    <row r="488" spans="1:12" s="29" customFormat="1" ht="63" x14ac:dyDescent="0.25">
      <c r="A488" s="26" t="s">
        <v>228</v>
      </c>
      <c r="B488" s="26" t="str">
        <f>A488&amp;" - "&amp;G488</f>
        <v>3.3.90.30.26.01.0334.000013-01 - 196</v>
      </c>
      <c r="C488" s="26" t="str">
        <f>LEFT(E488,SEARCH(",",E488)-1)</f>
        <v>LÂMPADA DE LED</v>
      </c>
      <c r="D488" s="27" t="s">
        <v>352</v>
      </c>
      <c r="E488" s="26" t="s">
        <v>229</v>
      </c>
      <c r="F488" s="26" t="s">
        <v>149</v>
      </c>
      <c r="G488" s="26">
        <v>196</v>
      </c>
      <c r="H488" s="26" t="s">
        <v>128</v>
      </c>
      <c r="I488" s="28">
        <v>25</v>
      </c>
      <c r="J488" s="28">
        <v>0</v>
      </c>
      <c r="K488" s="28">
        <v>0</v>
      </c>
      <c r="L488" s="28">
        <f>(J488+K488)/2</f>
        <v>0</v>
      </c>
    </row>
    <row r="489" spans="1:12" s="29" customFormat="1" ht="63" x14ac:dyDescent="0.25">
      <c r="A489" s="26" t="s">
        <v>228</v>
      </c>
      <c r="B489" s="26" t="str">
        <f>A489&amp;" - "&amp;G489</f>
        <v>3.3.90.30.26.01.0334.000013-01 - 391</v>
      </c>
      <c r="C489" s="26" t="str">
        <f>LEFT(E489,SEARCH(",",E489)-1)</f>
        <v>LÂMPADA DE LED</v>
      </c>
      <c r="D489" s="27" t="s">
        <v>352</v>
      </c>
      <c r="E489" s="26" t="s">
        <v>229</v>
      </c>
      <c r="F489" s="26" t="s">
        <v>149</v>
      </c>
      <c r="G489" s="26">
        <v>391</v>
      </c>
      <c r="H489" s="26" t="s">
        <v>113</v>
      </c>
      <c r="I489" s="28">
        <v>0</v>
      </c>
      <c r="J489" s="28">
        <v>0</v>
      </c>
      <c r="K489" s="28">
        <v>0</v>
      </c>
      <c r="L489" s="28">
        <f>(J489+K489)/2</f>
        <v>0</v>
      </c>
    </row>
    <row r="490" spans="1:12" s="29" customFormat="1" ht="63" x14ac:dyDescent="0.25">
      <c r="A490" s="26" t="s">
        <v>228</v>
      </c>
      <c r="B490" s="26" t="str">
        <f>A490&amp;" - "&amp;G490</f>
        <v>3.3.90.30.26.01.0334.000013-01 - 417</v>
      </c>
      <c r="C490" s="26" t="str">
        <f>LEFT(E490,SEARCH(",",E490)-1)</f>
        <v>LÂMPADA DE LED</v>
      </c>
      <c r="D490" s="27" t="s">
        <v>352</v>
      </c>
      <c r="E490" s="26" t="s">
        <v>229</v>
      </c>
      <c r="F490" s="26" t="s">
        <v>149</v>
      </c>
      <c r="G490" s="26">
        <v>417</v>
      </c>
      <c r="H490" s="26" t="s">
        <v>132</v>
      </c>
      <c r="I490" s="28">
        <v>0</v>
      </c>
      <c r="J490" s="28">
        <v>0</v>
      </c>
      <c r="K490" s="28">
        <v>0</v>
      </c>
      <c r="L490" s="28">
        <f>(J490+K490)/2</f>
        <v>0</v>
      </c>
    </row>
    <row r="491" spans="1:12" s="29" customFormat="1" ht="63" x14ac:dyDescent="0.25">
      <c r="A491" s="26" t="s">
        <v>228</v>
      </c>
      <c r="B491" s="26" t="str">
        <f>A491&amp;" - "&amp;G491</f>
        <v>3.3.90.30.26.01.0334.000013-01 - 431</v>
      </c>
      <c r="C491" s="26" t="str">
        <f>LEFT(E491,SEARCH(",",E491)-1)</f>
        <v>LÂMPADA DE LED</v>
      </c>
      <c r="D491" s="27" t="s">
        <v>352</v>
      </c>
      <c r="E491" s="26" t="s">
        <v>229</v>
      </c>
      <c r="F491" s="26" t="s">
        <v>149</v>
      </c>
      <c r="G491" s="26">
        <v>431</v>
      </c>
      <c r="H491" s="26" t="s">
        <v>156</v>
      </c>
      <c r="I491" s="28">
        <v>0</v>
      </c>
      <c r="J491" s="28">
        <v>0</v>
      </c>
      <c r="K491" s="28">
        <v>0</v>
      </c>
      <c r="L491" s="28">
        <f>(J491+K491)/2</f>
        <v>0</v>
      </c>
    </row>
    <row r="492" spans="1:12" s="29" customFormat="1" ht="63" x14ac:dyDescent="0.25">
      <c r="A492" s="26" t="s">
        <v>224</v>
      </c>
      <c r="B492" s="26" t="str">
        <f>A492&amp;" - "&amp;G492</f>
        <v>3.3.90.30.26.01.0334.000011-01 - 147</v>
      </c>
      <c r="C492" s="26" t="str">
        <f>LEFT(E492,SEARCH(",",E492)-1)</f>
        <v>LÂMPADA DE LED</v>
      </c>
      <c r="D492" s="27" t="s">
        <v>353</v>
      </c>
      <c r="E492" s="26" t="s">
        <v>225</v>
      </c>
      <c r="F492" s="26" t="s">
        <v>149</v>
      </c>
      <c r="G492" s="26">
        <v>147</v>
      </c>
      <c r="H492" s="26" t="s">
        <v>124</v>
      </c>
      <c r="I492" s="28">
        <v>36</v>
      </c>
      <c r="J492" s="28">
        <v>29</v>
      </c>
      <c r="K492" s="28">
        <v>0</v>
      </c>
      <c r="L492" s="28">
        <f>(J492+K492)/2</f>
        <v>14.5</v>
      </c>
    </row>
    <row r="493" spans="1:12" s="29" customFormat="1" ht="63" x14ac:dyDescent="0.25">
      <c r="A493" s="26" t="s">
        <v>224</v>
      </c>
      <c r="B493" s="26" t="str">
        <f>A493&amp;" - "&amp;G493</f>
        <v>3.3.90.30.26.01.0334.000011-01 - 136</v>
      </c>
      <c r="C493" s="26" t="str">
        <f>LEFT(E493,SEARCH(",",E493)-1)</f>
        <v>LÂMPADA DE LED</v>
      </c>
      <c r="D493" s="27" t="s">
        <v>353</v>
      </c>
      <c r="E493" s="26" t="s">
        <v>225</v>
      </c>
      <c r="F493" s="26" t="s">
        <v>149</v>
      </c>
      <c r="G493" s="26">
        <v>136</v>
      </c>
      <c r="H493" s="26" t="s">
        <v>137</v>
      </c>
      <c r="I493" s="28">
        <v>20</v>
      </c>
      <c r="J493" s="28">
        <v>25</v>
      </c>
      <c r="K493" s="28">
        <v>0</v>
      </c>
      <c r="L493" s="28">
        <f>(J493+K493)/2</f>
        <v>12.5</v>
      </c>
    </row>
    <row r="494" spans="1:12" s="29" customFormat="1" ht="63" x14ac:dyDescent="0.25">
      <c r="A494" s="26" t="s">
        <v>224</v>
      </c>
      <c r="B494" s="26" t="str">
        <f>A494&amp;" - "&amp;G494</f>
        <v>3.3.90.30.26.01.0334.000011-01 - 193</v>
      </c>
      <c r="C494" s="26" t="str">
        <f>LEFT(E494,SEARCH(",",E494)-1)</f>
        <v>LÂMPADA DE LED</v>
      </c>
      <c r="D494" s="27" t="s">
        <v>353</v>
      </c>
      <c r="E494" s="26" t="s">
        <v>225</v>
      </c>
      <c r="F494" s="26" t="s">
        <v>149</v>
      </c>
      <c r="G494" s="26">
        <v>193</v>
      </c>
      <c r="H494" s="26" t="s">
        <v>169</v>
      </c>
      <c r="I494" s="28">
        <v>0</v>
      </c>
      <c r="J494" s="28">
        <v>12</v>
      </c>
      <c r="K494" s="28">
        <v>0</v>
      </c>
      <c r="L494" s="28">
        <f>(J494+K494)/2</f>
        <v>6</v>
      </c>
    </row>
    <row r="495" spans="1:12" s="29" customFormat="1" ht="63" x14ac:dyDescent="0.25">
      <c r="A495" s="26" t="s">
        <v>224</v>
      </c>
      <c r="B495" s="26" t="str">
        <f>A495&amp;" - "&amp;G495</f>
        <v>3.3.90.30.26.01.0334.000011-01 - 2</v>
      </c>
      <c r="C495" s="26" t="str">
        <f>LEFT(E495,SEARCH(",",E495)-1)</f>
        <v>LÂMPADA DE LED</v>
      </c>
      <c r="D495" s="27" t="s">
        <v>353</v>
      </c>
      <c r="E495" s="26" t="s">
        <v>225</v>
      </c>
      <c r="F495" s="26" t="s">
        <v>149</v>
      </c>
      <c r="G495" s="26">
        <v>2</v>
      </c>
      <c r="H495" s="26" t="s">
        <v>129</v>
      </c>
      <c r="I495" s="28">
        <v>380</v>
      </c>
      <c r="J495" s="28">
        <v>670</v>
      </c>
      <c r="K495" s="28">
        <v>0</v>
      </c>
      <c r="L495" s="28">
        <f>(J495+K495)/2</f>
        <v>335</v>
      </c>
    </row>
    <row r="496" spans="1:12" s="29" customFormat="1" ht="63" x14ac:dyDescent="0.25">
      <c r="A496" s="26" t="s">
        <v>224</v>
      </c>
      <c r="B496" s="26" t="str">
        <f>A496&amp;" - "&amp;G496</f>
        <v>3.3.90.30.26.01.0334.000011-01 - 400</v>
      </c>
      <c r="C496" s="26" t="str">
        <f>LEFT(E496,SEARCH(",",E496)-1)</f>
        <v>LÂMPADA DE LED</v>
      </c>
      <c r="D496" s="27" t="s">
        <v>353</v>
      </c>
      <c r="E496" s="26" t="s">
        <v>225</v>
      </c>
      <c r="F496" s="26" t="s">
        <v>149</v>
      </c>
      <c r="G496" s="26">
        <v>400</v>
      </c>
      <c r="H496" s="26" t="s">
        <v>112</v>
      </c>
      <c r="I496" s="28">
        <v>0</v>
      </c>
      <c r="J496" s="28">
        <v>1000</v>
      </c>
      <c r="K496" s="28">
        <v>0</v>
      </c>
      <c r="L496" s="28">
        <f>(J496+K496)/2</f>
        <v>500</v>
      </c>
    </row>
    <row r="497" spans="1:12" s="29" customFormat="1" ht="63" x14ac:dyDescent="0.25">
      <c r="A497" s="26" t="s">
        <v>224</v>
      </c>
      <c r="B497" s="26" t="str">
        <f>A497&amp;" - "&amp;G497</f>
        <v>3.3.90.30.26.01.0334.000011-01 - 410</v>
      </c>
      <c r="C497" s="26" t="str">
        <f>LEFT(E497,SEARCH(",",E497)-1)</f>
        <v>LÂMPADA DE LED</v>
      </c>
      <c r="D497" s="27" t="s">
        <v>353</v>
      </c>
      <c r="E497" s="26" t="s">
        <v>225</v>
      </c>
      <c r="F497" s="26" t="s">
        <v>149</v>
      </c>
      <c r="G497" s="26">
        <v>410</v>
      </c>
      <c r="H497" s="26" t="s">
        <v>110</v>
      </c>
      <c r="I497" s="28">
        <v>0</v>
      </c>
      <c r="J497" s="28">
        <v>1000</v>
      </c>
      <c r="K497" s="28">
        <v>0</v>
      </c>
      <c r="L497" s="28">
        <f>(J497+K497)/2</f>
        <v>500</v>
      </c>
    </row>
    <row r="498" spans="1:12" s="29" customFormat="1" ht="63" x14ac:dyDescent="0.25">
      <c r="A498" s="26" t="s">
        <v>224</v>
      </c>
      <c r="B498" s="26" t="str">
        <f>A498&amp;" - "&amp;G498</f>
        <v>3.3.90.30.26.01.0334.000011-01 - 431</v>
      </c>
      <c r="C498" s="26" t="str">
        <f>LEFT(E498,SEARCH(",",E498)-1)</f>
        <v>LÂMPADA DE LED</v>
      </c>
      <c r="D498" s="27" t="s">
        <v>353</v>
      </c>
      <c r="E498" s="26" t="s">
        <v>225</v>
      </c>
      <c r="F498" s="26" t="s">
        <v>149</v>
      </c>
      <c r="G498" s="26">
        <v>431</v>
      </c>
      <c r="H498" s="26" t="s">
        <v>156</v>
      </c>
      <c r="I498" s="28">
        <v>0</v>
      </c>
      <c r="J498" s="28">
        <v>50</v>
      </c>
      <c r="K498" s="28">
        <v>0</v>
      </c>
      <c r="L498" s="28">
        <f>(J498+K498)/2</f>
        <v>25</v>
      </c>
    </row>
    <row r="499" spans="1:12" s="29" customFormat="1" ht="63" x14ac:dyDescent="0.25">
      <c r="A499" s="26" t="s">
        <v>224</v>
      </c>
      <c r="B499" s="26" t="str">
        <f>A499&amp;" - "&amp;G499</f>
        <v>3.3.90.30.26.01.0334.000011-01 - 98</v>
      </c>
      <c r="C499" s="26" t="str">
        <f>LEFT(E499,SEARCH(",",E499)-1)</f>
        <v>LÂMPADA DE LED</v>
      </c>
      <c r="D499" s="27" t="s">
        <v>353</v>
      </c>
      <c r="E499" s="26" t="s">
        <v>225</v>
      </c>
      <c r="F499" s="26" t="s">
        <v>149</v>
      </c>
      <c r="G499" s="26">
        <v>98</v>
      </c>
      <c r="H499" s="26" t="s">
        <v>117</v>
      </c>
      <c r="I499" s="28">
        <v>0</v>
      </c>
      <c r="J499" s="28">
        <v>325</v>
      </c>
      <c r="K499" s="28">
        <v>0</v>
      </c>
      <c r="L499" s="28">
        <f>(J499+K499)/2</f>
        <v>162.5</v>
      </c>
    </row>
    <row r="500" spans="1:12" s="29" customFormat="1" ht="63" x14ac:dyDescent="0.25">
      <c r="A500" s="26" t="s">
        <v>224</v>
      </c>
      <c r="B500" s="26" t="str">
        <f>A500&amp;" - "&amp;G500</f>
        <v>3.3.90.30.26.01.0334.000011-01 - 148</v>
      </c>
      <c r="C500" s="26" t="str">
        <f>LEFT(E500,SEARCH(",",E500)-1)</f>
        <v>LÂMPADA DE LED</v>
      </c>
      <c r="D500" s="27" t="s">
        <v>354</v>
      </c>
      <c r="E500" s="26" t="s">
        <v>225</v>
      </c>
      <c r="F500" s="26" t="s">
        <v>149</v>
      </c>
      <c r="G500" s="26">
        <v>148</v>
      </c>
      <c r="H500" s="26" t="s">
        <v>139</v>
      </c>
      <c r="I500" s="28">
        <v>0</v>
      </c>
      <c r="J500" s="28">
        <v>0</v>
      </c>
      <c r="K500" s="28">
        <v>0</v>
      </c>
      <c r="L500" s="28">
        <f>(J500+K500)/2</f>
        <v>0</v>
      </c>
    </row>
    <row r="501" spans="1:12" s="29" customFormat="1" ht="63" x14ac:dyDescent="0.25">
      <c r="A501" s="26" t="s">
        <v>224</v>
      </c>
      <c r="B501" s="26" t="str">
        <f>A501&amp;" - "&amp;G501</f>
        <v>3.3.90.30.26.01.0334.000011-01 - 121</v>
      </c>
      <c r="C501" s="26" t="str">
        <f>LEFT(E501,SEARCH(",",E501)-1)</f>
        <v>LÂMPADA DE LED</v>
      </c>
      <c r="D501" s="27" t="s">
        <v>354</v>
      </c>
      <c r="E501" s="26" t="s">
        <v>225</v>
      </c>
      <c r="F501" s="26" t="s">
        <v>149</v>
      </c>
      <c r="G501" s="26">
        <v>121</v>
      </c>
      <c r="H501" s="26" t="s">
        <v>146</v>
      </c>
      <c r="I501" s="28">
        <v>5</v>
      </c>
      <c r="J501" s="28">
        <v>0</v>
      </c>
      <c r="K501" s="28">
        <v>0</v>
      </c>
      <c r="L501" s="28">
        <f>(J501+K501)/2</f>
        <v>0</v>
      </c>
    </row>
    <row r="502" spans="1:12" s="29" customFormat="1" ht="63" x14ac:dyDescent="0.25">
      <c r="A502" s="26" t="s">
        <v>224</v>
      </c>
      <c r="B502" s="26" t="str">
        <f>A502&amp;" - "&amp;G502</f>
        <v>3.3.90.30.26.01.0334.000011-01 - 391</v>
      </c>
      <c r="C502" s="26" t="str">
        <f>LEFT(E502,SEARCH(",",E502)-1)</f>
        <v>LÂMPADA DE LED</v>
      </c>
      <c r="D502" s="27" t="s">
        <v>354</v>
      </c>
      <c r="E502" s="26" t="s">
        <v>225</v>
      </c>
      <c r="F502" s="26" t="s">
        <v>149</v>
      </c>
      <c r="G502" s="26">
        <v>391</v>
      </c>
      <c r="H502" s="26" t="s">
        <v>113</v>
      </c>
      <c r="I502" s="28">
        <v>0</v>
      </c>
      <c r="J502" s="28">
        <v>0</v>
      </c>
      <c r="K502" s="28">
        <v>0</v>
      </c>
      <c r="L502" s="28">
        <f>(J502+K502)/2</f>
        <v>0</v>
      </c>
    </row>
    <row r="503" spans="1:12" s="29" customFormat="1" ht="63" x14ac:dyDescent="0.25">
      <c r="A503" s="26" t="s">
        <v>224</v>
      </c>
      <c r="B503" s="26" t="str">
        <f>A503&amp;" - "&amp;G503</f>
        <v>3.3.90.30.26.01.0334.000011-01 - 80</v>
      </c>
      <c r="C503" s="26" t="str">
        <f>LEFT(E503,SEARCH(",",E503)-1)</f>
        <v>LÂMPADA DE LED</v>
      </c>
      <c r="D503" s="27" t="s">
        <v>354</v>
      </c>
      <c r="E503" s="26" t="s">
        <v>225</v>
      </c>
      <c r="F503" s="26" t="s">
        <v>149</v>
      </c>
      <c r="G503" s="26">
        <v>80</v>
      </c>
      <c r="H503" s="26" t="s">
        <v>142</v>
      </c>
      <c r="I503" s="28">
        <v>0</v>
      </c>
      <c r="J503" s="28">
        <v>0</v>
      </c>
      <c r="K503" s="28">
        <v>0</v>
      </c>
      <c r="L503" s="28">
        <f>(J503+K503)/2</f>
        <v>0</v>
      </c>
    </row>
    <row r="504" spans="1:12" s="29" customFormat="1" ht="63" x14ac:dyDescent="0.25">
      <c r="A504" s="26" t="s">
        <v>224</v>
      </c>
      <c r="B504" s="26" t="str">
        <f>A504&amp;" - "&amp;G504</f>
        <v>3.3.90.30.26.01.0334.000011-01 - 70</v>
      </c>
      <c r="C504" s="26" t="str">
        <f>LEFT(E504,SEARCH(",",E504)-1)</f>
        <v>LÂMPADA DE LED</v>
      </c>
      <c r="D504" s="27" t="s">
        <v>354</v>
      </c>
      <c r="E504" s="26" t="s">
        <v>225</v>
      </c>
      <c r="F504" s="26" t="s">
        <v>149</v>
      </c>
      <c r="G504" s="26">
        <v>70</v>
      </c>
      <c r="H504" s="26" t="s">
        <v>130</v>
      </c>
      <c r="I504" s="28">
        <v>5</v>
      </c>
      <c r="J504" s="28">
        <v>0</v>
      </c>
      <c r="K504" s="28">
        <v>0</v>
      </c>
      <c r="L504" s="28">
        <f>(J504+K504)/2</f>
        <v>0</v>
      </c>
    </row>
    <row r="505" spans="1:12" s="29" customFormat="1" ht="63" x14ac:dyDescent="0.25">
      <c r="A505" s="26" t="s">
        <v>224</v>
      </c>
      <c r="B505" s="26" t="str">
        <f>A505&amp;" - "&amp;G505</f>
        <v>3.3.90.30.26.01.0334.000011-01 - 390</v>
      </c>
      <c r="C505" s="26" t="str">
        <f>LEFT(E505,SEARCH(",",E505)-1)</f>
        <v>LÂMPADA DE LED</v>
      </c>
      <c r="D505" s="27" t="s">
        <v>354</v>
      </c>
      <c r="E505" s="26" t="s">
        <v>225</v>
      </c>
      <c r="F505" s="26" t="s">
        <v>149</v>
      </c>
      <c r="G505" s="26">
        <v>390</v>
      </c>
      <c r="H505" s="26" t="s">
        <v>131</v>
      </c>
      <c r="I505" s="28">
        <v>0</v>
      </c>
      <c r="J505" s="28">
        <v>0</v>
      </c>
      <c r="K505" s="28">
        <v>0</v>
      </c>
      <c r="L505" s="28">
        <f>(J505+K505)/2</f>
        <v>0</v>
      </c>
    </row>
    <row r="506" spans="1:12" s="29" customFormat="1" ht="63" x14ac:dyDescent="0.25">
      <c r="A506" s="26" t="s">
        <v>224</v>
      </c>
      <c r="B506" s="26" t="str">
        <f>A506&amp;" - "&amp;G506</f>
        <v>3.3.90.30.26.01.0334.000011-01 - 142</v>
      </c>
      <c r="C506" s="26" t="str">
        <f>LEFT(E506,SEARCH(",",E506)-1)</f>
        <v>LÂMPADA DE LED</v>
      </c>
      <c r="D506" s="27" t="s">
        <v>353</v>
      </c>
      <c r="E506" s="26" t="s">
        <v>225</v>
      </c>
      <c r="F506" s="26" t="s">
        <v>149</v>
      </c>
      <c r="G506" s="26">
        <v>142</v>
      </c>
      <c r="H506" s="26" t="s">
        <v>122</v>
      </c>
      <c r="I506" s="28">
        <v>0</v>
      </c>
      <c r="J506" s="28">
        <v>0</v>
      </c>
      <c r="K506" s="28">
        <v>0</v>
      </c>
      <c r="L506" s="28">
        <f>(J506+K506)/2</f>
        <v>0</v>
      </c>
    </row>
    <row r="507" spans="1:12" s="29" customFormat="1" ht="63" x14ac:dyDescent="0.25">
      <c r="A507" s="26" t="s">
        <v>224</v>
      </c>
      <c r="B507" s="26" t="str">
        <f>A507&amp;" - "&amp;G507</f>
        <v>3.3.90.30.26.01.0334.000011-01 - 132</v>
      </c>
      <c r="C507" s="26" t="str">
        <f>LEFT(E507,SEARCH(",",E507)-1)</f>
        <v>LÂMPADA DE LED</v>
      </c>
      <c r="D507" s="27" t="s">
        <v>353</v>
      </c>
      <c r="E507" s="26" t="s">
        <v>225</v>
      </c>
      <c r="F507" s="26" t="s">
        <v>149</v>
      </c>
      <c r="G507" s="26">
        <v>132</v>
      </c>
      <c r="H507" s="26" t="s">
        <v>136</v>
      </c>
      <c r="I507" s="28">
        <v>0</v>
      </c>
      <c r="J507" s="28">
        <v>0</v>
      </c>
      <c r="K507" s="28">
        <v>0</v>
      </c>
      <c r="L507" s="28">
        <f>(J507+K507)/2</f>
        <v>0</v>
      </c>
    </row>
    <row r="508" spans="1:12" s="29" customFormat="1" ht="63" x14ac:dyDescent="0.25">
      <c r="A508" s="26" t="s">
        <v>224</v>
      </c>
      <c r="B508" s="26" t="str">
        <f>A508&amp;" - "&amp;G508</f>
        <v>3.3.90.30.26.01.0334.000011-01 - 401</v>
      </c>
      <c r="C508" s="26" t="str">
        <f>LEFT(E508,SEARCH(",",E508)-1)</f>
        <v>LÂMPADA DE LED</v>
      </c>
      <c r="D508" s="27" t="s">
        <v>353</v>
      </c>
      <c r="E508" s="26" t="s">
        <v>225</v>
      </c>
      <c r="F508" s="26" t="s">
        <v>149</v>
      </c>
      <c r="G508" s="26">
        <v>401</v>
      </c>
      <c r="H508" s="26" t="s">
        <v>144</v>
      </c>
      <c r="I508" s="28">
        <v>0</v>
      </c>
      <c r="J508" s="28">
        <v>0</v>
      </c>
      <c r="K508" s="28">
        <v>0</v>
      </c>
      <c r="L508" s="28">
        <f>(J508+K508)/2</f>
        <v>0</v>
      </c>
    </row>
    <row r="509" spans="1:12" s="29" customFormat="1" ht="63" x14ac:dyDescent="0.25">
      <c r="A509" s="26" t="s">
        <v>224</v>
      </c>
      <c r="B509" s="26" t="str">
        <f>A509&amp;" - "&amp;G509</f>
        <v>3.3.90.30.26.01.0334.000011-01 - 195</v>
      </c>
      <c r="C509" s="26" t="str">
        <f>LEFT(E509,SEARCH(",",E509)-1)</f>
        <v>LÂMPADA DE LED</v>
      </c>
      <c r="D509" s="27" t="s">
        <v>353</v>
      </c>
      <c r="E509" s="26" t="s">
        <v>225</v>
      </c>
      <c r="F509" s="26" t="s">
        <v>149</v>
      </c>
      <c r="G509" s="26">
        <v>195</v>
      </c>
      <c r="H509" s="26" t="s">
        <v>109</v>
      </c>
      <c r="I509" s="28">
        <v>86</v>
      </c>
      <c r="J509" s="28">
        <v>0</v>
      </c>
      <c r="K509" s="28">
        <v>0</v>
      </c>
      <c r="L509" s="28">
        <f>(J509+K509)/2</f>
        <v>0</v>
      </c>
    </row>
    <row r="510" spans="1:12" s="29" customFormat="1" ht="63" x14ac:dyDescent="0.25">
      <c r="A510" s="26" t="s">
        <v>224</v>
      </c>
      <c r="B510" s="26" t="str">
        <f>A510&amp;" - "&amp;G510</f>
        <v>3.3.90.30.26.01.0334.000011-01 - 110</v>
      </c>
      <c r="C510" s="26" t="str">
        <f>LEFT(E510,SEARCH(",",E510)-1)</f>
        <v>LÂMPADA DE LED</v>
      </c>
      <c r="D510" s="27" t="s">
        <v>353</v>
      </c>
      <c r="E510" s="26" t="s">
        <v>225</v>
      </c>
      <c r="F510" s="26" t="s">
        <v>149</v>
      </c>
      <c r="G510" s="26">
        <v>110</v>
      </c>
      <c r="H510" s="26" t="s">
        <v>106</v>
      </c>
      <c r="I510" s="28">
        <v>23</v>
      </c>
      <c r="J510" s="28">
        <v>0</v>
      </c>
      <c r="K510" s="28">
        <v>0</v>
      </c>
      <c r="L510" s="28">
        <f>(J510+K510)/2</f>
        <v>0</v>
      </c>
    </row>
    <row r="511" spans="1:12" s="29" customFormat="1" ht="63" x14ac:dyDescent="0.25">
      <c r="A511" s="26" t="s">
        <v>224</v>
      </c>
      <c r="B511" s="26" t="str">
        <f>A511&amp;" - "&amp;G511</f>
        <v>3.3.90.30.26.01.0334.000011-01 - 50</v>
      </c>
      <c r="C511" s="26" t="str">
        <f>LEFT(E511,SEARCH(",",E511)-1)</f>
        <v>LÂMPADA DE LED</v>
      </c>
      <c r="D511" s="27" t="s">
        <v>353</v>
      </c>
      <c r="E511" s="26" t="s">
        <v>225</v>
      </c>
      <c r="F511" s="26" t="s">
        <v>149</v>
      </c>
      <c r="G511" s="26">
        <v>50</v>
      </c>
      <c r="H511" s="26" t="s">
        <v>108</v>
      </c>
      <c r="I511" s="28">
        <v>75</v>
      </c>
      <c r="J511" s="28">
        <v>0</v>
      </c>
      <c r="K511" s="28">
        <v>0</v>
      </c>
      <c r="L511" s="28">
        <f>(J511+K511)/2</f>
        <v>0</v>
      </c>
    </row>
    <row r="512" spans="1:12" s="29" customFormat="1" ht="63" x14ac:dyDescent="0.25">
      <c r="A512" s="26" t="s">
        <v>224</v>
      </c>
      <c r="B512" s="26" t="str">
        <f>A512&amp;" - "&amp;G512</f>
        <v>3.3.90.30.26.01.0334.000011-01 - 417</v>
      </c>
      <c r="C512" s="26" t="str">
        <f>LEFT(E512,SEARCH(",",E512)-1)</f>
        <v>LÂMPADA DE LED</v>
      </c>
      <c r="D512" s="27" t="s">
        <v>353</v>
      </c>
      <c r="E512" s="26" t="s">
        <v>225</v>
      </c>
      <c r="F512" s="26" t="s">
        <v>149</v>
      </c>
      <c r="G512" s="26">
        <v>417</v>
      </c>
      <c r="H512" s="26" t="s">
        <v>132</v>
      </c>
      <c r="I512" s="28">
        <v>0</v>
      </c>
      <c r="J512" s="28">
        <v>0</v>
      </c>
      <c r="K512" s="28">
        <v>0</v>
      </c>
      <c r="L512" s="28">
        <f>(J512+K512)/2</f>
        <v>0</v>
      </c>
    </row>
    <row r="513" spans="1:12" s="29" customFormat="1" ht="63" x14ac:dyDescent="0.25">
      <c r="A513" s="26" t="s">
        <v>224</v>
      </c>
      <c r="B513" s="26" t="str">
        <f>A513&amp;" - "&amp;G513</f>
        <v>3.3.90.30.26.01.0334.000011-01 - 20</v>
      </c>
      <c r="C513" s="26" t="str">
        <f>LEFT(E513,SEARCH(",",E513)-1)</f>
        <v>LÂMPADA DE LED</v>
      </c>
      <c r="D513" s="27" t="s">
        <v>355</v>
      </c>
      <c r="E513" s="26" t="s">
        <v>225</v>
      </c>
      <c r="F513" s="26" t="s">
        <v>149</v>
      </c>
      <c r="G513" s="26">
        <v>20</v>
      </c>
      <c r="H513" s="26" t="s">
        <v>105</v>
      </c>
      <c r="I513" s="28">
        <v>50</v>
      </c>
      <c r="J513" s="28">
        <v>0</v>
      </c>
      <c r="K513" s="28">
        <v>0</v>
      </c>
      <c r="L513" s="28">
        <f>(J513+K513)/2</f>
        <v>0</v>
      </c>
    </row>
    <row r="514" spans="1:12" s="29" customFormat="1" ht="110.25" x14ac:dyDescent="0.25">
      <c r="A514" s="30" t="s">
        <v>232</v>
      </c>
      <c r="B514" s="30" t="str">
        <f>A514&amp;" - "&amp;G514</f>
        <v>3.3.90.30.26.01.0335.000001-01 - 410</v>
      </c>
      <c r="C514" s="30" t="str">
        <f>LEFT(E514,SEARCH(",",E514)-1)</f>
        <v>DOWNLIGHT DE LED</v>
      </c>
      <c r="D514" s="27"/>
      <c r="E514" s="30" t="s">
        <v>233</v>
      </c>
      <c r="F514" s="30" t="s">
        <v>149</v>
      </c>
      <c r="G514" s="30">
        <v>410</v>
      </c>
      <c r="H514" s="30" t="s">
        <v>110</v>
      </c>
      <c r="I514" s="31">
        <v>0</v>
      </c>
      <c r="J514" s="31">
        <v>0</v>
      </c>
      <c r="K514" s="31">
        <v>0</v>
      </c>
      <c r="L514" s="31">
        <f>(J514+K514)/2</f>
        <v>0</v>
      </c>
    </row>
    <row r="515" spans="1:12" s="29" customFormat="1" ht="78.75" x14ac:dyDescent="0.25">
      <c r="A515" s="30" t="s">
        <v>234</v>
      </c>
      <c r="B515" s="30" t="str">
        <f>A515&amp;" - "&amp;G515</f>
        <v>3.3.90.30.26.01.0247.000016-01 - 410</v>
      </c>
      <c r="C515" s="30" t="str">
        <f>LEFT(E515,SEARCH(",",E515)-1)</f>
        <v>LUMINÁRIA</v>
      </c>
      <c r="D515" s="27"/>
      <c r="E515" s="30" t="s">
        <v>235</v>
      </c>
      <c r="F515" s="30" t="s">
        <v>149</v>
      </c>
      <c r="G515" s="30">
        <v>410</v>
      </c>
      <c r="H515" s="30" t="s">
        <v>110</v>
      </c>
      <c r="I515" s="31">
        <v>0</v>
      </c>
      <c r="J515" s="31">
        <v>0</v>
      </c>
      <c r="K515" s="31">
        <v>0</v>
      </c>
      <c r="L515" s="31">
        <f>(J515+K515)/2</f>
        <v>0</v>
      </c>
    </row>
    <row r="516" spans="1:12" s="29" customFormat="1" ht="126" x14ac:dyDescent="0.25">
      <c r="A516" s="30" t="s">
        <v>230</v>
      </c>
      <c r="B516" s="30" t="str">
        <f>A516&amp;" - "&amp;G516</f>
        <v>3.3.90.30.26.01.0247.000015-01 - 410</v>
      </c>
      <c r="C516" s="30" t="str">
        <f>LEFT(E516,SEARCH(",",E516)-1)</f>
        <v>LUMINÁRIA</v>
      </c>
      <c r="D516" s="27"/>
      <c r="E516" s="30" t="s">
        <v>231</v>
      </c>
      <c r="F516" s="30" t="s">
        <v>149</v>
      </c>
      <c r="G516" s="30">
        <v>410</v>
      </c>
      <c r="H516" s="30" t="s">
        <v>110</v>
      </c>
      <c r="I516" s="31">
        <v>0</v>
      </c>
      <c r="J516" s="31">
        <v>0</v>
      </c>
      <c r="K516" s="31">
        <v>0</v>
      </c>
      <c r="L516" s="31">
        <f>(J516+K516)/2</f>
        <v>0</v>
      </c>
    </row>
    <row r="517" spans="1:12" s="29" customFormat="1" ht="63" x14ac:dyDescent="0.25">
      <c r="A517" s="30" t="s">
        <v>238</v>
      </c>
      <c r="B517" s="30" t="str">
        <f>A517&amp;" - "&amp;G517</f>
        <v>3.3.90.30.26.01.0330.000004-01 - 410</v>
      </c>
      <c r="C517" s="30" t="str">
        <f>LEFT(E517,SEARCH(",",E517)-1)</f>
        <v>REFLETOR</v>
      </c>
      <c r="D517" s="27"/>
      <c r="E517" s="30" t="s">
        <v>239</v>
      </c>
      <c r="F517" s="30" t="s">
        <v>149</v>
      </c>
      <c r="G517" s="30">
        <v>410</v>
      </c>
      <c r="H517" s="30" t="s">
        <v>110</v>
      </c>
      <c r="I517" s="31">
        <v>0</v>
      </c>
      <c r="J517" s="31">
        <v>0</v>
      </c>
      <c r="K517" s="31">
        <v>0</v>
      </c>
      <c r="L517" s="31">
        <f>(J517+K517)/2</f>
        <v>0</v>
      </c>
    </row>
    <row r="518" spans="1:12" s="29" customFormat="1" ht="63" x14ac:dyDescent="0.25">
      <c r="A518" s="30" t="s">
        <v>236</v>
      </c>
      <c r="B518" s="30" t="str">
        <f>A518&amp;" - "&amp;G518</f>
        <v>3.3.90.30.26.01.0330.000003-01 - 410</v>
      </c>
      <c r="C518" s="30" t="str">
        <f>LEFT(E518,SEARCH(",",E518)-1)</f>
        <v>REFLETOR</v>
      </c>
      <c r="D518" s="27"/>
      <c r="E518" s="30" t="s">
        <v>237</v>
      </c>
      <c r="F518" s="30" t="s">
        <v>149</v>
      </c>
      <c r="G518" s="30">
        <v>410</v>
      </c>
      <c r="H518" s="30" t="s">
        <v>110</v>
      </c>
      <c r="I518" s="31">
        <v>0</v>
      </c>
      <c r="J518" s="31">
        <v>0</v>
      </c>
      <c r="K518" s="31">
        <v>0</v>
      </c>
      <c r="L518" s="31">
        <f>(J518+K518)/2</f>
        <v>0</v>
      </c>
    </row>
    <row r="519" spans="1:12" s="29" customFormat="1" ht="63" x14ac:dyDescent="0.25">
      <c r="A519" s="30" t="s">
        <v>205</v>
      </c>
      <c r="B519" s="30" t="str">
        <f>A519&amp;" - "&amp;G519</f>
        <v>3.3.90.30.26.01.0278.000001-01 - 52</v>
      </c>
      <c r="C519" s="30" t="str">
        <f>LEFT(E519,SEARCH(",",E519)-1)</f>
        <v>TERMINAL TIPO OLHAL</v>
      </c>
      <c r="D519" s="27" t="s">
        <v>356</v>
      </c>
      <c r="E519" s="30" t="s">
        <v>207</v>
      </c>
      <c r="F519" s="30" t="s">
        <v>149</v>
      </c>
      <c r="G519" s="30">
        <v>52</v>
      </c>
      <c r="H519" s="30" t="s">
        <v>294</v>
      </c>
      <c r="I519" s="31">
        <v>0</v>
      </c>
      <c r="J519" s="31">
        <v>0</v>
      </c>
      <c r="K519" s="31">
        <v>0</v>
      </c>
      <c r="L519" s="31">
        <v>150</v>
      </c>
    </row>
    <row r="520" spans="1:12" s="29" customFormat="1" ht="63" x14ac:dyDescent="0.25">
      <c r="A520" s="26" t="s">
        <v>205</v>
      </c>
      <c r="B520" s="26" t="str">
        <f>A520&amp;" - "&amp;G520</f>
        <v>3.3.90.30.26.01.0278.000001-01 - 110</v>
      </c>
      <c r="C520" s="26" t="str">
        <f>LEFT(E520,SEARCH(",",E520)-1)</f>
        <v>TERMINAL TIPO OLHAL</v>
      </c>
      <c r="D520" s="27" t="s">
        <v>356</v>
      </c>
      <c r="E520" s="26" t="s">
        <v>207</v>
      </c>
      <c r="F520" s="26" t="s">
        <v>149</v>
      </c>
      <c r="G520" s="26">
        <v>110</v>
      </c>
      <c r="H520" s="26" t="s">
        <v>106</v>
      </c>
      <c r="I520" s="28">
        <v>0</v>
      </c>
      <c r="J520" s="28">
        <v>1</v>
      </c>
      <c r="K520" s="28">
        <v>0</v>
      </c>
      <c r="L520" s="28">
        <f>(J520+K520)/2</f>
        <v>0.5</v>
      </c>
    </row>
    <row r="521" spans="1:12" s="29" customFormat="1" ht="15.75" x14ac:dyDescent="0.2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s="29" customFormat="1" ht="15.75" x14ac:dyDescent="0.2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s="29" customFormat="1" ht="15.75" x14ac:dyDescent="0.2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s="29" customFormat="1" ht="15.75" x14ac:dyDescent="0.2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s="29" customFormat="1" ht="15.75" x14ac:dyDescent="0.2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s="29" customFormat="1" ht="15.75" x14ac:dyDescent="0.2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s="29" customFormat="1" ht="15.75" x14ac:dyDescent="0.2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s="29" customFormat="1" ht="15.75" x14ac:dyDescent="0.2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s="29" customFormat="1" ht="15.75" x14ac:dyDescent="0.2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s="29" customFormat="1" ht="15.75" x14ac:dyDescent="0.25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s="29" customFormat="1" ht="15.75" x14ac:dyDescent="0.25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s="29" customFormat="1" ht="15.75" x14ac:dyDescent="0.25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s="29" customFormat="1" ht="15.75" x14ac:dyDescent="0.25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s="29" customFormat="1" ht="15.75" x14ac:dyDescent="0.25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s="29" customFormat="1" ht="15.75" x14ac:dyDescent="0.25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s="29" customFormat="1" ht="15.75" x14ac:dyDescent="0.25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s="29" customFormat="1" ht="15.75" x14ac:dyDescent="0.25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s="29" customFormat="1" ht="15.75" x14ac:dyDescent="0.25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s="29" customFormat="1" ht="15.75" x14ac:dyDescent="0.25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s="29" customFormat="1" ht="15.75" x14ac:dyDescent="0.25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s="29" customFormat="1" ht="15.75" x14ac:dyDescent="0.25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s="29" customFormat="1" ht="15.75" x14ac:dyDescent="0.25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s="29" customFormat="1" ht="15.75" x14ac:dyDescent="0.25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s="29" customFormat="1" ht="15.75" x14ac:dyDescent="0.25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s="29" customFormat="1" ht="15.75" x14ac:dyDescent="0.25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s="29" customFormat="1" ht="15.75" x14ac:dyDescent="0.25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s="29" customFormat="1" ht="15.75" x14ac:dyDescent="0.25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s="29" customFormat="1" ht="15.75" x14ac:dyDescent="0.25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s="29" customFormat="1" ht="15.75" x14ac:dyDescent="0.25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s="29" customFormat="1" ht="15.75" x14ac:dyDescent="0.25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s="29" customFormat="1" ht="15.75" x14ac:dyDescent="0.25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s="29" customFormat="1" ht="15.75" x14ac:dyDescent="0.25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s="29" customFormat="1" ht="15.75" x14ac:dyDescent="0.25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s="29" customFormat="1" ht="15.75" x14ac:dyDescent="0.25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s="29" customFormat="1" ht="15.75" x14ac:dyDescent="0.25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s="29" customFormat="1" ht="15.75" x14ac:dyDescent="0.25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s="29" customFormat="1" ht="15.75" x14ac:dyDescent="0.25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s="29" customFormat="1" ht="15.75" x14ac:dyDescent="0.25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s="29" customFormat="1" ht="15.75" x14ac:dyDescent="0.25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s="29" customFormat="1" ht="15.75" x14ac:dyDescent="0.25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s="29" customFormat="1" ht="15.75" x14ac:dyDescent="0.25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s="29" customFormat="1" ht="15.75" x14ac:dyDescent="0.25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s="29" customFormat="1" ht="15.75" x14ac:dyDescent="0.25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s="29" customFormat="1" ht="15.75" x14ac:dyDescent="0.25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s="29" customFormat="1" ht="15.75" x14ac:dyDescent="0.25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s="29" customFormat="1" ht="15.75" x14ac:dyDescent="0.25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s="29" customFormat="1" ht="15.75" x14ac:dyDescent="0.25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s="29" customFormat="1" ht="15.75" x14ac:dyDescent="0.25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s="29" customFormat="1" ht="15.75" x14ac:dyDescent="0.25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s="29" customFormat="1" ht="15.75" x14ac:dyDescent="0.25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s="29" customFormat="1" ht="15.75" x14ac:dyDescent="0.25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s="29" customFormat="1" ht="15.75" x14ac:dyDescent="0.25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s="29" customFormat="1" ht="15.75" x14ac:dyDescent="0.25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s="29" customFormat="1" ht="15.75" x14ac:dyDescent="0.25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s="29" customFormat="1" ht="15.75" x14ac:dyDescent="0.25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s="29" customFormat="1" ht="15.75" x14ac:dyDescent="0.25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s="29" customFormat="1" ht="15.75" x14ac:dyDescent="0.25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s="29" customFormat="1" ht="15.75" x14ac:dyDescent="0.25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s="29" customFormat="1" ht="15.75" x14ac:dyDescent="0.25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s="29" customFormat="1" ht="15.75" x14ac:dyDescent="0.25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s="29" customFormat="1" ht="15.75" x14ac:dyDescent="0.25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s="29" customFormat="1" ht="15.75" x14ac:dyDescent="0.25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s="29" customFormat="1" ht="15.75" x14ac:dyDescent="0.25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s="29" customFormat="1" ht="15.75" x14ac:dyDescent="0.25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s="29" customFormat="1" ht="15.75" x14ac:dyDescent="0.25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s="29" customFormat="1" ht="15.75" x14ac:dyDescent="0.25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s="29" customFormat="1" ht="15.75" x14ac:dyDescent="0.25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s="29" customFormat="1" ht="15.75" x14ac:dyDescent="0.2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s="29" customFormat="1" ht="15.75" x14ac:dyDescent="0.2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s="29" customFormat="1" ht="15.75" x14ac:dyDescent="0.2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s="29" customFormat="1" ht="15.75" x14ac:dyDescent="0.2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s="29" customFormat="1" ht="15.75" x14ac:dyDescent="0.2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s="29" customFormat="1" ht="15.75" x14ac:dyDescent="0.2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s="29" customFormat="1" ht="15.75" x14ac:dyDescent="0.2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s="29" customFormat="1" ht="15.75" x14ac:dyDescent="0.2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s="29" customFormat="1" ht="15.75" x14ac:dyDescent="0.2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s="29" customFormat="1" ht="15.75" x14ac:dyDescent="0.2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s="29" customFormat="1" ht="15.75" x14ac:dyDescent="0.2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s="29" customFormat="1" ht="15.75" x14ac:dyDescent="0.2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s="29" customFormat="1" ht="15.75" x14ac:dyDescent="0.2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s="29" customFormat="1" ht="15.75" x14ac:dyDescent="0.25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s="29" customFormat="1" ht="15.75" x14ac:dyDescent="0.25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s="29" customFormat="1" ht="15.75" x14ac:dyDescent="0.25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s="29" customFormat="1" ht="15.75" x14ac:dyDescent="0.25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s="29" customFormat="1" ht="15.75" x14ac:dyDescent="0.25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s="29" customFormat="1" ht="15.75" x14ac:dyDescent="0.25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s="29" customFormat="1" ht="15.75" x14ac:dyDescent="0.25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s="29" customFormat="1" ht="15.75" x14ac:dyDescent="0.25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s="29" customFormat="1" ht="15.75" x14ac:dyDescent="0.25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s="29" customFormat="1" ht="15.75" x14ac:dyDescent="0.25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s="29" customFormat="1" ht="15.75" x14ac:dyDescent="0.25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s="29" customFormat="1" ht="15.75" x14ac:dyDescent="0.25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s="29" customFormat="1" ht="15.75" x14ac:dyDescent="0.25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s="29" customFormat="1" ht="15.75" x14ac:dyDescent="0.25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s="29" customFormat="1" ht="15.75" x14ac:dyDescent="0.25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s="29" customFormat="1" ht="15.75" x14ac:dyDescent="0.25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s="29" customFormat="1" ht="15.75" x14ac:dyDescent="0.25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s="29" customFormat="1" ht="15.75" x14ac:dyDescent="0.25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s="29" customFormat="1" ht="15.75" x14ac:dyDescent="0.25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s="29" customFormat="1" ht="15.75" x14ac:dyDescent="0.25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s="29" customFormat="1" ht="15.75" x14ac:dyDescent="0.25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s="29" customFormat="1" ht="15.75" x14ac:dyDescent="0.25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s="29" customFormat="1" ht="15.75" x14ac:dyDescent="0.25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s="29" customFormat="1" ht="15.75" x14ac:dyDescent="0.25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s="29" customFormat="1" ht="15.75" x14ac:dyDescent="0.25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s="29" customFormat="1" ht="15.75" x14ac:dyDescent="0.25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s="29" customFormat="1" ht="15.75" x14ac:dyDescent="0.25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s="29" customFormat="1" ht="15.75" x14ac:dyDescent="0.25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s="29" customFormat="1" ht="15.75" x14ac:dyDescent="0.25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s="29" customFormat="1" ht="15.75" x14ac:dyDescent="0.25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s="29" customFormat="1" ht="15.75" x14ac:dyDescent="0.25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s="29" customFormat="1" ht="15.75" x14ac:dyDescent="0.25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s="29" customFormat="1" ht="15.75" x14ac:dyDescent="0.25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s="29" customFormat="1" ht="15.75" x14ac:dyDescent="0.25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s="29" customFormat="1" ht="15.75" x14ac:dyDescent="0.25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s="29" customFormat="1" ht="15.75" x14ac:dyDescent="0.25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s="29" customFormat="1" ht="15.75" x14ac:dyDescent="0.25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s="29" customFormat="1" ht="15.75" x14ac:dyDescent="0.25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s="29" customFormat="1" ht="15.75" x14ac:dyDescent="0.25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s="29" customFormat="1" ht="15.75" x14ac:dyDescent="0.25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s="29" customFormat="1" ht="15.75" x14ac:dyDescent="0.25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s="29" customFormat="1" ht="15.75" x14ac:dyDescent="0.25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s="29" customFormat="1" ht="15.75" x14ac:dyDescent="0.25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s="29" customFormat="1" ht="15.75" x14ac:dyDescent="0.25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s="29" customFormat="1" ht="15.75" x14ac:dyDescent="0.25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s="29" customFormat="1" ht="15.75" x14ac:dyDescent="0.25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s="29" customFormat="1" ht="15.75" x14ac:dyDescent="0.25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s="29" customFormat="1" ht="15.75" x14ac:dyDescent="0.25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s="29" customFormat="1" ht="15.75" x14ac:dyDescent="0.25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s="29" customFormat="1" ht="15.75" x14ac:dyDescent="0.25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s="29" customFormat="1" ht="15.75" x14ac:dyDescent="0.25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s="29" customFormat="1" ht="15.75" x14ac:dyDescent="0.25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s="29" customFormat="1" ht="15.75" x14ac:dyDescent="0.25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s="29" customFormat="1" ht="15.75" x14ac:dyDescent="0.25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s="29" customFormat="1" ht="15.75" x14ac:dyDescent="0.25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s="29" customFormat="1" ht="15.75" x14ac:dyDescent="0.25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s="29" customFormat="1" ht="15.75" x14ac:dyDescent="0.25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s="29" customFormat="1" ht="15.75" x14ac:dyDescent="0.25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s="29" customFormat="1" ht="15.75" x14ac:dyDescent="0.25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s="29" customFormat="1" ht="15.75" x14ac:dyDescent="0.25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s="29" customFormat="1" ht="15.75" x14ac:dyDescent="0.25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s="29" customFormat="1" ht="15.75" x14ac:dyDescent="0.25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s="29" customFormat="1" ht="15.75" x14ac:dyDescent="0.25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s="29" customFormat="1" ht="15.75" x14ac:dyDescent="0.25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s="29" customFormat="1" ht="15.75" x14ac:dyDescent="0.25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s="29" customFormat="1" ht="15.75" x14ac:dyDescent="0.25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s="29" customFormat="1" ht="15.75" x14ac:dyDescent="0.25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s="29" customFormat="1" ht="15.75" x14ac:dyDescent="0.25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s="29" customFormat="1" ht="15.75" x14ac:dyDescent="0.25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s="29" customFormat="1" ht="15.75" x14ac:dyDescent="0.25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s="29" customFormat="1" ht="15.75" x14ac:dyDescent="0.25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s="29" customFormat="1" ht="15.75" x14ac:dyDescent="0.25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s="29" customFormat="1" ht="15.75" x14ac:dyDescent="0.25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s="29" customFormat="1" ht="15.75" x14ac:dyDescent="0.25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s="29" customFormat="1" ht="15.75" x14ac:dyDescent="0.25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s="29" customFormat="1" ht="15.75" x14ac:dyDescent="0.25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s="29" customFormat="1" ht="15.75" x14ac:dyDescent="0.25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s="29" customFormat="1" ht="15.75" x14ac:dyDescent="0.25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s="29" customFormat="1" ht="15.75" x14ac:dyDescent="0.25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s="29" customFormat="1" ht="15.75" x14ac:dyDescent="0.25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s="29" customFormat="1" ht="15.75" x14ac:dyDescent="0.25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s="29" customFormat="1" ht="15.75" x14ac:dyDescent="0.25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s="29" customFormat="1" ht="15.75" x14ac:dyDescent="0.25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s="29" customFormat="1" ht="15.75" x14ac:dyDescent="0.25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s="29" customFormat="1" ht="15.75" x14ac:dyDescent="0.25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s="29" customFormat="1" ht="15.75" x14ac:dyDescent="0.25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s="29" customFormat="1" ht="15.75" x14ac:dyDescent="0.25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s="29" customFormat="1" ht="15.75" x14ac:dyDescent="0.25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s="29" customFormat="1" ht="15.75" x14ac:dyDescent="0.25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s="29" customFormat="1" ht="15.75" x14ac:dyDescent="0.25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s="29" customFormat="1" ht="15.75" x14ac:dyDescent="0.25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s="29" customFormat="1" ht="15.75" x14ac:dyDescent="0.25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s="29" customFormat="1" ht="15.75" x14ac:dyDescent="0.25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s="29" customFormat="1" ht="15.75" x14ac:dyDescent="0.25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s="29" customFormat="1" ht="15.75" x14ac:dyDescent="0.25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s="29" customFormat="1" ht="15.75" x14ac:dyDescent="0.25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s="29" customFormat="1" ht="15.75" x14ac:dyDescent="0.25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s="29" customFormat="1" ht="15.75" x14ac:dyDescent="0.25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s="29" customFormat="1" ht="15.75" x14ac:dyDescent="0.25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s="29" customFormat="1" ht="15.75" x14ac:dyDescent="0.25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s="29" customFormat="1" ht="15.75" x14ac:dyDescent="0.25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s="29" customFormat="1" ht="15.75" x14ac:dyDescent="0.25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s="29" customFormat="1" ht="15.75" x14ac:dyDescent="0.25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s="29" customFormat="1" ht="15.75" x14ac:dyDescent="0.25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s="29" customFormat="1" ht="15.75" x14ac:dyDescent="0.25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s="29" customFormat="1" ht="15.75" x14ac:dyDescent="0.25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s="29" customFormat="1" ht="15.75" x14ac:dyDescent="0.25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s="29" customFormat="1" ht="15.75" x14ac:dyDescent="0.25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s="29" customFormat="1" ht="15.75" x14ac:dyDescent="0.25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s="29" customFormat="1" ht="15.75" x14ac:dyDescent="0.25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s="29" customFormat="1" ht="15.75" x14ac:dyDescent="0.25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s="29" customFormat="1" ht="15.75" x14ac:dyDescent="0.25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s="29" customFormat="1" ht="15.75" x14ac:dyDescent="0.25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s="29" customFormat="1" ht="15.75" x14ac:dyDescent="0.25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s="29" customFormat="1" ht="15.75" x14ac:dyDescent="0.25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s="29" customFormat="1" ht="15.75" x14ac:dyDescent="0.25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s="29" customFormat="1" ht="15.75" x14ac:dyDescent="0.25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s="29" customFormat="1" ht="15.75" x14ac:dyDescent="0.25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s="29" customFormat="1" ht="15.75" x14ac:dyDescent="0.25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s="29" customFormat="1" ht="15.75" x14ac:dyDescent="0.25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s="29" customFormat="1" ht="15.75" x14ac:dyDescent="0.25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s="29" customFormat="1" ht="15.75" x14ac:dyDescent="0.25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s="29" customFormat="1" ht="15.75" x14ac:dyDescent="0.25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s="29" customFormat="1" ht="15.75" x14ac:dyDescent="0.25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s="29" customFormat="1" ht="15.75" x14ac:dyDescent="0.25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s="29" customFormat="1" ht="15.75" x14ac:dyDescent="0.25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s="29" customFormat="1" ht="15.75" x14ac:dyDescent="0.25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s="29" customFormat="1" ht="15.75" x14ac:dyDescent="0.25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s="29" customFormat="1" ht="15.75" x14ac:dyDescent="0.25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s="29" customFormat="1" ht="15.75" x14ac:dyDescent="0.25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s="29" customFormat="1" ht="15.75" x14ac:dyDescent="0.25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s="29" customFormat="1" ht="15.75" x14ac:dyDescent="0.25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s="29" customFormat="1" ht="15.75" x14ac:dyDescent="0.25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s="29" customFormat="1" ht="15.75" x14ac:dyDescent="0.25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s="29" customFormat="1" ht="15.75" x14ac:dyDescent="0.25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s="29" customFormat="1" ht="15.75" x14ac:dyDescent="0.25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s="29" customFormat="1" ht="15.75" x14ac:dyDescent="0.25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s="29" customFormat="1" ht="15.75" x14ac:dyDescent="0.25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s="29" customFormat="1" ht="15.75" x14ac:dyDescent="0.25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s="29" customFormat="1" ht="15.75" x14ac:dyDescent="0.25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s="29" customFormat="1" ht="15.75" x14ac:dyDescent="0.25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s="29" customFormat="1" ht="15.75" x14ac:dyDescent="0.25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s="29" customFormat="1" ht="15.75" x14ac:dyDescent="0.25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s="29" customFormat="1" ht="15.75" x14ac:dyDescent="0.25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s="29" customFormat="1" ht="15.75" x14ac:dyDescent="0.25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s="29" customFormat="1" ht="15.75" x14ac:dyDescent="0.25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s="29" customFormat="1" ht="15.75" x14ac:dyDescent="0.25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s="29" customFormat="1" ht="15.75" x14ac:dyDescent="0.25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s="29" customFormat="1" ht="15.75" x14ac:dyDescent="0.25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s="29" customFormat="1" ht="15.75" x14ac:dyDescent="0.25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s="29" customFormat="1" ht="15.75" x14ac:dyDescent="0.25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s="29" customFormat="1" ht="15.75" x14ac:dyDescent="0.25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s="29" customFormat="1" ht="15.75" x14ac:dyDescent="0.25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s="29" customFormat="1" ht="15.75" x14ac:dyDescent="0.25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s="29" customFormat="1" ht="15.75" x14ac:dyDescent="0.25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s="29" customFormat="1" ht="15.75" x14ac:dyDescent="0.25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s="29" customFormat="1" ht="15.75" x14ac:dyDescent="0.25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s="29" customFormat="1" ht="15.75" x14ac:dyDescent="0.25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s="29" customFormat="1" ht="15.75" x14ac:dyDescent="0.25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s="29" customFormat="1" ht="15.75" x14ac:dyDescent="0.25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s="29" customFormat="1" ht="15.75" x14ac:dyDescent="0.25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s="29" customFormat="1" ht="15.75" x14ac:dyDescent="0.25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s="29" customFormat="1" ht="15.75" x14ac:dyDescent="0.25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s="29" customFormat="1" ht="15.75" x14ac:dyDescent="0.25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s="29" customFormat="1" ht="15.75" x14ac:dyDescent="0.25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s="29" customFormat="1" ht="15.75" x14ac:dyDescent="0.25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s="29" customFormat="1" ht="15.75" x14ac:dyDescent="0.25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s="29" customFormat="1" ht="15.75" x14ac:dyDescent="0.25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s="29" customFormat="1" ht="15.75" x14ac:dyDescent="0.25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s="29" customFormat="1" ht="15.75" x14ac:dyDescent="0.25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s="29" customFormat="1" ht="15.75" x14ac:dyDescent="0.25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s="29" customFormat="1" ht="15.75" x14ac:dyDescent="0.25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s="29" customFormat="1" ht="15.75" x14ac:dyDescent="0.25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s="29" customFormat="1" ht="15.75" x14ac:dyDescent="0.25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s="29" customFormat="1" ht="15.75" x14ac:dyDescent="0.25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s="29" customFormat="1" ht="15.75" x14ac:dyDescent="0.25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s="29" customFormat="1" ht="15.75" x14ac:dyDescent="0.25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s="29" customFormat="1" ht="15.75" x14ac:dyDescent="0.25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s="29" customFormat="1" ht="15.75" x14ac:dyDescent="0.25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s="29" customFormat="1" ht="15.75" x14ac:dyDescent="0.25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s="29" customFormat="1" ht="15.75" x14ac:dyDescent="0.25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s="29" customFormat="1" ht="15.75" x14ac:dyDescent="0.25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s="29" customFormat="1" ht="15.75" x14ac:dyDescent="0.25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s="29" customFormat="1" ht="15.75" x14ac:dyDescent="0.25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s="29" customFormat="1" ht="15.75" x14ac:dyDescent="0.25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s="29" customFormat="1" ht="15.75" x14ac:dyDescent="0.25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s="29" customFormat="1" ht="15.75" x14ac:dyDescent="0.25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s="29" customFormat="1" ht="15.75" x14ac:dyDescent="0.25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s="29" customFormat="1" ht="15.75" x14ac:dyDescent="0.25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s="29" customFormat="1" ht="15.75" x14ac:dyDescent="0.25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s="29" customFormat="1" ht="15.75" x14ac:dyDescent="0.25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s="29" customFormat="1" ht="15.75" x14ac:dyDescent="0.25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s="29" customFormat="1" ht="15.75" x14ac:dyDescent="0.25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s="29" customFormat="1" ht="15.75" x14ac:dyDescent="0.25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s="29" customFormat="1" ht="15.75" x14ac:dyDescent="0.25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s="29" customFormat="1" ht="15.75" x14ac:dyDescent="0.25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s="29" customFormat="1" ht="15.75" x14ac:dyDescent="0.25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s="29" customFormat="1" ht="15.75" x14ac:dyDescent="0.25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s="29" customFormat="1" ht="15.75" x14ac:dyDescent="0.25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s="29" customFormat="1" ht="15.75" x14ac:dyDescent="0.25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s="29" customFormat="1" ht="15.75" x14ac:dyDescent="0.25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s="29" customFormat="1" ht="15.75" x14ac:dyDescent="0.25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s="29" customFormat="1" ht="15.75" x14ac:dyDescent="0.25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s="29" customFormat="1" ht="15.75" x14ac:dyDescent="0.25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s="29" customFormat="1" ht="15.75" x14ac:dyDescent="0.25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s="29" customFormat="1" ht="15.75" x14ac:dyDescent="0.25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s="29" customFormat="1" ht="15.75" x14ac:dyDescent="0.25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s="29" customFormat="1" ht="15.75" x14ac:dyDescent="0.25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s="29" customFormat="1" ht="15.75" x14ac:dyDescent="0.25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s="29" customFormat="1" ht="15.75" x14ac:dyDescent="0.25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s="29" customFormat="1" ht="15.75" x14ac:dyDescent="0.25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s="29" customFormat="1" ht="15.75" x14ac:dyDescent="0.25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s="29" customFormat="1" ht="15.75" x14ac:dyDescent="0.25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s="29" customFormat="1" ht="15.75" x14ac:dyDescent="0.25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s="29" customFormat="1" ht="15.75" x14ac:dyDescent="0.25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s="29" customFormat="1" ht="15.75" x14ac:dyDescent="0.25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s="29" customFormat="1" ht="15.75" x14ac:dyDescent="0.25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s="29" customFormat="1" ht="15.75" x14ac:dyDescent="0.25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s="29" customFormat="1" ht="15.75" x14ac:dyDescent="0.25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s="29" customFormat="1" ht="15.75" x14ac:dyDescent="0.25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s="29" customFormat="1" ht="15.75" x14ac:dyDescent="0.25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s="29" customFormat="1" ht="15.75" x14ac:dyDescent="0.25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s="29" customFormat="1" ht="15.75" x14ac:dyDescent="0.25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s="29" customFormat="1" ht="15.75" x14ac:dyDescent="0.25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s="29" customFormat="1" ht="15.75" x14ac:dyDescent="0.25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s="29" customFormat="1" ht="15.75" x14ac:dyDescent="0.25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s="29" customFormat="1" ht="15.75" x14ac:dyDescent="0.25">
      <c r="A827"/>
      <c r="B827"/>
      <c r="C827"/>
      <c r="D827"/>
      <c r="E827"/>
      <c r="F827"/>
      <c r="G827"/>
      <c r="H827"/>
      <c r="I827"/>
      <c r="J827"/>
      <c r="K827"/>
      <c r="L827"/>
    </row>
  </sheetData>
  <sheetProtection algorithmName="SHA-512" hashValue="tgQESFEdPDi/UG9BEvWZjwZMORic5C67RyMJHexKDAD/P/FoclZB+E4N4KhmkrMPtvbLdA17Cmsn5MmzPrDS3A==" saltValue="t1eX8Dlfm6VpqpKHeEuPbg==" spinCount="100000" sheet="1" objects="1" scenarios="1" autoFilter="0"/>
  <autoFilter ref="A1:L520"/>
  <sortState ref="A2:AH241">
    <sortCondition ref="A2:A241"/>
    <sortCondition ref="D2:D24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45"/>
  <sheetViews>
    <sheetView tabSelected="1" topLeftCell="E1" zoomScaleNormal="100" workbookViewId="0">
      <selection activeCell="G4" sqref="G4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28.28515625" style="2" bestFit="1" customWidth="1"/>
    <col min="7" max="7" width="20.42578125" style="2" bestFit="1" customWidth="1"/>
    <col min="8" max="8" width="53" style="2" bestFit="1" customWidth="1"/>
    <col min="9" max="9" width="8.28515625" style="2" hidden="1" customWidth="1"/>
    <col min="10" max="10" width="8.42578125" style="2" hidden="1" customWidth="1"/>
    <col min="11" max="11" width="7.5703125" style="2" bestFit="1" customWidth="1"/>
    <col min="12" max="12" width="9.28515625" style="2" bestFit="1" customWidth="1"/>
    <col min="13" max="13" width="8.140625" style="2" bestFit="1" customWidth="1"/>
    <col min="14" max="14" width="11" style="2" customWidth="1"/>
    <col min="15" max="15" width="10" style="2" customWidth="1"/>
    <col min="16" max="16" width="24.5703125" style="2" bestFit="1" customWidth="1"/>
    <col min="17" max="16384" width="9.140625" style="2"/>
  </cols>
  <sheetData>
    <row r="1" spans="1:17" ht="21" x14ac:dyDescent="0.35">
      <c r="E1" s="52" t="s">
        <v>103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1:17" ht="15.75" x14ac:dyDescent="0.25">
      <c r="E2" s="64" t="s">
        <v>201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7" ht="16.5" thickBot="1" x14ac:dyDescent="0.3">
      <c r="E3" s="55" t="s">
        <v>358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7"/>
    </row>
    <row r="4" spans="1:17" ht="43.5" customHeight="1" thickBot="1" x14ac:dyDescent="0.3">
      <c r="E4" s="58" t="s">
        <v>202</v>
      </c>
      <c r="F4" s="59"/>
      <c r="G4" s="19"/>
      <c r="H4" s="17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20"/>
      <c r="J4" s="8"/>
      <c r="K4" s="67">
        <f>COUNT(N7:N45)</f>
        <v>0</v>
      </c>
      <c r="L4" s="68"/>
      <c r="M4" s="68"/>
      <c r="N4" s="69"/>
      <c r="O4" s="73">
        <f>COUNTBLANK(N7:N45)</f>
        <v>39</v>
      </c>
      <c r="P4" s="74"/>
      <c r="Q4" s="9"/>
    </row>
    <row r="5" spans="1:17" ht="66.75" customHeight="1" thickBot="1" x14ac:dyDescent="0.3">
      <c r="E5" s="60" t="s">
        <v>16</v>
      </c>
      <c r="F5" s="61"/>
      <c r="G5" s="62"/>
      <c r="H5" s="63"/>
      <c r="I5" s="20"/>
      <c r="J5" s="10"/>
      <c r="K5" s="70"/>
      <c r="L5" s="71"/>
      <c r="M5" s="71"/>
      <c r="N5" s="72"/>
      <c r="O5" s="75"/>
      <c r="P5" s="76"/>
      <c r="Q5" s="9"/>
    </row>
    <row r="6" spans="1:17" ht="45" x14ac:dyDescent="0.25">
      <c r="A6" s="11" t="s">
        <v>11</v>
      </c>
      <c r="B6" s="11" t="s">
        <v>5</v>
      </c>
      <c r="C6" s="11" t="s">
        <v>12</v>
      </c>
      <c r="D6" s="11" t="s">
        <v>13</v>
      </c>
      <c r="E6" s="12" t="s">
        <v>14</v>
      </c>
      <c r="F6" s="3" t="s">
        <v>2</v>
      </c>
      <c r="G6" s="3" t="s">
        <v>1</v>
      </c>
      <c r="H6" s="3" t="s">
        <v>7</v>
      </c>
      <c r="I6" s="3" t="s">
        <v>140</v>
      </c>
      <c r="J6" s="3" t="s">
        <v>3</v>
      </c>
      <c r="K6" s="3" t="s">
        <v>15</v>
      </c>
      <c r="L6" s="3" t="s">
        <v>8</v>
      </c>
      <c r="M6" s="3" t="s">
        <v>18</v>
      </c>
      <c r="N6" s="16" t="s">
        <v>17</v>
      </c>
      <c r="O6" s="3" t="s">
        <v>9</v>
      </c>
      <c r="P6" s="13" t="s">
        <v>10</v>
      </c>
    </row>
    <row r="7" spans="1:17" s="35" customFormat="1" ht="30" x14ac:dyDescent="0.25">
      <c r="A7" s="35">
        <f>$G$4</f>
        <v>0</v>
      </c>
      <c r="B7" s="35" t="str">
        <f>$H$4</f>
        <v>← DIGITE O CÓDIGO DO SEU ÓRGÃO</v>
      </c>
      <c r="C7" s="36">
        <f>N7</f>
        <v>0</v>
      </c>
      <c r="D7" s="35" t="str">
        <f>F7</f>
        <v>3.3.90.30.26.01.0020.000030-01</v>
      </c>
      <c r="E7" s="37">
        <v>1</v>
      </c>
      <c r="F7" s="34" t="s">
        <v>177</v>
      </c>
      <c r="G7" s="39" t="str">
        <f>VLOOKUP(F7,'Base de Dados 30.26'!A:C,3,FALSE)</f>
        <v>LÂMPADA HALÓGENA</v>
      </c>
      <c r="H7" s="39" t="str">
        <f>VLOOKUP(F7,'Base de Dados 30.26'!A:E,5,FALSE)</f>
        <v>LÂMPADA HALÓGENA,Tensão: 220 V, Potência: 1000 W, Base: R7s, Tipo: Palito.</v>
      </c>
      <c r="I7" s="14">
        <f>COUNTIF('Base de Dados 30.26'!A:A,'Respostas Órgãos'!F7)</f>
        <v>4</v>
      </c>
      <c r="J7" s="14">
        <f>SUMIF('Base de Dados 30.26'!A:A,'Respostas Órgãos'!F7,'Base de Dados 30.26'!L:L)</f>
        <v>155</v>
      </c>
      <c r="K7" s="40" t="str">
        <f>VLOOKUP(F7,'Base de Dados 30.26'!A:F,6,FALSE)</f>
        <v>un</v>
      </c>
      <c r="L7" s="33">
        <f>SUMIF('Base de Dados 30.26'!B:B,'Respostas Órgãos'!F7&amp;" - "&amp;'Respostas Órgãos'!$G$4,'Base de Dados 30.26'!L:L)</f>
        <v>0</v>
      </c>
      <c r="M7" s="41">
        <f>SUMIF('Base de Dados 30.26'!B:B,'Respostas Órgãos'!F7&amp;" - "&amp;'Respostas Órgãos'!$G$4,'Base de Dados 30.26'!I:I)</f>
        <v>0</v>
      </c>
      <c r="N7" s="42"/>
      <c r="O7" s="41">
        <f>N7-L7</f>
        <v>0</v>
      </c>
      <c r="P7" s="15" t="str">
        <f>IF(ISERROR((N7-L7)/L7),"Sem histórico de consumo",(N7-L7)/L7)</f>
        <v>Sem histórico de consumo</v>
      </c>
    </row>
    <row r="8" spans="1:17" s="35" customFormat="1" ht="30" x14ac:dyDescent="0.25">
      <c r="A8" s="35">
        <f t="shared" ref="A8:A45" si="0">$G$4</f>
        <v>0</v>
      </c>
      <c r="B8" s="35" t="str">
        <f t="shared" ref="B8:B45" si="1">$H$4</f>
        <v>← DIGITE O CÓDIGO DO SEU ÓRGÃO</v>
      </c>
      <c r="C8" s="36">
        <f t="shared" ref="C8:C45" si="2">N8</f>
        <v>0</v>
      </c>
      <c r="D8" s="35" t="str">
        <f t="shared" ref="D8:D45" si="3">F8</f>
        <v>3.3.90.30.26.01.0020.000031-01</v>
      </c>
      <c r="E8" s="37">
        <v>2</v>
      </c>
      <c r="F8" s="34" t="s">
        <v>175</v>
      </c>
      <c r="G8" s="39" t="str">
        <f>VLOOKUP(F8,'Base de Dados 30.26'!A:C,3,FALSE)</f>
        <v>LÂMPADA HALÓGENA</v>
      </c>
      <c r="H8" s="39" t="str">
        <f>VLOOKUP(F8,'Base de Dados 30.26'!A:E,5,FALSE)</f>
        <v>LÂMPADA HALÓGENA,Tensão: 220 V, Potência: 150 W, Base: R7s, Tipo: Palito.</v>
      </c>
      <c r="I8" s="14">
        <f>COUNTIF('Base de Dados 30.26'!A:A,'Respostas Órgãos'!F8)</f>
        <v>7</v>
      </c>
      <c r="J8" s="14">
        <f>SUMIF('Base de Dados 30.26'!A:A,'Respostas Órgãos'!F8,'Base de Dados 30.26'!L:L)</f>
        <v>128.5</v>
      </c>
      <c r="K8" s="40" t="str">
        <f>VLOOKUP(F8,'Base de Dados 30.26'!A:F,6,FALSE)</f>
        <v>un</v>
      </c>
      <c r="L8" s="33">
        <f>SUMIF('Base de Dados 30.26'!B:B,'Respostas Órgãos'!F8&amp;" - "&amp;'Respostas Órgãos'!$G$4,'Base de Dados 30.26'!L:L)</f>
        <v>0</v>
      </c>
      <c r="M8" s="41">
        <f>SUMIF('Base de Dados 30.26'!B:B,'Respostas Órgãos'!F8&amp;" - "&amp;'Respostas Órgãos'!$G$4,'Base de Dados 30.26'!I:I)</f>
        <v>0</v>
      </c>
      <c r="N8" s="42"/>
      <c r="O8" s="41">
        <f t="shared" ref="O8:O45" si="4">N8-L8</f>
        <v>0</v>
      </c>
      <c r="P8" s="15" t="str">
        <f t="shared" ref="P8:P45" si="5">IF(ISERROR((N8-L8)/L8),"Sem histórico de consumo",(N8-L8)/L8)</f>
        <v>Sem histórico de consumo</v>
      </c>
    </row>
    <row r="9" spans="1:17" s="35" customFormat="1" ht="30" x14ac:dyDescent="0.25">
      <c r="A9" s="35">
        <f t="shared" si="0"/>
        <v>0</v>
      </c>
      <c r="B9" s="35" t="str">
        <f t="shared" si="1"/>
        <v>← DIGITE O CÓDIGO DO SEU ÓRGÃO</v>
      </c>
      <c r="C9" s="36">
        <f t="shared" si="2"/>
        <v>0</v>
      </c>
      <c r="D9" s="35" t="str">
        <f t="shared" si="3"/>
        <v>3.3.90.30.26.01.0020.000032-01</v>
      </c>
      <c r="E9" s="37">
        <v>3</v>
      </c>
      <c r="F9" s="34" t="s">
        <v>173</v>
      </c>
      <c r="G9" s="39" t="str">
        <f>VLOOKUP(F9,'Base de Dados 30.26'!A:C,3,FALSE)</f>
        <v>LÂMPADA HALÓGENA</v>
      </c>
      <c r="H9" s="39" t="str">
        <f>VLOOKUP(F9,'Base de Dados 30.26'!A:E,5,FALSE)</f>
        <v>LÂMPADA HALÓGENA,Tensão: 220 V, Potência: 300 W, Base: R7s, Tipo: Palito.</v>
      </c>
      <c r="I9" s="14">
        <f>COUNTIF('Base de Dados 30.26'!A:A,'Respostas Órgãos'!F9)</f>
        <v>7</v>
      </c>
      <c r="J9" s="14">
        <f>SUMIF('Base de Dados 30.26'!A:A,'Respostas Órgãos'!F9,'Base de Dados 30.26'!L:L)</f>
        <v>67.5</v>
      </c>
      <c r="K9" s="40" t="str">
        <f>VLOOKUP(F9,'Base de Dados 30.26'!A:F,6,FALSE)</f>
        <v>un</v>
      </c>
      <c r="L9" s="33">
        <f>SUMIF('Base de Dados 30.26'!B:B,'Respostas Órgãos'!F9&amp;" - "&amp;'Respostas Órgãos'!$G$4,'Base de Dados 30.26'!L:L)</f>
        <v>0</v>
      </c>
      <c r="M9" s="41">
        <f>SUMIF('Base de Dados 30.26'!B:B,'Respostas Órgãos'!F9&amp;" - "&amp;'Respostas Órgãos'!$G$4,'Base de Dados 30.26'!I:I)</f>
        <v>0</v>
      </c>
      <c r="N9" s="42"/>
      <c r="O9" s="41">
        <f t="shared" si="4"/>
        <v>0</v>
      </c>
      <c r="P9" s="15" t="str">
        <f t="shared" si="5"/>
        <v>Sem histórico de consumo</v>
      </c>
    </row>
    <row r="10" spans="1:17" s="35" customFormat="1" ht="30" x14ac:dyDescent="0.25">
      <c r="A10" s="35">
        <f t="shared" si="0"/>
        <v>0</v>
      </c>
      <c r="B10" s="35" t="str">
        <f t="shared" si="1"/>
        <v>← DIGITE O CÓDIGO DO SEU ÓRGÃO</v>
      </c>
      <c r="C10" s="36">
        <f t="shared" si="2"/>
        <v>0</v>
      </c>
      <c r="D10" s="35" t="str">
        <f t="shared" si="3"/>
        <v>3.3.90.30.26.01.0020.000033-01</v>
      </c>
      <c r="E10" s="37">
        <v>4</v>
      </c>
      <c r="F10" s="34" t="s">
        <v>171</v>
      </c>
      <c r="G10" s="39" t="str">
        <f>VLOOKUP(F10,'Base de Dados 30.26'!A:C,3,FALSE)</f>
        <v>LÂMPADA HALÓGENA</v>
      </c>
      <c r="H10" s="39" t="str">
        <f>VLOOKUP(F10,'Base de Dados 30.26'!A:E,5,FALSE)</f>
        <v>LÂMPADA HALÓGENA,Tensão: 220 V, Potência: 500 W, Base: R7s, Tipo: Palito.</v>
      </c>
      <c r="I10" s="14">
        <f>COUNTIF('Base de Dados 30.26'!A:A,'Respostas Órgãos'!F10)</f>
        <v>5</v>
      </c>
      <c r="J10" s="14">
        <f>SUMIF('Base de Dados 30.26'!A:A,'Respostas Órgãos'!F10,'Base de Dados 30.26'!L:L)</f>
        <v>140</v>
      </c>
      <c r="K10" s="40" t="str">
        <f>VLOOKUP(F10,'Base de Dados 30.26'!A:F,6,FALSE)</f>
        <v>un</v>
      </c>
      <c r="L10" s="33">
        <f>SUMIF('Base de Dados 30.26'!B:B,'Respostas Órgãos'!F10&amp;" - "&amp;'Respostas Órgãos'!$G$4,'Base de Dados 30.26'!L:L)</f>
        <v>0</v>
      </c>
      <c r="M10" s="41">
        <f>SUMIF('Base de Dados 30.26'!B:B,'Respostas Órgãos'!F10&amp;" - "&amp;'Respostas Órgãos'!$G$4,'Base de Dados 30.26'!I:I)</f>
        <v>0</v>
      </c>
      <c r="N10" s="42"/>
      <c r="O10" s="41">
        <f t="shared" si="4"/>
        <v>0</v>
      </c>
      <c r="P10" s="15" t="str">
        <f t="shared" si="5"/>
        <v>Sem histórico de consumo</v>
      </c>
    </row>
    <row r="11" spans="1:17" s="35" customFormat="1" ht="60" x14ac:dyDescent="0.25">
      <c r="A11" s="35">
        <f t="shared" si="0"/>
        <v>0</v>
      </c>
      <c r="B11" s="35" t="str">
        <f t="shared" si="1"/>
        <v>← DIGITE O CÓDIGO DO SEU ÓRGÃO</v>
      </c>
      <c r="C11" s="36">
        <f t="shared" si="2"/>
        <v>0</v>
      </c>
      <c r="D11" s="35" t="str">
        <f t="shared" si="3"/>
        <v>3.3.90.30.26.01.0036.000018-01</v>
      </c>
      <c r="E11" s="37">
        <v>5</v>
      </c>
      <c r="F11" s="34" t="s">
        <v>183</v>
      </c>
      <c r="G11" s="39" t="str">
        <f>VLOOKUP(F11,'Base de Dados 30.26'!A:C,3,FALSE)</f>
        <v>LUMINÁRIA DE SOBREPOR</v>
      </c>
      <c r="H11" s="39" t="str">
        <f>VLOOKUP(F11,'Base de Dados 30.26'!A:E,5,FALSE)</f>
        <v>LUMINÁRIA DE SOBREPOR,Material: Metal, Tipo: Calha chanfrada, Quantidade Lâmpadas: 01, Potência: 20 W, Cor: Branca, Características Adicionais: Com suporte pé-de-galinha, parafuso e porca.</v>
      </c>
      <c r="I11" s="14">
        <f>COUNTIF('Base de Dados 30.26'!A:A,'Respostas Órgãos'!F11)</f>
        <v>12</v>
      </c>
      <c r="J11" s="14">
        <f>SUMIF('Base de Dados 30.26'!A:A,'Respostas Órgãos'!F11,'Base de Dados 30.26'!L:L)</f>
        <v>523</v>
      </c>
      <c r="K11" s="40" t="str">
        <f>VLOOKUP(F11,'Base de Dados 30.26'!A:F,6,FALSE)</f>
        <v>un</v>
      </c>
      <c r="L11" s="33">
        <f>SUMIF('Base de Dados 30.26'!B:B,'Respostas Órgãos'!F11&amp;" - "&amp;'Respostas Órgãos'!$G$4,'Base de Dados 30.26'!L:L)</f>
        <v>0</v>
      </c>
      <c r="M11" s="41">
        <f>SUMIF('Base de Dados 30.26'!B:B,'Respostas Órgãos'!F11&amp;" - "&amp;'Respostas Órgãos'!$G$4,'Base de Dados 30.26'!I:I)</f>
        <v>0</v>
      </c>
      <c r="N11" s="42"/>
      <c r="O11" s="41">
        <f t="shared" si="4"/>
        <v>0</v>
      </c>
      <c r="P11" s="15" t="str">
        <f t="shared" si="5"/>
        <v>Sem histórico de consumo</v>
      </c>
    </row>
    <row r="12" spans="1:17" s="35" customFormat="1" ht="60" x14ac:dyDescent="0.25">
      <c r="A12" s="35">
        <f t="shared" si="0"/>
        <v>0</v>
      </c>
      <c r="B12" s="35" t="str">
        <f t="shared" si="1"/>
        <v>← DIGITE O CÓDIGO DO SEU ÓRGÃO</v>
      </c>
      <c r="C12" s="36">
        <f t="shared" si="2"/>
        <v>0</v>
      </c>
      <c r="D12" s="35" t="str">
        <f t="shared" si="3"/>
        <v>3.3.90.30.26.01.0036.000019-01</v>
      </c>
      <c r="E12" s="37">
        <v>6</v>
      </c>
      <c r="F12" s="34" t="s">
        <v>185</v>
      </c>
      <c r="G12" s="39" t="str">
        <f>VLOOKUP(F12,'Base de Dados 30.26'!A:C,3,FALSE)</f>
        <v>LUMINÁRIA DE SOBREPOR</v>
      </c>
      <c r="H12" s="39" t="str">
        <f>VLOOKUP(F12,'Base de Dados 30.26'!A:E,5,FALSE)</f>
        <v>LUMINÁRIA DE SOBREPOR,Material: Metal, Tipo: Calha chanfrada, Quantidade Lâmpadas: 01, Potência: 40 W, Cor: Branca, Características Adicionais: Com suporte pé-de-galinha, parafuso e porca.</v>
      </c>
      <c r="I12" s="14">
        <f>COUNTIF('Base de Dados 30.26'!A:A,'Respostas Órgãos'!F12)</f>
        <v>5</v>
      </c>
      <c r="J12" s="14">
        <f>SUMIF('Base de Dados 30.26'!A:A,'Respostas Órgãos'!F12,'Base de Dados 30.26'!L:L)</f>
        <v>344</v>
      </c>
      <c r="K12" s="40" t="str">
        <f>VLOOKUP(F12,'Base de Dados 30.26'!A:F,6,FALSE)</f>
        <v>un</v>
      </c>
      <c r="L12" s="33">
        <f>SUMIF('Base de Dados 30.26'!B:B,'Respostas Órgãos'!F12&amp;" - "&amp;'Respostas Órgãos'!$G$4,'Base de Dados 30.26'!L:L)</f>
        <v>0</v>
      </c>
      <c r="M12" s="41">
        <f>SUMIF('Base de Dados 30.26'!B:B,'Respostas Órgãos'!F12&amp;" - "&amp;'Respostas Órgãos'!$G$4,'Base de Dados 30.26'!I:I)</f>
        <v>0</v>
      </c>
      <c r="N12" s="42"/>
      <c r="O12" s="41">
        <f t="shared" si="4"/>
        <v>0</v>
      </c>
      <c r="P12" s="15" t="str">
        <f t="shared" si="5"/>
        <v>Sem histórico de consumo</v>
      </c>
    </row>
    <row r="13" spans="1:17" s="35" customFormat="1" ht="60" x14ac:dyDescent="0.25">
      <c r="A13" s="35">
        <f t="shared" si="0"/>
        <v>0</v>
      </c>
      <c r="B13" s="35" t="str">
        <f t="shared" si="1"/>
        <v>← DIGITE O CÓDIGO DO SEU ÓRGÃO</v>
      </c>
      <c r="C13" s="36">
        <f t="shared" si="2"/>
        <v>0</v>
      </c>
      <c r="D13" s="35" t="str">
        <f t="shared" si="3"/>
        <v>3.3.90.30.26.01.0036.000020-01</v>
      </c>
      <c r="E13" s="37">
        <v>7</v>
      </c>
      <c r="F13" s="34" t="s">
        <v>179</v>
      </c>
      <c r="G13" s="39" t="str">
        <f>VLOOKUP(F13,'Base de Dados 30.26'!A:C,3,FALSE)</f>
        <v>LUMINÁRIA DE SOBREPOR</v>
      </c>
      <c r="H13" s="39" t="str">
        <f>VLOOKUP(F13,'Base de Dados 30.26'!A:E,5,FALSE)</f>
        <v>LUMINÁRIA DE SOBREPOR,Material: Metal, Tipo: Calha chanfrada, Quantidade Lâmpadas: 02, Potência: 20 W, Cor: Branca, Características Adicionais: Com suporte pé-de-galinha, parafuso e porca.</v>
      </c>
      <c r="I13" s="14">
        <f>COUNTIF('Base de Dados 30.26'!A:A,'Respostas Órgãos'!F13)</f>
        <v>13</v>
      </c>
      <c r="J13" s="14">
        <f>SUMIF('Base de Dados 30.26'!A:A,'Respostas Órgãos'!F13,'Base de Dados 30.26'!L:L)</f>
        <v>339</v>
      </c>
      <c r="K13" s="40" t="str">
        <f>VLOOKUP(F13,'Base de Dados 30.26'!A:F,6,FALSE)</f>
        <v>un</v>
      </c>
      <c r="L13" s="33">
        <f>SUMIF('Base de Dados 30.26'!B:B,'Respostas Órgãos'!F13&amp;" - "&amp;'Respostas Órgãos'!$G$4,'Base de Dados 30.26'!L:L)</f>
        <v>0</v>
      </c>
      <c r="M13" s="41">
        <f>SUMIF('Base de Dados 30.26'!B:B,'Respostas Órgãos'!F13&amp;" - "&amp;'Respostas Órgãos'!$G$4,'Base de Dados 30.26'!I:I)</f>
        <v>0</v>
      </c>
      <c r="N13" s="42"/>
      <c r="O13" s="41">
        <f t="shared" si="4"/>
        <v>0</v>
      </c>
      <c r="P13" s="15" t="str">
        <f t="shared" si="5"/>
        <v>Sem histórico de consumo</v>
      </c>
    </row>
    <row r="14" spans="1:17" s="35" customFormat="1" ht="60" x14ac:dyDescent="0.25">
      <c r="A14" s="35">
        <f t="shared" si="0"/>
        <v>0</v>
      </c>
      <c r="B14" s="35" t="str">
        <f t="shared" si="1"/>
        <v>← DIGITE O CÓDIGO DO SEU ÓRGÃO</v>
      </c>
      <c r="C14" s="36">
        <f t="shared" si="2"/>
        <v>0</v>
      </c>
      <c r="D14" s="35" t="str">
        <f t="shared" si="3"/>
        <v>3.3.90.30.26.01.0036.000021-01</v>
      </c>
      <c r="E14" s="37">
        <v>8</v>
      </c>
      <c r="F14" s="34" t="s">
        <v>187</v>
      </c>
      <c r="G14" s="39" t="str">
        <f>VLOOKUP(F14,'Base de Dados 30.26'!A:C,3,FALSE)</f>
        <v>LUMINÁRIA DE SOBREPOR</v>
      </c>
      <c r="H14" s="39" t="str">
        <f>VLOOKUP(F14,'Base de Dados 30.26'!A:E,5,FALSE)</f>
        <v>LUMINÁRIA DE SOBREPOR,Material: Metal, Tipo: Calha chanfrada, Quantidade Lâmpadas: 02, Potência: 40 W, Cor: Branca, Características Adicionais: Com suporte pé-de-galinha, parafuso e porca.</v>
      </c>
      <c r="I14" s="14">
        <f>COUNTIF('Base de Dados 30.26'!A:A,'Respostas Órgãos'!F14)</f>
        <v>12</v>
      </c>
      <c r="J14" s="14">
        <f>SUMIF('Base de Dados 30.26'!A:A,'Respostas Órgãos'!F14,'Base de Dados 30.26'!L:L)</f>
        <v>766.5</v>
      </c>
      <c r="K14" s="40" t="str">
        <f>VLOOKUP(F14,'Base de Dados 30.26'!A:F,6,FALSE)</f>
        <v>un</v>
      </c>
      <c r="L14" s="33">
        <f>SUMIF('Base de Dados 30.26'!B:B,'Respostas Órgãos'!F14&amp;" - "&amp;'Respostas Órgãos'!$G$4,'Base de Dados 30.26'!L:L)</f>
        <v>0</v>
      </c>
      <c r="M14" s="41">
        <f>SUMIF('Base de Dados 30.26'!B:B,'Respostas Órgãos'!F14&amp;" - "&amp;'Respostas Órgãos'!$G$4,'Base de Dados 30.26'!I:I)</f>
        <v>0</v>
      </c>
      <c r="N14" s="42"/>
      <c r="O14" s="41">
        <f t="shared" si="4"/>
        <v>0</v>
      </c>
      <c r="P14" s="15" t="str">
        <f t="shared" si="5"/>
        <v>Sem histórico de consumo</v>
      </c>
    </row>
    <row r="15" spans="1:17" s="35" customFormat="1" ht="30" x14ac:dyDescent="0.25">
      <c r="A15" s="35">
        <f t="shared" si="0"/>
        <v>0</v>
      </c>
      <c r="B15" s="35" t="str">
        <f t="shared" si="1"/>
        <v>← DIGITE O CÓDIGO DO SEU ÓRGÃO</v>
      </c>
      <c r="C15" s="36">
        <f t="shared" si="2"/>
        <v>0</v>
      </c>
      <c r="D15" s="35" t="str">
        <f t="shared" si="3"/>
        <v>3.3.90.30.26.01.0054.000020-01</v>
      </c>
      <c r="E15" s="37">
        <v>9</v>
      </c>
      <c r="F15" s="34" t="s">
        <v>195</v>
      </c>
      <c r="G15" s="39" t="str">
        <f>VLOOKUP(F15,'Base de Dados 30.26'!A:C,3,FALSE)</f>
        <v>REATOR PARTIDA RÁPIDA</v>
      </c>
      <c r="H15" s="39" t="str">
        <f>VLOOKUP(F15,'Base de Dados 30.26'!A:E,5,FALSE)</f>
        <v>REATOR PARTIDA RÁPIDA,Quantidade Lâmpadas: 1, Potência: 1 x 20w, Tensão: 220v.</v>
      </c>
      <c r="I15" s="14">
        <f>COUNTIF('Base de Dados 30.26'!A:A,'Respostas Órgãos'!F15)</f>
        <v>9</v>
      </c>
      <c r="J15" s="14">
        <f>SUMIF('Base de Dados 30.26'!A:A,'Respostas Órgãos'!F15,'Base de Dados 30.26'!L:L)</f>
        <v>157.5</v>
      </c>
      <c r="K15" s="40" t="str">
        <f>VLOOKUP(F15,'Base de Dados 30.26'!A:F,6,FALSE)</f>
        <v>un</v>
      </c>
      <c r="L15" s="33">
        <f>SUMIF('Base de Dados 30.26'!B:B,'Respostas Órgãos'!F15&amp;" - "&amp;'Respostas Órgãos'!$G$4,'Base de Dados 30.26'!L:L)</f>
        <v>0</v>
      </c>
      <c r="M15" s="41">
        <f>SUMIF('Base de Dados 30.26'!B:B,'Respostas Órgãos'!F15&amp;" - "&amp;'Respostas Órgãos'!$G$4,'Base de Dados 30.26'!I:I)</f>
        <v>0</v>
      </c>
      <c r="N15" s="42"/>
      <c r="O15" s="41">
        <f t="shared" si="4"/>
        <v>0</v>
      </c>
      <c r="P15" s="15" t="str">
        <f t="shared" si="5"/>
        <v>Sem histórico de consumo</v>
      </c>
    </row>
    <row r="16" spans="1:17" s="35" customFormat="1" ht="30" x14ac:dyDescent="0.25">
      <c r="A16" s="35">
        <f t="shared" si="0"/>
        <v>0</v>
      </c>
      <c r="B16" s="35" t="str">
        <f t="shared" si="1"/>
        <v>← DIGITE O CÓDIGO DO SEU ÓRGÃO</v>
      </c>
      <c r="C16" s="36">
        <f t="shared" si="2"/>
        <v>0</v>
      </c>
      <c r="D16" s="35" t="str">
        <f t="shared" si="3"/>
        <v>3.3.90.30.26.01.0054.000021-01</v>
      </c>
      <c r="E16" s="37">
        <v>10</v>
      </c>
      <c r="F16" s="34" t="s">
        <v>189</v>
      </c>
      <c r="G16" s="39" t="str">
        <f>VLOOKUP(F16,'Base de Dados 30.26'!A:C,3,FALSE)</f>
        <v>REATOR PARTIDA RÁPIDA</v>
      </c>
      <c r="H16" s="39" t="str">
        <f>VLOOKUP(F16,'Base de Dados 30.26'!A:E,5,FALSE)</f>
        <v>REATOR PARTIDA RÁPIDA,Quantidade Lâmpadas: 1, Potência: 1 x 40w, Tensão: 220v.</v>
      </c>
      <c r="I16" s="14">
        <f>COUNTIF('Base de Dados 30.26'!A:A,'Respostas Órgãos'!F16)</f>
        <v>23</v>
      </c>
      <c r="J16" s="14">
        <f>SUMIF('Base de Dados 30.26'!A:A,'Respostas Órgãos'!F16,'Base de Dados 30.26'!L:L)</f>
        <v>3074.5</v>
      </c>
      <c r="K16" s="40" t="str">
        <f>VLOOKUP(F16,'Base de Dados 30.26'!A:F,6,FALSE)</f>
        <v>un</v>
      </c>
      <c r="L16" s="33">
        <f>SUMIF('Base de Dados 30.26'!B:B,'Respostas Órgãos'!F16&amp;" - "&amp;'Respostas Órgãos'!$G$4,'Base de Dados 30.26'!L:L)</f>
        <v>0</v>
      </c>
      <c r="M16" s="41">
        <f>SUMIF('Base de Dados 30.26'!B:B,'Respostas Órgãos'!F16&amp;" - "&amp;'Respostas Órgãos'!$G$4,'Base de Dados 30.26'!I:I)</f>
        <v>0</v>
      </c>
      <c r="N16" s="42"/>
      <c r="O16" s="41">
        <f t="shared" si="4"/>
        <v>0</v>
      </c>
      <c r="P16" s="15" t="str">
        <f t="shared" si="5"/>
        <v>Sem histórico de consumo</v>
      </c>
    </row>
    <row r="17" spans="1:16" s="35" customFormat="1" ht="30" x14ac:dyDescent="0.25">
      <c r="A17" s="35">
        <f t="shared" si="0"/>
        <v>0</v>
      </c>
      <c r="B17" s="35" t="str">
        <f t="shared" si="1"/>
        <v>← DIGITE O CÓDIGO DO SEU ÓRGÃO</v>
      </c>
      <c r="C17" s="36">
        <f t="shared" si="2"/>
        <v>0</v>
      </c>
      <c r="D17" s="35" t="str">
        <f t="shared" si="3"/>
        <v>3.3.90.30.26.01.0054.000022-01</v>
      </c>
      <c r="E17" s="37">
        <v>11</v>
      </c>
      <c r="F17" s="34" t="s">
        <v>193</v>
      </c>
      <c r="G17" s="39" t="str">
        <f>VLOOKUP(F17,'Base de Dados 30.26'!A:C,3,FALSE)</f>
        <v>REATOR PARTIDA RÁPIDA</v>
      </c>
      <c r="H17" s="39" t="str">
        <f>VLOOKUP(F17,'Base de Dados 30.26'!A:E,5,FALSE)</f>
        <v>REATOR PARTIDA RÁPIDA,Quantidade Lâmpadas: 2, Potência: 2 x 20w, Tensão: 220v.</v>
      </c>
      <c r="I17" s="14">
        <f>COUNTIF('Base de Dados 30.26'!A:A,'Respostas Órgãos'!F17)</f>
        <v>22</v>
      </c>
      <c r="J17" s="14">
        <f>SUMIF('Base de Dados 30.26'!A:A,'Respostas Órgãos'!F17,'Base de Dados 30.26'!L:L)</f>
        <v>1434</v>
      </c>
      <c r="K17" s="40" t="str">
        <f>VLOOKUP(F17,'Base de Dados 30.26'!A:F,6,FALSE)</f>
        <v>un</v>
      </c>
      <c r="L17" s="33">
        <f>SUMIF('Base de Dados 30.26'!B:B,'Respostas Órgãos'!F17&amp;" - "&amp;'Respostas Órgãos'!$G$4,'Base de Dados 30.26'!L:L)</f>
        <v>0</v>
      </c>
      <c r="M17" s="41">
        <f>SUMIF('Base de Dados 30.26'!B:B,'Respostas Órgãos'!F17&amp;" - "&amp;'Respostas Órgãos'!$G$4,'Base de Dados 30.26'!I:I)</f>
        <v>0</v>
      </c>
      <c r="N17" s="42"/>
      <c r="O17" s="41">
        <f t="shared" si="4"/>
        <v>0</v>
      </c>
      <c r="P17" s="15" t="str">
        <f t="shared" si="5"/>
        <v>Sem histórico de consumo</v>
      </c>
    </row>
    <row r="18" spans="1:16" s="35" customFormat="1" ht="30" x14ac:dyDescent="0.25">
      <c r="A18" s="35">
        <f t="shared" si="0"/>
        <v>0</v>
      </c>
      <c r="B18" s="35" t="str">
        <f t="shared" si="1"/>
        <v>← DIGITE O CÓDIGO DO SEU ÓRGÃO</v>
      </c>
      <c r="C18" s="36">
        <f t="shared" si="2"/>
        <v>0</v>
      </c>
      <c r="D18" s="35" t="str">
        <f t="shared" si="3"/>
        <v>3.3.90.30.26.01.0054.000023-01</v>
      </c>
      <c r="E18" s="37">
        <v>12</v>
      </c>
      <c r="F18" s="34" t="s">
        <v>197</v>
      </c>
      <c r="G18" s="39" t="str">
        <f>VLOOKUP(F18,'Base de Dados 30.26'!A:C,3,FALSE)</f>
        <v>REATOR PARTIDA RÁPIDA</v>
      </c>
      <c r="H18" s="39" t="str">
        <f>VLOOKUP(F18,'Base de Dados 30.26'!A:E,5,FALSE)</f>
        <v>REATOR PARTIDA RÁPIDA,Quantidade Lâmpadas: 2, Potência: 2 x 40w, Tensão: 220v.</v>
      </c>
      <c r="I18" s="14">
        <f>COUNTIF('Base de Dados 30.26'!A:A,'Respostas Órgãos'!F18)</f>
        <v>38</v>
      </c>
      <c r="J18" s="14">
        <f>SUMIF('Base de Dados 30.26'!A:A,'Respostas Órgãos'!F18,'Base de Dados 30.26'!L:L)</f>
        <v>1894.5</v>
      </c>
      <c r="K18" s="40" t="str">
        <f>VLOOKUP(F18,'Base de Dados 30.26'!A:F,6,FALSE)</f>
        <v>un</v>
      </c>
      <c r="L18" s="33">
        <f>SUMIF('Base de Dados 30.26'!B:B,'Respostas Órgãos'!F18&amp;" - "&amp;'Respostas Órgãos'!$G$4,'Base de Dados 30.26'!L:L)</f>
        <v>0</v>
      </c>
      <c r="M18" s="41">
        <f>SUMIF('Base de Dados 30.26'!B:B,'Respostas Órgãos'!F18&amp;" - "&amp;'Respostas Órgãos'!$G$4,'Base de Dados 30.26'!I:I)</f>
        <v>0</v>
      </c>
      <c r="N18" s="42"/>
      <c r="O18" s="41">
        <f t="shared" si="4"/>
        <v>0</v>
      </c>
      <c r="P18" s="15" t="str">
        <f t="shared" si="5"/>
        <v>Sem histórico de consumo</v>
      </c>
    </row>
    <row r="19" spans="1:16" s="35" customFormat="1" ht="30" x14ac:dyDescent="0.25">
      <c r="A19" s="35">
        <f t="shared" si="0"/>
        <v>0</v>
      </c>
      <c r="B19" s="35" t="str">
        <f t="shared" si="1"/>
        <v>← DIGITE O CÓDIGO DO SEU ÓRGÃO</v>
      </c>
      <c r="C19" s="36">
        <f t="shared" si="2"/>
        <v>0</v>
      </c>
      <c r="D19" s="35" t="str">
        <f t="shared" si="3"/>
        <v>3.3.90.30.26.01.0054.000024-01</v>
      </c>
      <c r="E19" s="37">
        <v>13</v>
      </c>
      <c r="F19" s="34" t="s">
        <v>191</v>
      </c>
      <c r="G19" s="39" t="str">
        <f>VLOOKUP(F19,'Base de Dados 30.26'!A:C,3,FALSE)</f>
        <v>REATOR PARTIDA RÁPIDA</v>
      </c>
      <c r="H19" s="39" t="str">
        <f>VLOOKUP(F19,'Base de Dados 30.26'!A:E,5,FALSE)</f>
        <v>REATOR PARTIDA RÁPIDA,Quantidade Lâmpadas: 2, Potência: 2 x 32w, Tensão: 220v.</v>
      </c>
      <c r="I19" s="14">
        <f>COUNTIF('Base de Dados 30.26'!A:A,'Respostas Órgãos'!F19)</f>
        <v>19</v>
      </c>
      <c r="J19" s="14">
        <f>SUMIF('Base de Dados 30.26'!A:A,'Respostas Órgãos'!F19,'Base de Dados 30.26'!L:L)</f>
        <v>6112.5</v>
      </c>
      <c r="K19" s="40" t="str">
        <f>VLOOKUP(F19,'Base de Dados 30.26'!A:F,6,FALSE)</f>
        <v>un</v>
      </c>
      <c r="L19" s="33">
        <f>SUMIF('Base de Dados 30.26'!B:B,'Respostas Órgãos'!F19&amp;" - "&amp;'Respostas Órgãos'!$G$4,'Base de Dados 30.26'!L:L)</f>
        <v>0</v>
      </c>
      <c r="M19" s="41">
        <f>SUMIF('Base de Dados 30.26'!B:B,'Respostas Órgãos'!F19&amp;" - "&amp;'Respostas Órgãos'!$G$4,'Base de Dados 30.26'!I:I)</f>
        <v>0</v>
      </c>
      <c r="N19" s="42"/>
      <c r="O19" s="41">
        <f t="shared" si="4"/>
        <v>0</v>
      </c>
      <c r="P19" s="15" t="str">
        <f t="shared" si="5"/>
        <v>Sem histórico de consumo</v>
      </c>
    </row>
    <row r="20" spans="1:16" s="35" customFormat="1" ht="30" x14ac:dyDescent="0.25">
      <c r="A20" s="35">
        <f t="shared" si="0"/>
        <v>0</v>
      </c>
      <c r="B20" s="35" t="str">
        <f t="shared" si="1"/>
        <v>← DIGITE O CÓDIGO DO SEU ÓRGÃO</v>
      </c>
      <c r="C20" s="36">
        <f t="shared" si="2"/>
        <v>0</v>
      </c>
      <c r="D20" s="35" t="str">
        <f t="shared" si="3"/>
        <v>3.3.90.30.26.01.0059.000003-01</v>
      </c>
      <c r="E20" s="37">
        <v>14</v>
      </c>
      <c r="F20" s="34" t="s">
        <v>199</v>
      </c>
      <c r="G20" s="39" t="str">
        <f>VLOOKUP(F20,'Base de Dados 30.26'!A:C,3,FALSE)</f>
        <v>RELÊ FOTO ELÉTRICO</v>
      </c>
      <c r="H20" s="39" t="str">
        <f>VLOOKUP(F20,'Base de Dados 30.26'!A:E,5,FALSE)</f>
        <v>RELÊ FOTO ELÉTRICO,Voltagem: 220 v, Potência Comandada: 1000 W</v>
      </c>
      <c r="I20" s="14">
        <f>COUNTIF('Base de Dados 30.26'!A:A,'Respostas Órgãos'!F20)</f>
        <v>6</v>
      </c>
      <c r="J20" s="14">
        <f>SUMIF('Base de Dados 30.26'!A:A,'Respostas Órgãos'!F20,'Base de Dados 30.26'!L:L)</f>
        <v>72</v>
      </c>
      <c r="K20" s="40" t="str">
        <f>VLOOKUP(F20,'Base de Dados 30.26'!A:F,6,FALSE)</f>
        <v>un</v>
      </c>
      <c r="L20" s="33">
        <f>SUMIF('Base de Dados 30.26'!B:B,'Respostas Órgãos'!F20&amp;" - "&amp;'Respostas Órgãos'!$G$4,'Base de Dados 30.26'!L:L)</f>
        <v>0</v>
      </c>
      <c r="M20" s="41">
        <f>SUMIF('Base de Dados 30.26'!B:B,'Respostas Órgãos'!F20&amp;" - "&amp;'Respostas Órgãos'!$G$4,'Base de Dados 30.26'!I:I)</f>
        <v>0</v>
      </c>
      <c r="N20" s="42"/>
      <c r="O20" s="41">
        <f t="shared" si="4"/>
        <v>0</v>
      </c>
      <c r="P20" s="15" t="str">
        <f t="shared" si="5"/>
        <v>Sem histórico de consumo</v>
      </c>
    </row>
    <row r="21" spans="1:16" s="35" customFormat="1" ht="30" x14ac:dyDescent="0.25">
      <c r="A21" s="35">
        <f t="shared" si="0"/>
        <v>0</v>
      </c>
      <c r="B21" s="35" t="str">
        <f t="shared" si="1"/>
        <v>← DIGITE O CÓDIGO DO SEU ÓRGÃO</v>
      </c>
      <c r="C21" s="36">
        <f t="shared" si="2"/>
        <v>0</v>
      </c>
      <c r="D21" s="35" t="str">
        <f t="shared" si="3"/>
        <v>3.3.90.30.26.01.0065.000003-01</v>
      </c>
      <c r="E21" s="37">
        <v>15</v>
      </c>
      <c r="F21" s="34" t="s">
        <v>204</v>
      </c>
      <c r="G21" s="39" t="str">
        <f>VLOOKUP(F21,'Base de Dados 30.26'!A:C,3,FALSE)</f>
        <v>PLACA 4X2</v>
      </c>
      <c r="H21" s="39" t="str">
        <f>VLOOKUP(F21,'Base de Dados 30.26'!A:E,5,FALSE)</f>
        <v>PLACA 4X2,Material: Termoplástico, Capacidade: 01 posto, Cor: Branca, com suporte.</v>
      </c>
      <c r="I21" s="14">
        <f>COUNTIF('Base de Dados 30.26'!A:A,'Respostas Órgãos'!F21)</f>
        <v>1</v>
      </c>
      <c r="J21" s="14">
        <f>SUMIF('Base de Dados 30.26'!A:A,'Respostas Órgãos'!F21,'Base de Dados 30.26'!L:L)</f>
        <v>200</v>
      </c>
      <c r="K21" s="40" t="str">
        <f>VLOOKUP(F21,'Base de Dados 30.26'!A:F,6,FALSE)</f>
        <v>un</v>
      </c>
      <c r="L21" s="33">
        <f>SUMIF('Base de Dados 30.26'!B:B,'Respostas Órgãos'!F21&amp;" - "&amp;'Respostas Órgãos'!$G$4,'Base de Dados 30.26'!L:L)</f>
        <v>0</v>
      </c>
      <c r="M21" s="41">
        <f>SUMIF('Base de Dados 30.26'!B:B,'Respostas Órgãos'!F21&amp;" - "&amp;'Respostas Órgãos'!$G$4,'Base de Dados 30.26'!I:I)</f>
        <v>0</v>
      </c>
      <c r="N21" s="42"/>
      <c r="O21" s="41">
        <f t="shared" si="4"/>
        <v>0</v>
      </c>
      <c r="P21" s="15" t="str">
        <f t="shared" si="5"/>
        <v>Sem histórico de consumo</v>
      </c>
    </row>
    <row r="22" spans="1:16" s="35" customFormat="1" ht="45" x14ac:dyDescent="0.25">
      <c r="A22" s="35">
        <f t="shared" si="0"/>
        <v>0</v>
      </c>
      <c r="B22" s="35" t="str">
        <f t="shared" si="1"/>
        <v>← DIGITE O CÓDIGO DO SEU ÓRGÃO</v>
      </c>
      <c r="C22" s="36">
        <f t="shared" si="2"/>
        <v>0</v>
      </c>
      <c r="D22" s="35" t="str">
        <f t="shared" si="3"/>
        <v>3.3.90.30.26.01.0093.000007-01</v>
      </c>
      <c r="E22" s="37">
        <v>16</v>
      </c>
      <c r="F22" s="34" t="s">
        <v>181</v>
      </c>
      <c r="G22" s="39" t="str">
        <f>VLOOKUP(F22,'Base de Dados 30.26'!A:C,3,FALSE)</f>
        <v>LUMINÁRIA DE EMERGÊNCIA</v>
      </c>
      <c r="H22" s="39" t="str">
        <f>VLOOKUP(F22,'Base de Dados 30.26'!A:E,5,FALSE)</f>
        <v>LUMINÁRIA DE EMERGÊNCIA,Acendimento: Automático, Autonomia mínima: 4 hs, Tipo Bateria: Selada recarregável, Voltagem: 110/220v, Tipo Lâmpada: LED.</v>
      </c>
      <c r="I22" s="14">
        <f>COUNTIF('Base de Dados 30.26'!A:A,'Respostas Órgãos'!F22)</f>
        <v>28</v>
      </c>
      <c r="J22" s="14">
        <f>SUMIF('Base de Dados 30.26'!A:A,'Respostas Órgãos'!F22,'Base de Dados 30.26'!L:L)</f>
        <v>2863.5</v>
      </c>
      <c r="K22" s="40" t="str">
        <f>VLOOKUP(F22,'Base de Dados 30.26'!A:F,6,FALSE)</f>
        <v>un</v>
      </c>
      <c r="L22" s="33">
        <f>SUMIF('Base de Dados 30.26'!B:B,'Respostas Órgãos'!F22&amp;" - "&amp;'Respostas Órgãos'!$G$4,'Base de Dados 30.26'!L:L)</f>
        <v>0</v>
      </c>
      <c r="M22" s="41">
        <f>SUMIF('Base de Dados 30.26'!B:B,'Respostas Órgãos'!F22&amp;" - "&amp;'Respostas Órgãos'!$G$4,'Base de Dados 30.26'!I:I)</f>
        <v>0</v>
      </c>
      <c r="N22" s="42"/>
      <c r="O22" s="41">
        <f t="shared" si="4"/>
        <v>0</v>
      </c>
      <c r="P22" s="15" t="str">
        <f t="shared" si="5"/>
        <v>Sem histórico de consumo</v>
      </c>
    </row>
    <row r="23" spans="1:16" s="35" customFormat="1" ht="60" x14ac:dyDescent="0.25">
      <c r="A23" s="35">
        <f t="shared" si="0"/>
        <v>0</v>
      </c>
      <c r="B23" s="35" t="str">
        <f t="shared" si="1"/>
        <v>← DIGITE O CÓDIGO DO SEU ÓRGÃO</v>
      </c>
      <c r="C23" s="36">
        <f t="shared" si="2"/>
        <v>0</v>
      </c>
      <c r="D23" s="35" t="str">
        <f t="shared" si="3"/>
        <v>3.3.90.30.26.01.0102.000009-01</v>
      </c>
      <c r="E23" s="37">
        <v>17</v>
      </c>
      <c r="F23" s="34" t="s">
        <v>147</v>
      </c>
      <c r="G23" s="39" t="str">
        <f>VLOOKUP(F23,'Base de Dados 30.26'!A:C,3,FALSE)</f>
        <v>ADAPTADOR</v>
      </c>
      <c r="H23" s="39" t="str">
        <f>VLOOKUP(F23,'Base de Dados 30.26'!A:E,5,FALSE)</f>
        <v>ADAPTADOR,Aplicação: Adaptador tripolar padrão novo para tomada de padrão antigo, Corrente Nominal: 15 A, Consumo máximo de tensão de entrada: 127v~1905w e 220v~3300w.</v>
      </c>
      <c r="I23" s="14">
        <f>COUNTIF('Base de Dados 30.26'!A:A,'Respostas Órgãos'!F23)</f>
        <v>16</v>
      </c>
      <c r="J23" s="14">
        <f>SUMIF('Base de Dados 30.26'!A:A,'Respostas Órgãos'!F23,'Base de Dados 30.26'!L:L)</f>
        <v>586</v>
      </c>
      <c r="K23" s="40" t="str">
        <f>VLOOKUP(F23,'Base de Dados 30.26'!A:F,6,FALSE)</f>
        <v>un</v>
      </c>
      <c r="L23" s="33">
        <f>SUMIF('Base de Dados 30.26'!B:B,'Respostas Órgãos'!F23&amp;" - "&amp;'Respostas Órgãos'!$G$4,'Base de Dados 30.26'!L:L)</f>
        <v>0</v>
      </c>
      <c r="M23" s="41">
        <f>SUMIF('Base de Dados 30.26'!B:B,'Respostas Órgãos'!F23&amp;" - "&amp;'Respostas Órgãos'!$G$4,'Base de Dados 30.26'!I:I)</f>
        <v>0</v>
      </c>
      <c r="N23" s="42"/>
      <c r="O23" s="41">
        <f t="shared" si="4"/>
        <v>0</v>
      </c>
      <c r="P23" s="15" t="str">
        <f t="shared" si="5"/>
        <v>Sem histórico de consumo</v>
      </c>
    </row>
    <row r="24" spans="1:16" s="35" customFormat="1" ht="60" x14ac:dyDescent="0.25">
      <c r="A24" s="35">
        <f t="shared" si="0"/>
        <v>0</v>
      </c>
      <c r="B24" s="35" t="str">
        <f t="shared" si="1"/>
        <v>← DIGITE O CÓDIGO DO SEU ÓRGÃO</v>
      </c>
      <c r="C24" s="36">
        <f t="shared" si="2"/>
        <v>0</v>
      </c>
      <c r="D24" s="35" t="str">
        <f t="shared" si="3"/>
        <v>3.3.90.30.26.01.0102.000010-01</v>
      </c>
      <c r="E24" s="37">
        <v>18</v>
      </c>
      <c r="F24" s="34" t="s">
        <v>152</v>
      </c>
      <c r="G24" s="39" t="str">
        <f>VLOOKUP(F24,'Base de Dados 30.26'!A:C,3,FALSE)</f>
        <v>ADAPTADOR</v>
      </c>
      <c r="H24" s="39" t="str">
        <f>VLOOKUP(F24,'Base de Dados 30.26'!A:E,5,FALSE)</f>
        <v>ADAPTADOR,Aplicação: Adaptador tripolar padrão antigo para tomada de padrão novo, Corrente Nominal: 10 A, Consumo máximo de tensão de entrada: 127v~1905w e 220v~3300w.</v>
      </c>
      <c r="I24" s="14">
        <f>COUNTIF('Base de Dados 30.26'!A:A,'Respostas Órgãos'!F24)</f>
        <v>9</v>
      </c>
      <c r="J24" s="14">
        <f>SUMIF('Base de Dados 30.26'!A:A,'Respostas Órgãos'!F24,'Base de Dados 30.26'!L:L)</f>
        <v>64</v>
      </c>
      <c r="K24" s="40" t="str">
        <f>VLOOKUP(F24,'Base de Dados 30.26'!A:F,6,FALSE)</f>
        <v>un</v>
      </c>
      <c r="L24" s="33">
        <f>SUMIF('Base de Dados 30.26'!B:B,'Respostas Órgãos'!F24&amp;" - "&amp;'Respostas Órgãos'!$G$4,'Base de Dados 30.26'!L:L)</f>
        <v>0</v>
      </c>
      <c r="M24" s="41">
        <f>SUMIF('Base de Dados 30.26'!B:B,'Respostas Órgãos'!F24&amp;" - "&amp;'Respostas Órgãos'!$G$4,'Base de Dados 30.26'!I:I)</f>
        <v>0</v>
      </c>
      <c r="N24" s="42"/>
      <c r="O24" s="41">
        <f t="shared" si="4"/>
        <v>0</v>
      </c>
      <c r="P24" s="15" t="str">
        <f t="shared" si="5"/>
        <v>Sem histórico de consumo</v>
      </c>
    </row>
    <row r="25" spans="1:16" s="35" customFormat="1" ht="60" x14ac:dyDescent="0.25">
      <c r="A25" s="35">
        <f t="shared" si="0"/>
        <v>0</v>
      </c>
      <c r="B25" s="35" t="str">
        <f t="shared" si="1"/>
        <v>← DIGITE O CÓDIGO DO SEU ÓRGÃO</v>
      </c>
      <c r="C25" s="36">
        <f t="shared" si="2"/>
        <v>0</v>
      </c>
      <c r="D25" s="35" t="str">
        <f t="shared" si="3"/>
        <v>3.3.90.30.26.01.0102.000011-01</v>
      </c>
      <c r="E25" s="37">
        <v>19</v>
      </c>
      <c r="F25" s="34" t="s">
        <v>154</v>
      </c>
      <c r="G25" s="39" t="str">
        <f>VLOOKUP(F25,'Base de Dados 30.26'!A:C,3,FALSE)</f>
        <v>ADAPTADOR</v>
      </c>
      <c r="H25" s="39" t="str">
        <f>VLOOKUP(F25,'Base de Dados 30.26'!A:E,5,FALSE)</f>
        <v>ADAPTADOR,Aplicação: Adaptador tripolar padrão antigo para tomada de padrão novo, Corrente Nominal: 15 A, Consumo máximo de tensão de entrada: 127v~1905w e 220v~3300w.</v>
      </c>
      <c r="I25" s="14">
        <f>COUNTIF('Base de Dados 30.26'!A:A,'Respostas Órgãos'!F25)</f>
        <v>18</v>
      </c>
      <c r="J25" s="14">
        <f>SUMIF('Base de Dados 30.26'!A:A,'Respostas Órgãos'!F25,'Base de Dados 30.26'!L:L)</f>
        <v>4449</v>
      </c>
      <c r="K25" s="40" t="str">
        <f>VLOOKUP(F25,'Base de Dados 30.26'!A:F,6,FALSE)</f>
        <v>un</v>
      </c>
      <c r="L25" s="33">
        <f>SUMIF('Base de Dados 30.26'!B:B,'Respostas Órgãos'!F25&amp;" - "&amp;'Respostas Órgãos'!$G$4,'Base de Dados 30.26'!L:L)</f>
        <v>0</v>
      </c>
      <c r="M25" s="41">
        <f>SUMIF('Base de Dados 30.26'!B:B,'Respostas Órgãos'!F25&amp;" - "&amp;'Respostas Órgãos'!$G$4,'Base de Dados 30.26'!I:I)</f>
        <v>0</v>
      </c>
      <c r="N25" s="42"/>
      <c r="O25" s="41">
        <f t="shared" si="4"/>
        <v>0</v>
      </c>
      <c r="P25" s="15" t="str">
        <f t="shared" si="5"/>
        <v>Sem histórico de consumo</v>
      </c>
    </row>
    <row r="26" spans="1:16" s="35" customFormat="1" ht="60" x14ac:dyDescent="0.25">
      <c r="A26" s="35">
        <f t="shared" si="0"/>
        <v>0</v>
      </c>
      <c r="B26" s="35" t="str">
        <f t="shared" si="1"/>
        <v>← DIGITE O CÓDIGO DO SEU ÓRGÃO</v>
      </c>
      <c r="C26" s="36">
        <f t="shared" si="2"/>
        <v>0</v>
      </c>
      <c r="D26" s="35" t="str">
        <f t="shared" si="3"/>
        <v>3.3.90.30.26.01.0102.000012-01</v>
      </c>
      <c r="E26" s="37">
        <v>20</v>
      </c>
      <c r="F26" s="34" t="s">
        <v>157</v>
      </c>
      <c r="G26" s="39" t="str">
        <f>VLOOKUP(F26,'Base de Dados 30.26'!A:C,3,FALSE)</f>
        <v>ADAPTADOR</v>
      </c>
      <c r="H26" s="39" t="str">
        <f>VLOOKUP(F26,'Base de Dados 30.26'!A:E,5,FALSE)</f>
        <v>ADAPTADOR,Aplicação: Adaptador tripolar padrão novo para tomada de padrão antigo, Corrente Nominal: 10 A, Consumo máximo de tensão de entrada: 127v~1905w e 220v~3300w.</v>
      </c>
      <c r="I26" s="14">
        <f>COUNTIF('Base de Dados 30.26'!A:A,'Respostas Órgãos'!F26)</f>
        <v>9</v>
      </c>
      <c r="J26" s="14">
        <f>SUMIF('Base de Dados 30.26'!A:A,'Respostas Órgãos'!F26,'Base de Dados 30.26'!L:L)</f>
        <v>100</v>
      </c>
      <c r="K26" s="40" t="str">
        <f>VLOOKUP(F26,'Base de Dados 30.26'!A:F,6,FALSE)</f>
        <v>un</v>
      </c>
      <c r="L26" s="33">
        <f>SUMIF('Base de Dados 30.26'!B:B,'Respostas Órgãos'!F26&amp;" - "&amp;'Respostas Órgãos'!$G$4,'Base de Dados 30.26'!L:L)</f>
        <v>0</v>
      </c>
      <c r="M26" s="41">
        <f>SUMIF('Base de Dados 30.26'!B:B,'Respostas Órgãos'!F26&amp;" - "&amp;'Respostas Órgãos'!$G$4,'Base de Dados 30.26'!I:I)</f>
        <v>0</v>
      </c>
      <c r="N26" s="42"/>
      <c r="O26" s="41">
        <f t="shared" si="4"/>
        <v>0</v>
      </c>
      <c r="P26" s="15" t="str">
        <f t="shared" si="5"/>
        <v>Sem histórico de consumo</v>
      </c>
    </row>
    <row r="27" spans="1:16" s="35" customFormat="1" ht="45" x14ac:dyDescent="0.25">
      <c r="A27" s="35">
        <f t="shared" si="0"/>
        <v>0</v>
      </c>
      <c r="B27" s="35" t="str">
        <f t="shared" si="1"/>
        <v>← DIGITE O CÓDIGO DO SEU ÓRGÃO</v>
      </c>
      <c r="C27" s="36">
        <f t="shared" si="2"/>
        <v>0</v>
      </c>
      <c r="D27" s="35" t="str">
        <f t="shared" si="3"/>
        <v>3.3.90.30.26.01.0102.000015-01</v>
      </c>
      <c r="E27" s="37">
        <v>21</v>
      </c>
      <c r="F27" s="34" t="s">
        <v>159</v>
      </c>
      <c r="G27" s="39" t="str">
        <f>VLOOKUP(F27,'Base de Dados 30.26'!A:C,3,FALSE)</f>
        <v>ADAPTADOR</v>
      </c>
      <c r="H27" s="39" t="str">
        <f>VLOOKUP(F27,'Base de Dados 30.26'!A:E,5,FALSE)</f>
        <v>ADAPTADOR,Aplicação: Adaptador para tomada, Material: Termoplástico, Tipo Entrada: 2P+T, Tipo Saída: 2P, Tensão: 250V, Amperagem: 20A.</v>
      </c>
      <c r="I27" s="14">
        <f>COUNTIF('Base de Dados 30.26'!A:A,'Respostas Órgãos'!F27)</f>
        <v>5</v>
      </c>
      <c r="J27" s="14">
        <f>SUMIF('Base de Dados 30.26'!A:A,'Respostas Órgãos'!F27,'Base de Dados 30.26'!L:L)</f>
        <v>320</v>
      </c>
      <c r="K27" s="40" t="str">
        <f>VLOOKUP(F27,'Base de Dados 30.26'!A:F,6,FALSE)</f>
        <v>un</v>
      </c>
      <c r="L27" s="33">
        <f>SUMIF('Base de Dados 30.26'!B:B,'Respostas Órgãos'!F27&amp;" - "&amp;'Respostas Órgãos'!$G$4,'Base de Dados 30.26'!L:L)</f>
        <v>0</v>
      </c>
      <c r="M27" s="41">
        <f>SUMIF('Base de Dados 30.26'!B:B,'Respostas Órgãos'!F27&amp;" - "&amp;'Respostas Órgãos'!$G$4,'Base de Dados 30.26'!I:I)</f>
        <v>0</v>
      </c>
      <c r="N27" s="42"/>
      <c r="O27" s="41">
        <f t="shared" si="4"/>
        <v>0</v>
      </c>
      <c r="P27" s="15" t="str">
        <f t="shared" si="5"/>
        <v>Sem histórico de consumo</v>
      </c>
    </row>
    <row r="28" spans="1:16" s="35" customFormat="1" ht="30" x14ac:dyDescent="0.25">
      <c r="A28" s="35">
        <f t="shared" si="0"/>
        <v>0</v>
      </c>
      <c r="B28" s="35" t="str">
        <f t="shared" si="1"/>
        <v>← DIGITE O CÓDIGO DO SEU ÓRGÃO</v>
      </c>
      <c r="C28" s="36">
        <f t="shared" si="2"/>
        <v>0</v>
      </c>
      <c r="D28" s="35" t="str">
        <f t="shared" si="3"/>
        <v>3.3.90.30.26.01.0106.000004-01</v>
      </c>
      <c r="E28" s="37">
        <v>22</v>
      </c>
      <c r="F28" s="34" t="s">
        <v>161</v>
      </c>
      <c r="G28" s="39" t="str">
        <f>VLOOKUP(F28,'Base de Dados 30.26'!A:C,3,FALSE)</f>
        <v>BENJAMIM</v>
      </c>
      <c r="H28" s="39" t="str">
        <f>VLOOKUP(F28,'Base de Dados 30.26'!A:E,5,FALSE)</f>
        <v>BENJAMIM,Material: Termoplástico, Entrada: 2P+T, Tipo: 03 saídas 2P+T, Amperagem: 10 A, Voltagem: 250 V.</v>
      </c>
      <c r="I28" s="14">
        <f>COUNTIF('Base de Dados 30.26'!A:A,'Respostas Órgãos'!F28)</f>
        <v>20</v>
      </c>
      <c r="J28" s="14">
        <f>SUMIF('Base de Dados 30.26'!A:A,'Respostas Órgãos'!F28,'Base de Dados 30.26'!L:L)</f>
        <v>948.5</v>
      </c>
      <c r="K28" s="40" t="str">
        <f>VLOOKUP(F28,'Base de Dados 30.26'!A:F,6,FALSE)</f>
        <v>un</v>
      </c>
      <c r="L28" s="33">
        <f>SUMIF('Base de Dados 30.26'!B:B,'Respostas Órgãos'!F28&amp;" - "&amp;'Respostas Órgãos'!$G$4,'Base de Dados 30.26'!L:L)</f>
        <v>0</v>
      </c>
      <c r="M28" s="41">
        <f>SUMIF('Base de Dados 30.26'!B:B,'Respostas Órgãos'!F28&amp;" - "&amp;'Respostas Órgãos'!$G$4,'Base de Dados 30.26'!I:I)</f>
        <v>0</v>
      </c>
      <c r="N28" s="42"/>
      <c r="O28" s="41">
        <f t="shared" si="4"/>
        <v>0</v>
      </c>
      <c r="P28" s="15" t="str">
        <f t="shared" si="5"/>
        <v>Sem histórico de consumo</v>
      </c>
    </row>
    <row r="29" spans="1:16" s="35" customFormat="1" ht="120" x14ac:dyDescent="0.25">
      <c r="A29" s="35">
        <f t="shared" si="0"/>
        <v>0</v>
      </c>
      <c r="B29" s="35" t="str">
        <f t="shared" si="1"/>
        <v>← DIGITE O CÓDIGO DO SEU ÓRGÃO</v>
      </c>
      <c r="C29" s="36">
        <f t="shared" si="2"/>
        <v>0</v>
      </c>
      <c r="D29" s="35" t="str">
        <f t="shared" si="3"/>
        <v>3.3.90.30.26.01.0247.000015-01</v>
      </c>
      <c r="E29" s="37">
        <v>23</v>
      </c>
      <c r="F29" s="34" t="s">
        <v>230</v>
      </c>
      <c r="G29" s="39" t="str">
        <f>VLOOKUP(F29,'Base de Dados 30.26'!A:C,3,FALSE)</f>
        <v>LUMINÁRIA</v>
      </c>
      <c r="H29" s="39" t="str">
        <f>VLOOKUP(F29,'Base de Dados 30.26'!A:E,5,FALSE)</f>
        <v>LUMINÁRIA,Características Técnicas Mínimas: quadrada, de embutir, aba de 25mm, com barra de LED, potência de 39W, luz branco neutro, temperatura de cor de 4.000k, corpo e aba em chapa de aço tratada com acabamento em pintura eletrostática branca, refletor e aletas parabólicas em alumínio anodizado de alto brilho com reflexão total de 86%, difusor translúcido, fluxo luminoso 3.735lm, IRC maior que 80%, 220V, IP 20.</v>
      </c>
      <c r="I29" s="14">
        <f>COUNTIF('Base de Dados 30.26'!A:A,'Respostas Órgãos'!F29)</f>
        <v>1</v>
      </c>
      <c r="J29" s="14">
        <f>SUMIF('Base de Dados 30.26'!A:A,'Respostas Órgãos'!F29,'Base de Dados 30.26'!L:L)</f>
        <v>0</v>
      </c>
      <c r="K29" s="40" t="str">
        <f>VLOOKUP(F29,'Base de Dados 30.26'!A:F,6,FALSE)</f>
        <v>un</v>
      </c>
      <c r="L29" s="33">
        <f>SUMIF('Base de Dados 30.26'!B:B,'Respostas Órgãos'!F29&amp;" - "&amp;'Respostas Órgãos'!$G$4,'Base de Dados 30.26'!L:L)</f>
        <v>0</v>
      </c>
      <c r="M29" s="41">
        <f>SUMIF('Base de Dados 30.26'!B:B,'Respostas Órgãos'!F29&amp;" - "&amp;'Respostas Órgãos'!$G$4,'Base de Dados 30.26'!I:I)</f>
        <v>0</v>
      </c>
      <c r="N29" s="42"/>
      <c r="O29" s="41">
        <f t="shared" si="4"/>
        <v>0</v>
      </c>
      <c r="P29" s="15" t="str">
        <f t="shared" si="5"/>
        <v>Sem histórico de consumo</v>
      </c>
    </row>
    <row r="30" spans="1:16" s="35" customFormat="1" ht="75" x14ac:dyDescent="0.25">
      <c r="A30" s="35">
        <f t="shared" si="0"/>
        <v>0</v>
      </c>
      <c r="B30" s="35" t="str">
        <f t="shared" si="1"/>
        <v>← DIGITE O CÓDIGO DO SEU ÓRGÃO</v>
      </c>
      <c r="C30" s="36">
        <f t="shared" si="2"/>
        <v>0</v>
      </c>
      <c r="D30" s="35" t="str">
        <f t="shared" si="3"/>
        <v>3.3.90.30.26.01.0247.000016-01</v>
      </c>
      <c r="E30" s="37">
        <v>24</v>
      </c>
      <c r="F30" s="34" t="s">
        <v>234</v>
      </c>
      <c r="G30" s="39" t="str">
        <f>VLOOKUP(F30,'Base de Dados 30.26'!A:C,3,FALSE)</f>
        <v>LUMINÁRIA</v>
      </c>
      <c r="H30" s="39" t="str">
        <f>VLOOKUP(F30,'Base de Dados 30.26'!A:E,5,FALSE)</f>
        <v>LUMINÁRIA,Características Técnicas Mínimas: de LED, corpo e difusor em policarbonato, equipado com cabo PP de duplo isolamento, driver interno isolado, potência de 32W, temperatura de cor de 6.500k, bivolt automático, IP 65, IRC maior que 70%.</v>
      </c>
      <c r="I30" s="14">
        <f>COUNTIF('Base de Dados 30.26'!A:A,'Respostas Órgãos'!F30)</f>
        <v>1</v>
      </c>
      <c r="J30" s="14">
        <f>SUMIF('Base de Dados 30.26'!A:A,'Respostas Órgãos'!F30,'Base de Dados 30.26'!L:L)</f>
        <v>0</v>
      </c>
      <c r="K30" s="40" t="str">
        <f>VLOOKUP(F30,'Base de Dados 30.26'!A:F,6,FALSE)</f>
        <v>un</v>
      </c>
      <c r="L30" s="33">
        <f>SUMIF('Base de Dados 30.26'!B:B,'Respostas Órgãos'!F30&amp;" - "&amp;'Respostas Órgãos'!$G$4,'Base de Dados 30.26'!L:L)</f>
        <v>0</v>
      </c>
      <c r="M30" s="41">
        <f>SUMIF('Base de Dados 30.26'!B:B,'Respostas Órgãos'!F30&amp;" - "&amp;'Respostas Órgãos'!$G$4,'Base de Dados 30.26'!I:I)</f>
        <v>0</v>
      </c>
      <c r="N30" s="42"/>
      <c r="O30" s="41">
        <f t="shared" si="4"/>
        <v>0</v>
      </c>
      <c r="P30" s="15" t="str">
        <f t="shared" si="5"/>
        <v>Sem histórico de consumo</v>
      </c>
    </row>
    <row r="31" spans="1:16" s="35" customFormat="1" ht="30" x14ac:dyDescent="0.25">
      <c r="A31" s="35">
        <f t="shared" si="0"/>
        <v>0</v>
      </c>
      <c r="B31" s="35" t="str">
        <f t="shared" si="1"/>
        <v>← DIGITE O CÓDIGO DO SEU ÓRGÃO</v>
      </c>
      <c r="C31" s="36">
        <f t="shared" si="2"/>
        <v>0</v>
      </c>
      <c r="D31" s="35" t="str">
        <f t="shared" si="3"/>
        <v>3.3.90.30.26.01.0278.000001-01</v>
      </c>
      <c r="E31" s="37">
        <v>25</v>
      </c>
      <c r="F31" s="34" t="s">
        <v>205</v>
      </c>
      <c r="G31" s="39" t="str">
        <f>VLOOKUP(F31,'Base de Dados 30.26'!A:C,3,FALSE)</f>
        <v>TERMINAL TIPO OLHAL</v>
      </c>
      <c r="H31" s="39" t="str">
        <f>VLOOKUP(F31,'Base de Dados 30.26'!A:E,5,FALSE)</f>
        <v>TERMINAL TIPO OLHAL,Material: cobre, de 4 a 6mm, de ponta para cabos eletricos.</v>
      </c>
      <c r="I31" s="14">
        <f>COUNTIF('Base de Dados 30.26'!A:A,'Respostas Órgãos'!F31)</f>
        <v>2</v>
      </c>
      <c r="J31" s="14">
        <f>SUMIF('Base de Dados 30.26'!A:A,'Respostas Órgãos'!F31,'Base de Dados 30.26'!L:L)</f>
        <v>150.5</v>
      </c>
      <c r="K31" s="40" t="str">
        <f>VLOOKUP(F31,'Base de Dados 30.26'!A:F,6,FALSE)</f>
        <v>un</v>
      </c>
      <c r="L31" s="33">
        <f>SUMIF('Base de Dados 30.26'!B:B,'Respostas Órgãos'!F31&amp;" - "&amp;'Respostas Órgãos'!$G$4,'Base de Dados 30.26'!L:L)</f>
        <v>0</v>
      </c>
      <c r="M31" s="41">
        <f>SUMIF('Base de Dados 30.26'!B:B,'Respostas Órgãos'!F31&amp;" - "&amp;'Respostas Órgãos'!$G$4,'Base de Dados 30.26'!I:I)</f>
        <v>0</v>
      </c>
      <c r="N31" s="42"/>
      <c r="O31" s="41">
        <f t="shared" si="4"/>
        <v>0</v>
      </c>
      <c r="P31" s="15" t="str">
        <f t="shared" si="5"/>
        <v>Sem histórico de consumo</v>
      </c>
    </row>
    <row r="32" spans="1:16" s="35" customFormat="1" ht="60" x14ac:dyDescent="0.25">
      <c r="A32" s="35">
        <f t="shared" si="0"/>
        <v>0</v>
      </c>
      <c r="B32" s="35" t="str">
        <f t="shared" si="1"/>
        <v>← DIGITE O CÓDIGO DO SEU ÓRGÃO</v>
      </c>
      <c r="C32" s="36">
        <f t="shared" si="2"/>
        <v>0</v>
      </c>
      <c r="D32" s="35" t="str">
        <f t="shared" si="3"/>
        <v>3.3.90.30.26.01.0330.000003-01</v>
      </c>
      <c r="E32" s="37">
        <v>26</v>
      </c>
      <c r="F32" s="34" t="s">
        <v>236</v>
      </c>
      <c r="G32" s="39" t="str">
        <f>VLOOKUP(F32,'Base de Dados 30.26'!A:C,3,FALSE)</f>
        <v>REFLETOR</v>
      </c>
      <c r="H32" s="39" t="str">
        <f>VLOOKUP(F32,'Base de Dados 30.26'!A:E,5,FALSE)</f>
        <v>REFLETOR,Descrição: de LED, potência de 50W, bivolt, luz branco frio, fluxo luminoso de 4.000 a 5.000lm, ângulo de luz de 120º, confeccionado em alumínio preto, grau de proteção IP66.</v>
      </c>
      <c r="I32" s="14">
        <f>COUNTIF('Base de Dados 30.26'!A:A,'Respostas Órgãos'!F32)</f>
        <v>1</v>
      </c>
      <c r="J32" s="14">
        <f>SUMIF('Base de Dados 30.26'!A:A,'Respostas Órgãos'!F32,'Base de Dados 30.26'!L:L)</f>
        <v>0</v>
      </c>
      <c r="K32" s="40" t="str">
        <f>VLOOKUP(F32,'Base de Dados 30.26'!A:F,6,FALSE)</f>
        <v>un</v>
      </c>
      <c r="L32" s="33">
        <f>SUMIF('Base de Dados 30.26'!B:B,'Respostas Órgãos'!F32&amp;" - "&amp;'Respostas Órgãos'!$G$4,'Base de Dados 30.26'!L:L)</f>
        <v>0</v>
      </c>
      <c r="M32" s="41">
        <f>SUMIF('Base de Dados 30.26'!B:B,'Respostas Órgãos'!F32&amp;" - "&amp;'Respostas Órgãos'!$G$4,'Base de Dados 30.26'!I:I)</f>
        <v>0</v>
      </c>
      <c r="N32" s="42"/>
      <c r="O32" s="41">
        <f t="shared" si="4"/>
        <v>0</v>
      </c>
      <c r="P32" s="15" t="str">
        <f t="shared" si="5"/>
        <v>Sem histórico de consumo</v>
      </c>
    </row>
    <row r="33" spans="1:16" s="35" customFormat="1" ht="60" x14ac:dyDescent="0.25">
      <c r="A33" s="35">
        <f t="shared" si="0"/>
        <v>0</v>
      </c>
      <c r="B33" s="35" t="str">
        <f t="shared" si="1"/>
        <v>← DIGITE O CÓDIGO DO SEU ÓRGÃO</v>
      </c>
      <c r="C33" s="36">
        <f t="shared" si="2"/>
        <v>0</v>
      </c>
      <c r="D33" s="35" t="str">
        <f t="shared" si="3"/>
        <v>3.3.90.30.26.01.0330.000004-01</v>
      </c>
      <c r="E33" s="37">
        <v>27</v>
      </c>
      <c r="F33" s="34" t="s">
        <v>238</v>
      </c>
      <c r="G33" s="39" t="str">
        <f>VLOOKUP(F33,'Base de Dados 30.26'!A:C,3,FALSE)</f>
        <v>REFLETOR</v>
      </c>
      <c r="H33" s="39" t="str">
        <f>VLOOKUP(F33,'Base de Dados 30.26'!A:E,5,FALSE)</f>
        <v>REFLETOR,Descrição: de LED, potência de 100W, bivolt, luz branco frio, fluxo luminoso de 8.000 a 10.000lm, ângulo de luz de 120º, confeccionado em alumínio preto, grau de proteção IP66.</v>
      </c>
      <c r="I33" s="14">
        <f>COUNTIF('Base de Dados 30.26'!A:A,'Respostas Órgãos'!F33)</f>
        <v>1</v>
      </c>
      <c r="J33" s="14">
        <f>SUMIF('Base de Dados 30.26'!A:A,'Respostas Órgãos'!F33,'Base de Dados 30.26'!L:L)</f>
        <v>0</v>
      </c>
      <c r="K33" s="40" t="str">
        <f>VLOOKUP(F33,'Base de Dados 30.26'!A:F,6,FALSE)</f>
        <v>un</v>
      </c>
      <c r="L33" s="33">
        <f>SUMIF('Base de Dados 30.26'!B:B,'Respostas Órgãos'!F33&amp;" - "&amp;'Respostas Órgãos'!$G$4,'Base de Dados 30.26'!L:L)</f>
        <v>0</v>
      </c>
      <c r="M33" s="41">
        <f>SUMIF('Base de Dados 30.26'!B:B,'Respostas Órgãos'!F33&amp;" - "&amp;'Respostas Órgãos'!$G$4,'Base de Dados 30.26'!I:I)</f>
        <v>0</v>
      </c>
      <c r="N33" s="42"/>
      <c r="O33" s="41">
        <f t="shared" si="4"/>
        <v>0</v>
      </c>
      <c r="P33" s="15" t="str">
        <f t="shared" si="5"/>
        <v>Sem histórico de consumo</v>
      </c>
    </row>
    <row r="34" spans="1:16" s="35" customFormat="1" ht="45" x14ac:dyDescent="0.25">
      <c r="A34" s="35">
        <f t="shared" si="0"/>
        <v>0</v>
      </c>
      <c r="B34" s="35" t="str">
        <f t="shared" si="1"/>
        <v>← DIGITE O CÓDIGO DO SEU ÓRGÃO</v>
      </c>
      <c r="C34" s="36">
        <f t="shared" si="2"/>
        <v>0</v>
      </c>
      <c r="D34" s="35" t="str">
        <f t="shared" si="3"/>
        <v>3.3.90.30.26.01.0334.000001-01</v>
      </c>
      <c r="E34" s="37">
        <v>28</v>
      </c>
      <c r="F34" s="38" t="s">
        <v>208</v>
      </c>
      <c r="G34" s="39" t="str">
        <f>VLOOKUP(F34,'Base de Dados 30.26'!A:C,3,FALSE)</f>
        <v>LÂMPADA DE LED</v>
      </c>
      <c r="H34" s="39" t="str">
        <f>VLOOKUP(F34,'Base de Dados 30.26'!A:E,5,FALSE)</f>
        <v>LÂMPADA DE LED,Descrição: tipo PAR 38, bivolt, potência de 18W, base E-27, temperatura de cor de 2.700 k, IRC maior ou igual a 80%, fluxo luminoso de 490-700lm.</v>
      </c>
      <c r="I34" s="14">
        <f>COUNTIF('Base de Dados 30.26'!A:A,'Respostas Órgãos'!F34)</f>
        <v>12</v>
      </c>
      <c r="J34" s="14">
        <f>SUMIF('Base de Dados 30.26'!A:A,'Respostas Órgãos'!F34,'Base de Dados 30.26'!L:L)</f>
        <v>315.5</v>
      </c>
      <c r="K34" s="40" t="str">
        <f>VLOOKUP(F34,'Base de Dados 30.26'!A:F,6,FALSE)</f>
        <v>un</v>
      </c>
      <c r="L34" s="33">
        <f>SUMIF('Base de Dados 30.26'!B:B,'Respostas Órgãos'!F34&amp;" - "&amp;'Respostas Órgãos'!$G$4,'Base de Dados 30.26'!L:L)</f>
        <v>0</v>
      </c>
      <c r="M34" s="41">
        <f>SUMIF('Base de Dados 30.26'!B:B,'Respostas Órgãos'!F34&amp;" - "&amp;'Respostas Órgãos'!$G$4,'Base de Dados 30.26'!I:I)</f>
        <v>0</v>
      </c>
      <c r="N34" s="42"/>
      <c r="O34" s="41">
        <f t="shared" si="4"/>
        <v>0</v>
      </c>
      <c r="P34" s="15" t="str">
        <f t="shared" si="5"/>
        <v>Sem histórico de consumo</v>
      </c>
    </row>
    <row r="35" spans="1:16" s="35" customFormat="1" ht="45" x14ac:dyDescent="0.25">
      <c r="A35" s="35">
        <f t="shared" si="0"/>
        <v>0</v>
      </c>
      <c r="B35" s="35" t="str">
        <f t="shared" si="1"/>
        <v>← DIGITE O CÓDIGO DO SEU ÓRGÃO</v>
      </c>
      <c r="C35" s="36">
        <f t="shared" si="2"/>
        <v>0</v>
      </c>
      <c r="D35" s="35" t="str">
        <f t="shared" si="3"/>
        <v>3.3.90.30.26.01.0334.000002-01</v>
      </c>
      <c r="E35" s="37">
        <v>29</v>
      </c>
      <c r="F35" s="38" t="s">
        <v>210</v>
      </c>
      <c r="G35" s="39" t="str">
        <f>VLOOKUP(F35,'Base de Dados 30.26'!A:C,3,FALSE)</f>
        <v>LÂMPADA DE LED</v>
      </c>
      <c r="H35" s="39" t="str">
        <f>VLOOKUP(F35,'Base de Dados 30.26'!A:E,5,FALSE)</f>
        <v>LÂMPADA DE LED,Descrição: potência de 10W, bivolt, IRC maior ou igual a 80%, temperatura de cor de 3500 a 5000 k, base E-27.</v>
      </c>
      <c r="I35" s="14">
        <f>COUNTIF('Base de Dados 30.26'!A:A,'Respostas Órgãos'!F35)</f>
        <v>29</v>
      </c>
      <c r="J35" s="14">
        <f>SUMIF('Base de Dados 30.26'!A:A,'Respostas Órgãos'!F35,'Base de Dados 30.26'!L:L)</f>
        <v>3589.5</v>
      </c>
      <c r="K35" s="40" t="str">
        <f>VLOOKUP(F35,'Base de Dados 30.26'!A:F,6,FALSE)</f>
        <v>un</v>
      </c>
      <c r="L35" s="33">
        <f>SUMIF('Base de Dados 30.26'!B:B,'Respostas Órgãos'!F35&amp;" - "&amp;'Respostas Órgãos'!$G$4,'Base de Dados 30.26'!L:L)</f>
        <v>0</v>
      </c>
      <c r="M35" s="41">
        <f>SUMIF('Base de Dados 30.26'!B:B,'Respostas Órgãos'!F35&amp;" - "&amp;'Respostas Órgãos'!$G$4,'Base de Dados 30.26'!I:I)</f>
        <v>0</v>
      </c>
      <c r="N35" s="42"/>
      <c r="O35" s="41">
        <f t="shared" si="4"/>
        <v>0</v>
      </c>
      <c r="P35" s="15" t="str">
        <f t="shared" si="5"/>
        <v>Sem histórico de consumo</v>
      </c>
    </row>
    <row r="36" spans="1:16" s="35" customFormat="1" ht="45" x14ac:dyDescent="0.25">
      <c r="A36" s="35">
        <f t="shared" si="0"/>
        <v>0</v>
      </c>
      <c r="B36" s="35" t="str">
        <f t="shared" si="1"/>
        <v>← DIGITE O CÓDIGO DO SEU ÓRGÃO</v>
      </c>
      <c r="C36" s="36">
        <f t="shared" si="2"/>
        <v>0</v>
      </c>
      <c r="D36" s="35" t="str">
        <f t="shared" si="3"/>
        <v>3.3.90.30.26.01.0334.000004-01</v>
      </c>
      <c r="E36" s="37">
        <v>30</v>
      </c>
      <c r="F36" s="38" t="s">
        <v>212</v>
      </c>
      <c r="G36" s="39" t="str">
        <f>VLOOKUP(F36,'Base de Dados 30.26'!A:C,3,FALSE)</f>
        <v>LÂMPADA DE LED</v>
      </c>
      <c r="H36" s="39" t="str">
        <f>VLOOKUP(F36,'Base de Dados 30.26'!A:E,5,FALSE)</f>
        <v>LÂMPADA DE LED,Descrição: compacta eletrônica, temperatura de cor de 3500 a 5000 k, base E-27, potência de 15W, 220V.</v>
      </c>
      <c r="I36" s="14">
        <f>COUNTIF('Base de Dados 30.26'!A:A,'Respostas Órgãos'!F36)</f>
        <v>30</v>
      </c>
      <c r="J36" s="14">
        <f>SUMIF('Base de Dados 30.26'!A:A,'Respostas Órgãos'!F36,'Base de Dados 30.26'!L:L)</f>
        <v>1855.5</v>
      </c>
      <c r="K36" s="40" t="str">
        <f>VLOOKUP(F36,'Base de Dados 30.26'!A:F,6,FALSE)</f>
        <v>un</v>
      </c>
      <c r="L36" s="33">
        <f>SUMIF('Base de Dados 30.26'!B:B,'Respostas Órgãos'!F36&amp;" - "&amp;'Respostas Órgãos'!$G$4,'Base de Dados 30.26'!L:L)</f>
        <v>0</v>
      </c>
      <c r="M36" s="41">
        <f>SUMIF('Base de Dados 30.26'!B:B,'Respostas Órgãos'!F36&amp;" - "&amp;'Respostas Órgãos'!$G$4,'Base de Dados 30.26'!I:I)</f>
        <v>0</v>
      </c>
      <c r="N36" s="42"/>
      <c r="O36" s="41">
        <f t="shared" si="4"/>
        <v>0</v>
      </c>
      <c r="P36" s="15" t="str">
        <f t="shared" si="5"/>
        <v>Sem histórico de consumo</v>
      </c>
    </row>
    <row r="37" spans="1:16" s="35" customFormat="1" ht="45" x14ac:dyDescent="0.25">
      <c r="A37" s="35">
        <f t="shared" si="0"/>
        <v>0</v>
      </c>
      <c r="B37" s="35" t="str">
        <f t="shared" si="1"/>
        <v>← DIGITE O CÓDIGO DO SEU ÓRGÃO</v>
      </c>
      <c r="C37" s="36">
        <f t="shared" si="2"/>
        <v>0</v>
      </c>
      <c r="D37" s="35" t="str">
        <f t="shared" si="3"/>
        <v>3.3.90.30.26.01.0334.000005-01</v>
      </c>
      <c r="E37" s="37">
        <v>31</v>
      </c>
      <c r="F37" s="38" t="s">
        <v>214</v>
      </c>
      <c r="G37" s="39" t="str">
        <f>VLOOKUP(F37,'Base de Dados 30.26'!A:C,3,FALSE)</f>
        <v>LÂMPADA DE LED</v>
      </c>
      <c r="H37" s="39" t="str">
        <f>VLOOKUP(F37,'Base de Dados 30.26'!A:E,5,FALSE)</f>
        <v>LÂMPADA DE LED,Descrição: compacta eletrônica, temperatura de cor de 3500 a 5000 k, base E-27, potência de 7W, 220V.</v>
      </c>
      <c r="I37" s="14">
        <f>COUNTIF('Base de Dados 30.26'!A:A,'Respostas Órgãos'!F37)</f>
        <v>23</v>
      </c>
      <c r="J37" s="14">
        <f>SUMIF('Base de Dados 30.26'!A:A,'Respostas Órgãos'!F37,'Base de Dados 30.26'!L:L)</f>
        <v>900.5</v>
      </c>
      <c r="K37" s="40" t="str">
        <f>VLOOKUP(F37,'Base de Dados 30.26'!A:F,6,FALSE)</f>
        <v>un</v>
      </c>
      <c r="L37" s="33">
        <f>SUMIF('Base de Dados 30.26'!B:B,'Respostas Órgãos'!F37&amp;" - "&amp;'Respostas Órgãos'!$G$4,'Base de Dados 30.26'!L:L)</f>
        <v>0</v>
      </c>
      <c r="M37" s="41">
        <f>SUMIF('Base de Dados 30.26'!B:B,'Respostas Órgãos'!F37&amp;" - "&amp;'Respostas Órgãos'!$G$4,'Base de Dados 30.26'!I:I)</f>
        <v>0</v>
      </c>
      <c r="N37" s="42"/>
      <c r="O37" s="41">
        <f t="shared" si="4"/>
        <v>0</v>
      </c>
      <c r="P37" s="15" t="str">
        <f t="shared" si="5"/>
        <v>Sem histórico de consumo</v>
      </c>
    </row>
    <row r="38" spans="1:16" s="35" customFormat="1" ht="45" x14ac:dyDescent="0.25">
      <c r="A38" s="35">
        <f t="shared" si="0"/>
        <v>0</v>
      </c>
      <c r="B38" s="35" t="str">
        <f t="shared" si="1"/>
        <v>← DIGITE O CÓDIGO DO SEU ÓRGÃO</v>
      </c>
      <c r="C38" s="36">
        <f t="shared" si="2"/>
        <v>0</v>
      </c>
      <c r="D38" s="35" t="str">
        <f t="shared" si="3"/>
        <v>3.3.90.30.26.01.0334.000006-01</v>
      </c>
      <c r="E38" s="37">
        <v>32</v>
      </c>
      <c r="F38" s="38" t="s">
        <v>216</v>
      </c>
      <c r="G38" s="39" t="str">
        <f>VLOOKUP(F38,'Base de Dados 30.26'!A:C,3,FALSE)</f>
        <v>LÂMPADA DE LED</v>
      </c>
      <c r="H38" s="39" t="str">
        <f>VLOOKUP(F38,'Base de Dados 30.26'!A:E,5,FALSE)</f>
        <v>LÂMPADA DE LED,Descrição: compacta eletrônica, temperatura de cor de 3500 a 5000 k, base E-27, potência de 20W, 220V.</v>
      </c>
      <c r="I38" s="14">
        <f>COUNTIF('Base de Dados 30.26'!A:A,'Respostas Órgãos'!F38)</f>
        <v>20</v>
      </c>
      <c r="J38" s="14">
        <f>SUMIF('Base de Dados 30.26'!A:A,'Respostas Órgãos'!F38,'Base de Dados 30.26'!L:L)</f>
        <v>390.5</v>
      </c>
      <c r="K38" s="40" t="str">
        <f>VLOOKUP(F38,'Base de Dados 30.26'!A:F,6,FALSE)</f>
        <v>un</v>
      </c>
      <c r="L38" s="33">
        <f>SUMIF('Base de Dados 30.26'!B:B,'Respostas Órgãos'!F38&amp;" - "&amp;'Respostas Órgãos'!$G$4,'Base de Dados 30.26'!L:L)</f>
        <v>0</v>
      </c>
      <c r="M38" s="41">
        <f>SUMIF('Base de Dados 30.26'!B:B,'Respostas Órgãos'!F38&amp;" - "&amp;'Respostas Órgãos'!$G$4,'Base de Dados 30.26'!I:I)</f>
        <v>0</v>
      </c>
      <c r="N38" s="42"/>
      <c r="O38" s="41">
        <f t="shared" si="4"/>
        <v>0</v>
      </c>
      <c r="P38" s="15" t="str">
        <f t="shared" si="5"/>
        <v>Sem histórico de consumo</v>
      </c>
    </row>
    <row r="39" spans="1:16" s="35" customFormat="1" ht="30" x14ac:dyDescent="0.25">
      <c r="A39" s="35">
        <f t="shared" si="0"/>
        <v>0</v>
      </c>
      <c r="B39" s="35" t="str">
        <f t="shared" si="1"/>
        <v>← DIGITE O CÓDIGO DO SEU ÓRGÃO</v>
      </c>
      <c r="C39" s="36">
        <f t="shared" si="2"/>
        <v>0</v>
      </c>
      <c r="D39" s="35" t="str">
        <f t="shared" si="3"/>
        <v>3.3.90.30.26.01.0334.000008-01</v>
      </c>
      <c r="E39" s="37">
        <v>33</v>
      </c>
      <c r="F39" s="38" t="s">
        <v>218</v>
      </c>
      <c r="G39" s="39" t="str">
        <f>VLOOKUP(F39,'Base de Dados 30.26'!A:C,3,FALSE)</f>
        <v>LÂMPADA DE LED</v>
      </c>
      <c r="H39" s="39" t="str">
        <f>VLOOKUP(F39,'Base de Dados 30.26'!A:E,5,FALSE)</f>
        <v>LÂMPADA DE LED,Descrição: alto brilho, potência de 150W, 220V.</v>
      </c>
      <c r="I39" s="14">
        <f>COUNTIF('Base de Dados 30.26'!A:A,'Respostas Órgãos'!F39)</f>
        <v>1</v>
      </c>
      <c r="J39" s="14">
        <f>SUMIF('Base de Dados 30.26'!A:A,'Respostas Órgãos'!F39,'Base de Dados 30.26'!L:L)</f>
        <v>2.5</v>
      </c>
      <c r="K39" s="40" t="str">
        <f>VLOOKUP(F39,'Base de Dados 30.26'!A:F,6,FALSE)</f>
        <v>un</v>
      </c>
      <c r="L39" s="33">
        <f>SUMIF('Base de Dados 30.26'!B:B,'Respostas Órgãos'!F39&amp;" - "&amp;'Respostas Órgãos'!$G$4,'Base de Dados 30.26'!L:L)</f>
        <v>0</v>
      </c>
      <c r="M39" s="41">
        <f>SUMIF('Base de Dados 30.26'!B:B,'Respostas Órgãos'!F39&amp;" - "&amp;'Respostas Órgãos'!$G$4,'Base de Dados 30.26'!I:I)</f>
        <v>0</v>
      </c>
      <c r="N39" s="42"/>
      <c r="O39" s="41">
        <f t="shared" si="4"/>
        <v>0</v>
      </c>
      <c r="P39" s="15" t="str">
        <f t="shared" si="5"/>
        <v>Sem histórico de consumo</v>
      </c>
    </row>
    <row r="40" spans="1:16" s="35" customFormat="1" ht="30" x14ac:dyDescent="0.25">
      <c r="A40" s="35">
        <f t="shared" si="0"/>
        <v>0</v>
      </c>
      <c r="B40" s="35" t="str">
        <f t="shared" si="1"/>
        <v>← DIGITE O CÓDIGO DO SEU ÓRGÃO</v>
      </c>
      <c r="C40" s="36">
        <f t="shared" si="2"/>
        <v>0</v>
      </c>
      <c r="D40" s="35" t="str">
        <f t="shared" si="3"/>
        <v>3.3.90.30.26.01.0334.000009-01</v>
      </c>
      <c r="E40" s="37">
        <v>34</v>
      </c>
      <c r="F40" s="38" t="s">
        <v>220</v>
      </c>
      <c r="G40" s="39" t="str">
        <f>VLOOKUP(F40,'Base de Dados 30.26'!A:C,3,FALSE)</f>
        <v>LÂMPADA DE LED</v>
      </c>
      <c r="H40" s="39" t="str">
        <f>VLOOKUP(F40,'Base de Dados 30.26'!A:E,5,FALSE)</f>
        <v>LÂMPADA DE LED,Descrição: alto brilho, potência de 90W, 220V.</v>
      </c>
      <c r="I40" s="14">
        <f>COUNTIF('Base de Dados 30.26'!A:A,'Respostas Órgãos'!F40)</f>
        <v>4</v>
      </c>
      <c r="J40" s="14">
        <f>SUMIF('Base de Dados 30.26'!A:A,'Respostas Órgãos'!F40,'Base de Dados 30.26'!L:L)</f>
        <v>374.5</v>
      </c>
      <c r="K40" s="40" t="str">
        <f>VLOOKUP(F40,'Base de Dados 30.26'!A:F,6,FALSE)</f>
        <v>un</v>
      </c>
      <c r="L40" s="33">
        <f>SUMIF('Base de Dados 30.26'!B:B,'Respostas Órgãos'!F40&amp;" - "&amp;'Respostas Órgãos'!$G$4,'Base de Dados 30.26'!L:L)</f>
        <v>0</v>
      </c>
      <c r="M40" s="41">
        <f>SUMIF('Base de Dados 30.26'!B:B,'Respostas Órgãos'!F40&amp;" - "&amp;'Respostas Órgãos'!$G$4,'Base de Dados 30.26'!I:I)</f>
        <v>0</v>
      </c>
      <c r="N40" s="42"/>
      <c r="O40" s="41">
        <f t="shared" si="4"/>
        <v>0</v>
      </c>
      <c r="P40" s="15" t="str">
        <f t="shared" si="5"/>
        <v>Sem histórico de consumo</v>
      </c>
    </row>
    <row r="41" spans="1:16" s="35" customFormat="1" ht="45" x14ac:dyDescent="0.25">
      <c r="A41" s="35">
        <f t="shared" si="0"/>
        <v>0</v>
      </c>
      <c r="B41" s="35" t="str">
        <f t="shared" si="1"/>
        <v>← DIGITE O CÓDIGO DO SEU ÓRGÃO</v>
      </c>
      <c r="C41" s="36">
        <f t="shared" si="2"/>
        <v>0</v>
      </c>
      <c r="D41" s="35" t="str">
        <f t="shared" si="3"/>
        <v>3.3.90.30.26.01.0334.000010-01</v>
      </c>
      <c r="E41" s="37">
        <v>35</v>
      </c>
      <c r="F41" s="38" t="s">
        <v>222</v>
      </c>
      <c r="G41" s="39" t="str">
        <f>VLOOKUP(F41,'Base de Dados 30.26'!A:C,3,FALSE)</f>
        <v>LÂMPADA DE LED</v>
      </c>
      <c r="H41" s="39" t="str">
        <f>VLOOKUP(F41,'Base de Dados 30.26'!A:E,5,FALSE)</f>
        <v>LÂMPADA DE LED,Descrição: tubular, bivolt, potência de 18 a 20W, temperatura de cor de 3500 a 5000k, base G-13, IP 20, tamanho 1200mm - T10.</v>
      </c>
      <c r="I41" s="14">
        <f>COUNTIF('Base de Dados 30.26'!A:A,'Respostas Órgãos'!F41)</f>
        <v>39</v>
      </c>
      <c r="J41" s="14">
        <f>SUMIF('Base de Dados 30.26'!A:A,'Respostas Órgãos'!F41,'Base de Dados 30.26'!L:L)</f>
        <v>6998.5</v>
      </c>
      <c r="K41" s="40" t="str">
        <f>VLOOKUP(F41,'Base de Dados 30.26'!A:F,6,FALSE)</f>
        <v>un</v>
      </c>
      <c r="L41" s="33">
        <f>SUMIF('Base de Dados 30.26'!B:B,'Respostas Órgãos'!F41&amp;" - "&amp;'Respostas Órgãos'!$G$4,'Base de Dados 30.26'!L:L)</f>
        <v>0</v>
      </c>
      <c r="M41" s="41">
        <f>SUMIF('Base de Dados 30.26'!B:B,'Respostas Órgãos'!F41&amp;" - "&amp;'Respostas Órgãos'!$G$4,'Base de Dados 30.26'!I:I)</f>
        <v>0</v>
      </c>
      <c r="N41" s="42"/>
      <c r="O41" s="41">
        <f t="shared" si="4"/>
        <v>0</v>
      </c>
      <c r="P41" s="15" t="str">
        <f t="shared" si="5"/>
        <v>Sem histórico de consumo</v>
      </c>
    </row>
    <row r="42" spans="1:16" s="35" customFormat="1" ht="45" x14ac:dyDescent="0.25">
      <c r="A42" s="35">
        <f t="shared" si="0"/>
        <v>0</v>
      </c>
      <c r="B42" s="35" t="str">
        <f t="shared" si="1"/>
        <v>← DIGITE O CÓDIGO DO SEU ÓRGÃO</v>
      </c>
      <c r="C42" s="36">
        <f t="shared" si="2"/>
        <v>0</v>
      </c>
      <c r="D42" s="35" t="str">
        <f t="shared" si="3"/>
        <v>3.3.90.30.26.01.0334.000011-01</v>
      </c>
      <c r="E42" s="37">
        <v>36</v>
      </c>
      <c r="F42" s="38" t="s">
        <v>224</v>
      </c>
      <c r="G42" s="39" t="str">
        <f>VLOOKUP(F42,'Base de Dados 30.26'!A:C,3,FALSE)</f>
        <v>LÂMPADA DE LED</v>
      </c>
      <c r="H42" s="39" t="str">
        <f>VLOOKUP(F42,'Base de Dados 30.26'!A:E,5,FALSE)</f>
        <v>LÂMPADA DE LED,Descrição: tubular, bivolt, potência de 9 a 10W, temperatura de cor de 3500 a 5000k, base G-13, IP 20, tamanho 600mm - T8.</v>
      </c>
      <c r="I42" s="14">
        <f>COUNTIF('Base de Dados 30.26'!A:A,'Respostas Órgãos'!F42)</f>
        <v>22</v>
      </c>
      <c r="J42" s="14">
        <f>SUMIF('Base de Dados 30.26'!A:A,'Respostas Órgãos'!F42,'Base de Dados 30.26'!L:L)</f>
        <v>1555.5</v>
      </c>
      <c r="K42" s="40" t="str">
        <f>VLOOKUP(F42,'Base de Dados 30.26'!A:F,6,FALSE)</f>
        <v>un</v>
      </c>
      <c r="L42" s="33">
        <f>SUMIF('Base de Dados 30.26'!B:B,'Respostas Órgãos'!F42&amp;" - "&amp;'Respostas Órgãos'!$G$4,'Base de Dados 30.26'!L:L)</f>
        <v>0</v>
      </c>
      <c r="M42" s="41">
        <f>SUMIF('Base de Dados 30.26'!B:B,'Respostas Órgãos'!F42&amp;" - "&amp;'Respostas Órgãos'!$G$4,'Base de Dados 30.26'!I:I)</f>
        <v>0</v>
      </c>
      <c r="N42" s="42"/>
      <c r="O42" s="41">
        <f t="shared" si="4"/>
        <v>0</v>
      </c>
      <c r="P42" s="15" t="str">
        <f t="shared" si="5"/>
        <v>Sem histórico de consumo</v>
      </c>
    </row>
    <row r="43" spans="1:16" s="35" customFormat="1" ht="30" x14ac:dyDescent="0.25">
      <c r="A43" s="35">
        <f t="shared" si="0"/>
        <v>0</v>
      </c>
      <c r="B43" s="35" t="str">
        <f t="shared" si="1"/>
        <v>← DIGITE O CÓDIGO DO SEU ÓRGÃO</v>
      </c>
      <c r="C43" s="36">
        <f t="shared" si="2"/>
        <v>0</v>
      </c>
      <c r="D43" s="35" t="str">
        <f t="shared" si="3"/>
        <v>3.3.90.30.26.01.0334.000012-01</v>
      </c>
      <c r="E43" s="37">
        <v>37</v>
      </c>
      <c r="F43" s="38" t="s">
        <v>226</v>
      </c>
      <c r="G43" s="39" t="str">
        <f>VLOOKUP(F43,'Base de Dados 30.26'!A:C,3,FALSE)</f>
        <v>LÂMPADA DE LED</v>
      </c>
      <c r="H43" s="39" t="str">
        <f>VLOOKUP(F43,'Base de Dados 30.26'!A:E,5,FALSE)</f>
        <v>LÂMPADA DE LED,Descrição: de alta potência, 40w, bivolt, temperatura de cor de 3500 a 6500k, base E-27, IP 20.</v>
      </c>
      <c r="I43" s="14">
        <f>COUNTIF('Base de Dados 30.26'!A:A,'Respostas Órgãos'!F43)</f>
        <v>22</v>
      </c>
      <c r="J43" s="14">
        <f>SUMIF('Base de Dados 30.26'!A:A,'Respostas Órgãos'!F43,'Base de Dados 30.26'!L:L)</f>
        <v>398</v>
      </c>
      <c r="K43" s="40" t="str">
        <f>VLOOKUP(F43,'Base de Dados 30.26'!A:F,6,FALSE)</f>
        <v>un</v>
      </c>
      <c r="L43" s="33">
        <f>SUMIF('Base de Dados 30.26'!B:B,'Respostas Órgãos'!F43&amp;" - "&amp;'Respostas Órgãos'!$G$4,'Base de Dados 30.26'!L:L)</f>
        <v>0</v>
      </c>
      <c r="M43" s="41">
        <f>SUMIF('Base de Dados 30.26'!B:B,'Respostas Órgãos'!F43&amp;" - "&amp;'Respostas Órgãos'!$G$4,'Base de Dados 30.26'!I:I)</f>
        <v>0</v>
      </c>
      <c r="N43" s="42"/>
      <c r="O43" s="41">
        <f t="shared" si="4"/>
        <v>0</v>
      </c>
      <c r="P43" s="15" t="str">
        <f t="shared" si="5"/>
        <v>Sem histórico de consumo</v>
      </c>
    </row>
    <row r="44" spans="1:16" s="35" customFormat="1" ht="30" x14ac:dyDescent="0.25">
      <c r="A44" s="35">
        <f t="shared" si="0"/>
        <v>0</v>
      </c>
      <c r="B44" s="35" t="str">
        <f t="shared" si="1"/>
        <v>← DIGITE O CÓDIGO DO SEU ÓRGÃO</v>
      </c>
      <c r="C44" s="36">
        <f t="shared" si="2"/>
        <v>0</v>
      </c>
      <c r="D44" s="35" t="str">
        <f t="shared" si="3"/>
        <v>3.3.90.30.26.01.0334.000013-01</v>
      </c>
      <c r="E44" s="37">
        <v>38</v>
      </c>
      <c r="F44" s="38" t="s">
        <v>228</v>
      </c>
      <c r="G44" s="39" t="str">
        <f>VLOOKUP(F44,'Base de Dados 30.26'!A:C,3,FALSE)</f>
        <v>LÂMPADA DE LED</v>
      </c>
      <c r="H44" s="39" t="str">
        <f>VLOOKUP(F44,'Base de Dados 30.26'!A:E,5,FALSE)</f>
        <v>LÂMPADA DE LED,Descrição: de alta potência, 60w, bivolt, temperatura de cor de 3500 a 6500k, base E-27, IP 20.</v>
      </c>
      <c r="I44" s="14">
        <f>COUNTIF('Base de Dados 30.26'!A:A,'Respostas Órgãos'!F44)</f>
        <v>22</v>
      </c>
      <c r="J44" s="14">
        <f>SUMIF('Base de Dados 30.26'!A:A,'Respostas Órgãos'!F44,'Base de Dados 30.26'!L:L)</f>
        <v>363.5</v>
      </c>
      <c r="K44" s="40" t="str">
        <f>VLOOKUP(F44,'Base de Dados 30.26'!A:F,6,FALSE)</f>
        <v>un</v>
      </c>
      <c r="L44" s="33">
        <f>SUMIF('Base de Dados 30.26'!B:B,'Respostas Órgãos'!F44&amp;" - "&amp;'Respostas Órgãos'!$G$4,'Base de Dados 30.26'!L:L)</f>
        <v>0</v>
      </c>
      <c r="M44" s="41">
        <f>SUMIF('Base de Dados 30.26'!B:B,'Respostas Órgãos'!F44&amp;" - "&amp;'Respostas Órgãos'!$G$4,'Base de Dados 30.26'!I:I)</f>
        <v>0</v>
      </c>
      <c r="N44" s="42"/>
      <c r="O44" s="41">
        <f t="shared" si="4"/>
        <v>0</v>
      </c>
      <c r="P44" s="15" t="str">
        <f t="shared" si="5"/>
        <v>Sem histórico de consumo</v>
      </c>
    </row>
    <row r="45" spans="1:16" s="35" customFormat="1" ht="120.75" thickBot="1" x14ac:dyDescent="0.3">
      <c r="A45" s="35">
        <f t="shared" si="0"/>
        <v>0</v>
      </c>
      <c r="B45" s="35" t="str">
        <f t="shared" si="1"/>
        <v>← DIGITE O CÓDIGO DO SEU ÓRGÃO</v>
      </c>
      <c r="C45" s="36">
        <f t="shared" si="2"/>
        <v>0</v>
      </c>
      <c r="D45" s="35" t="str">
        <f t="shared" si="3"/>
        <v>3.3.90.30.26.01.0335.000001-01</v>
      </c>
      <c r="E45" s="43">
        <v>39</v>
      </c>
      <c r="F45" s="44" t="s">
        <v>232</v>
      </c>
      <c r="G45" s="45" t="str">
        <f>VLOOKUP(F45,'Base de Dados 30.26'!A:C,3,FALSE)</f>
        <v>DOWNLIGHT DE LED</v>
      </c>
      <c r="H45" s="45" t="str">
        <f>VLOOKUP(F45,'Base de Dados 30.26'!A:E,5,FALSE)</f>
        <v>DOWNLIGHT DE LED,Descrição: quadrada, potência de 19W, fluxo luminoso de 2.135lm, facho de 89º, temperatura de cor de 4.000K, IRC maior que 80, IP 20, de embutir, corpo e refletores em alumínio com pintura branca micro texturizada, tinta pó poliéster de alta resistência, difusor translúcido, leitoso, driver multitensão não dimerizável com alto fator de potência e baixo THD.</v>
      </c>
      <c r="I45" s="46">
        <f>COUNTIF('Base de Dados 30.26'!A:A,'Respostas Órgãos'!F45)</f>
        <v>1</v>
      </c>
      <c r="J45" s="46">
        <f>SUMIF('Base de Dados 30.26'!A:A,'Respostas Órgãos'!F45,'Base de Dados 30.26'!L:L)</f>
        <v>0</v>
      </c>
      <c r="K45" s="47" t="str">
        <f>VLOOKUP(F45,'Base de Dados 30.26'!A:F,6,FALSE)</f>
        <v>un</v>
      </c>
      <c r="L45" s="48">
        <f>SUMIF('Base de Dados 30.26'!B:B,'Respostas Órgãos'!F45&amp;" - "&amp;'Respostas Órgãos'!$G$4,'Base de Dados 30.26'!L:L)</f>
        <v>0</v>
      </c>
      <c r="M45" s="49">
        <f>SUMIF('Base de Dados 30.26'!B:B,'Respostas Órgãos'!F45&amp;" - "&amp;'Respostas Órgãos'!$G$4,'Base de Dados 30.26'!I:I)</f>
        <v>0</v>
      </c>
      <c r="N45" s="50"/>
      <c r="O45" s="49">
        <f t="shared" si="4"/>
        <v>0</v>
      </c>
      <c r="P45" s="51" t="str">
        <f t="shared" si="5"/>
        <v>Sem histórico de consumo</v>
      </c>
    </row>
  </sheetData>
  <sheetProtection algorithmName="SHA-512" hashValue="vqWys5ga+K8HdfroJ3aTDFyxLR/JDtC9uEugQh2arAdjvtfGuF22W3PuPLuRdtaz7yhfsSaWJ5tRkgjHgaPu0Q==" saltValue="Yax7EkHTNalhRSVC684tig==" spinCount="100000" sheet="1" objects="1" scenarios="1"/>
  <mergeCells count="8">
    <mergeCell ref="E1:P1"/>
    <mergeCell ref="E3:P3"/>
    <mergeCell ref="E4:F4"/>
    <mergeCell ref="E5:F5"/>
    <mergeCell ref="G5:H5"/>
    <mergeCell ref="E2:P2"/>
    <mergeCell ref="K4:N5"/>
    <mergeCell ref="O4:P5"/>
  </mergeCells>
  <conditionalFormatting sqref="L7:L45">
    <cfRule type="cellIs" dxfId="6" priority="36" operator="greaterThan">
      <formula>0</formula>
    </cfRule>
    <cfRule type="cellIs" dxfId="5" priority="37" operator="equal">
      <formula>0</formula>
    </cfRule>
  </conditionalFormatting>
  <conditionalFormatting sqref="L7:L45">
    <cfRule type="cellIs" dxfId="4" priority="34" operator="greaterThan">
      <formula>0</formula>
    </cfRule>
    <cfRule type="cellIs" dxfId="3" priority="35" operator="equal">
      <formula>0</formula>
    </cfRule>
  </conditionalFormatting>
  <conditionalFormatting sqref="P7:P45">
    <cfRule type="cellIs" dxfId="2" priority="33" operator="greaterThanOrEqual">
      <formula>0.5</formula>
    </cfRule>
  </conditionalFormatting>
  <conditionalFormatting sqref="H4">
    <cfRule type="cellIs" dxfId="1" priority="16" operator="equal">
      <formula>"Código não encontrado. Preenchimento Obrigatório. Verifique abaixo na aba CÓDIGO DAS UNIDADES"</formula>
    </cfRule>
    <cfRule type="cellIs" dxfId="0" priority="1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72" fitToHeight="0" orientation="landscape" r:id="rId1"/>
  <headerFoot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86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9.140625" style="1"/>
    <col min="2" max="2" width="110.5703125" style="1" bestFit="1" customWidth="1"/>
    <col min="3" max="3" width="5" style="1" hidden="1" customWidth="1"/>
    <col min="4" max="16384" width="9.140625" style="1"/>
  </cols>
  <sheetData>
    <row r="1" spans="1:3" x14ac:dyDescent="0.25">
      <c r="A1" s="18" t="s">
        <v>4</v>
      </c>
      <c r="B1" s="18" t="s">
        <v>5</v>
      </c>
    </row>
    <row r="2" spans="1:3" x14ac:dyDescent="0.25">
      <c r="A2" s="1">
        <v>147</v>
      </c>
      <c r="B2" s="1" t="s">
        <v>21</v>
      </c>
      <c r="C2" s="1">
        <f>A2</f>
        <v>147</v>
      </c>
    </row>
    <row r="3" spans="1:3" x14ac:dyDescent="0.25">
      <c r="A3" s="1">
        <v>367</v>
      </c>
      <c r="B3" s="1" t="s">
        <v>22</v>
      </c>
      <c r="C3" s="1">
        <f t="shared" ref="C3:C67" si="0">A3</f>
        <v>367</v>
      </c>
    </row>
    <row r="4" spans="1:3" x14ac:dyDescent="0.25">
      <c r="A4" s="1">
        <v>300</v>
      </c>
      <c r="B4" s="1" t="s">
        <v>23</v>
      </c>
      <c r="C4" s="1">
        <f t="shared" si="0"/>
        <v>300</v>
      </c>
    </row>
    <row r="5" spans="1:3" x14ac:dyDescent="0.25">
      <c r="A5" s="1">
        <v>133</v>
      </c>
      <c r="B5" s="4" t="s">
        <v>24</v>
      </c>
      <c r="C5" s="1">
        <f t="shared" si="0"/>
        <v>133</v>
      </c>
    </row>
    <row r="6" spans="1:3" x14ac:dyDescent="0.25">
      <c r="A6" s="1">
        <v>138</v>
      </c>
      <c r="B6" s="1" t="s">
        <v>25</v>
      </c>
      <c r="C6" s="1">
        <f t="shared" si="0"/>
        <v>138</v>
      </c>
    </row>
    <row r="7" spans="1:3" x14ac:dyDescent="0.25">
      <c r="A7" s="1">
        <v>308</v>
      </c>
      <c r="B7" s="1" t="s">
        <v>26</v>
      </c>
      <c r="C7" s="1">
        <f t="shared" si="0"/>
        <v>308</v>
      </c>
    </row>
    <row r="8" spans="1:3" x14ac:dyDescent="0.25">
      <c r="A8" s="1">
        <v>135</v>
      </c>
      <c r="B8" s="1" t="s">
        <v>27</v>
      </c>
      <c r="C8" s="1">
        <f t="shared" si="0"/>
        <v>135</v>
      </c>
    </row>
    <row r="9" spans="1:3" x14ac:dyDescent="0.25">
      <c r="A9" s="1">
        <v>142</v>
      </c>
      <c r="B9" s="1" t="s">
        <v>28</v>
      </c>
      <c r="C9" s="1">
        <f t="shared" si="0"/>
        <v>142</v>
      </c>
    </row>
    <row r="10" spans="1:3" x14ac:dyDescent="0.25">
      <c r="A10" s="1">
        <v>143</v>
      </c>
      <c r="B10" s="1" t="s">
        <v>29</v>
      </c>
      <c r="C10" s="1">
        <f t="shared" si="0"/>
        <v>143</v>
      </c>
    </row>
    <row r="11" spans="1:3" x14ac:dyDescent="0.25">
      <c r="A11" s="1">
        <v>144</v>
      </c>
      <c r="B11" s="1" t="s">
        <v>30</v>
      </c>
      <c r="C11" s="1">
        <f t="shared" si="0"/>
        <v>144</v>
      </c>
    </row>
    <row r="12" spans="1:3" x14ac:dyDescent="0.25">
      <c r="A12" s="1">
        <v>134</v>
      </c>
      <c r="B12" s="1" t="s">
        <v>31</v>
      </c>
      <c r="C12" s="1">
        <f t="shared" si="0"/>
        <v>134</v>
      </c>
    </row>
    <row r="13" spans="1:3" x14ac:dyDescent="0.25">
      <c r="A13" s="1">
        <v>304</v>
      </c>
      <c r="B13" s="1" t="s">
        <v>32</v>
      </c>
      <c r="C13" s="1">
        <f t="shared" si="0"/>
        <v>304</v>
      </c>
    </row>
    <row r="14" spans="1:3" x14ac:dyDescent="0.25">
      <c r="A14" s="1">
        <v>132</v>
      </c>
      <c r="B14" s="1" t="s">
        <v>33</v>
      </c>
      <c r="C14" s="1">
        <f t="shared" si="0"/>
        <v>132</v>
      </c>
    </row>
    <row r="15" spans="1:3" x14ac:dyDescent="0.25">
      <c r="A15" s="1">
        <v>366</v>
      </c>
      <c r="B15" s="1" t="s">
        <v>34</v>
      </c>
      <c r="C15" s="1">
        <f t="shared" si="0"/>
        <v>366</v>
      </c>
    </row>
    <row r="16" spans="1:3" x14ac:dyDescent="0.25">
      <c r="A16" s="1">
        <v>139</v>
      </c>
      <c r="B16" s="1" t="s">
        <v>35</v>
      </c>
      <c r="C16" s="1">
        <f t="shared" si="0"/>
        <v>139</v>
      </c>
    </row>
    <row r="17" spans="1:3" x14ac:dyDescent="0.25">
      <c r="A17" s="1">
        <v>131</v>
      </c>
      <c r="B17" s="1" t="s">
        <v>36</v>
      </c>
      <c r="C17" s="1">
        <f t="shared" si="0"/>
        <v>131</v>
      </c>
    </row>
    <row r="18" spans="1:3" x14ac:dyDescent="0.25">
      <c r="A18" s="1">
        <v>137</v>
      </c>
      <c r="B18" s="1" t="s">
        <v>37</v>
      </c>
      <c r="C18" s="1">
        <f t="shared" si="0"/>
        <v>137</v>
      </c>
    </row>
    <row r="19" spans="1:3" x14ac:dyDescent="0.25">
      <c r="A19" s="1">
        <v>307</v>
      </c>
      <c r="B19" s="1" t="s">
        <v>38</v>
      </c>
      <c r="C19" s="1">
        <f t="shared" si="0"/>
        <v>307</v>
      </c>
    </row>
    <row r="20" spans="1:3" x14ac:dyDescent="0.25">
      <c r="A20" s="1">
        <v>149</v>
      </c>
      <c r="B20" s="1" t="s">
        <v>39</v>
      </c>
      <c r="C20" s="1">
        <f t="shared" si="0"/>
        <v>149</v>
      </c>
    </row>
    <row r="21" spans="1:3" x14ac:dyDescent="0.25">
      <c r="A21" s="1">
        <v>146</v>
      </c>
      <c r="B21" s="1" t="s">
        <v>40</v>
      </c>
      <c r="C21" s="1">
        <f t="shared" si="0"/>
        <v>146</v>
      </c>
    </row>
    <row r="22" spans="1:3" x14ac:dyDescent="0.25">
      <c r="A22" s="1">
        <v>136</v>
      </c>
      <c r="B22" s="1" t="s">
        <v>41</v>
      </c>
      <c r="C22" s="1">
        <f t="shared" si="0"/>
        <v>136</v>
      </c>
    </row>
    <row r="23" spans="1:3" x14ac:dyDescent="0.25">
      <c r="A23" s="1">
        <v>140</v>
      </c>
      <c r="B23" s="1" t="s">
        <v>42</v>
      </c>
      <c r="C23" s="1">
        <f t="shared" si="0"/>
        <v>140</v>
      </c>
    </row>
    <row r="24" spans="1:3" x14ac:dyDescent="0.25">
      <c r="A24" s="1">
        <v>305</v>
      </c>
      <c r="B24" s="1" t="s">
        <v>43</v>
      </c>
      <c r="C24" s="1">
        <f t="shared" si="0"/>
        <v>305</v>
      </c>
    </row>
    <row r="25" spans="1:3" x14ac:dyDescent="0.25">
      <c r="A25" s="1">
        <v>141</v>
      </c>
      <c r="B25" s="1" t="s">
        <v>44</v>
      </c>
      <c r="C25" s="1">
        <f t="shared" si="0"/>
        <v>141</v>
      </c>
    </row>
    <row r="26" spans="1:3" x14ac:dyDescent="0.25">
      <c r="A26" s="1">
        <v>145</v>
      </c>
      <c r="B26" s="1" t="s">
        <v>45</v>
      </c>
      <c r="C26" s="1">
        <f t="shared" si="0"/>
        <v>145</v>
      </c>
    </row>
    <row r="27" spans="1:3" x14ac:dyDescent="0.25">
      <c r="A27" s="1">
        <v>148</v>
      </c>
      <c r="B27" s="1" t="s">
        <v>46</v>
      </c>
      <c r="C27" s="1">
        <f t="shared" si="0"/>
        <v>148</v>
      </c>
    </row>
    <row r="28" spans="1:3" x14ac:dyDescent="0.25">
      <c r="A28" s="1">
        <v>301</v>
      </c>
      <c r="B28" s="1" t="s">
        <v>47</v>
      </c>
      <c r="C28" s="1">
        <f t="shared" si="0"/>
        <v>301</v>
      </c>
    </row>
    <row r="29" spans="1:3" x14ac:dyDescent="0.25">
      <c r="A29" s="1">
        <v>309</v>
      </c>
      <c r="B29" s="4" t="s">
        <v>203</v>
      </c>
      <c r="C29" s="1">
        <f t="shared" si="0"/>
        <v>309</v>
      </c>
    </row>
    <row r="30" spans="1:3" x14ac:dyDescent="0.25">
      <c r="A30" s="1">
        <v>306</v>
      </c>
      <c r="B30" s="1" t="s">
        <v>48</v>
      </c>
      <c r="C30" s="1">
        <f t="shared" si="0"/>
        <v>306</v>
      </c>
    </row>
    <row r="31" spans="1:3" x14ac:dyDescent="0.25">
      <c r="A31" s="1">
        <v>302</v>
      </c>
      <c r="B31" s="1" t="s">
        <v>49</v>
      </c>
      <c r="C31" s="1">
        <f t="shared" si="0"/>
        <v>302</v>
      </c>
    </row>
    <row r="32" spans="1:3" x14ac:dyDescent="0.25">
      <c r="A32" s="1">
        <v>303</v>
      </c>
      <c r="B32" s="1" t="s">
        <v>50</v>
      </c>
      <c r="C32" s="1">
        <f t="shared" si="0"/>
        <v>303</v>
      </c>
    </row>
    <row r="33" spans="1:3" x14ac:dyDescent="0.25">
      <c r="A33" s="1">
        <v>197</v>
      </c>
      <c r="B33" s="1" t="s">
        <v>51</v>
      </c>
      <c r="C33" s="1">
        <f t="shared" si="0"/>
        <v>197</v>
      </c>
    </row>
    <row r="34" spans="1:3" s="5" customFormat="1" x14ac:dyDescent="0.25">
      <c r="A34" s="5">
        <v>361</v>
      </c>
      <c r="B34" s="5" t="s">
        <v>52</v>
      </c>
      <c r="C34" s="1">
        <f t="shared" si="0"/>
        <v>361</v>
      </c>
    </row>
    <row r="35" spans="1:3" x14ac:dyDescent="0.25">
      <c r="A35" s="1">
        <v>151</v>
      </c>
      <c r="B35" s="1" t="s">
        <v>53</v>
      </c>
      <c r="C35" s="1">
        <f t="shared" si="0"/>
        <v>151</v>
      </c>
    </row>
    <row r="36" spans="1:3" x14ac:dyDescent="0.25">
      <c r="A36" s="1">
        <v>41</v>
      </c>
      <c r="B36" s="4" t="s">
        <v>357</v>
      </c>
      <c r="C36" s="1">
        <f t="shared" si="0"/>
        <v>41</v>
      </c>
    </row>
    <row r="37" spans="1:3" x14ac:dyDescent="0.25">
      <c r="A37" s="1">
        <v>92</v>
      </c>
      <c r="B37" s="1" t="s">
        <v>54</v>
      </c>
      <c r="C37" s="1">
        <f t="shared" si="0"/>
        <v>92</v>
      </c>
    </row>
    <row r="38" spans="1:3" x14ac:dyDescent="0.25">
      <c r="A38" s="1">
        <v>53</v>
      </c>
      <c r="B38" s="1" t="s">
        <v>55</v>
      </c>
      <c r="C38" s="1">
        <f t="shared" si="0"/>
        <v>53</v>
      </c>
    </row>
    <row r="39" spans="1:3" x14ac:dyDescent="0.25">
      <c r="A39" s="1">
        <v>71</v>
      </c>
      <c r="B39" s="4" t="s">
        <v>56</v>
      </c>
      <c r="C39" s="1">
        <f t="shared" si="0"/>
        <v>71</v>
      </c>
    </row>
    <row r="40" spans="1:3" s="5" customFormat="1" x14ac:dyDescent="0.25">
      <c r="A40" s="5">
        <v>310</v>
      </c>
      <c r="B40" s="6" t="s">
        <v>57</v>
      </c>
      <c r="C40" s="1">
        <f t="shared" si="0"/>
        <v>310</v>
      </c>
    </row>
    <row r="41" spans="1:3" x14ac:dyDescent="0.25">
      <c r="A41" s="1">
        <v>1</v>
      </c>
      <c r="B41" s="4" t="s">
        <v>58</v>
      </c>
      <c r="C41" s="1">
        <f t="shared" si="0"/>
        <v>1</v>
      </c>
    </row>
    <row r="42" spans="1:3" x14ac:dyDescent="0.25">
      <c r="A42" s="1">
        <v>121</v>
      </c>
      <c r="B42" s="4" t="s">
        <v>59</v>
      </c>
      <c r="C42" s="1">
        <f t="shared" si="0"/>
        <v>121</v>
      </c>
    </row>
    <row r="43" spans="1:3" x14ac:dyDescent="0.25">
      <c r="A43" s="1">
        <v>392</v>
      </c>
      <c r="B43" s="4" t="s">
        <v>60</v>
      </c>
      <c r="C43" s="1">
        <f t="shared" si="0"/>
        <v>392</v>
      </c>
    </row>
    <row r="44" spans="1:3" x14ac:dyDescent="0.25">
      <c r="A44" s="1">
        <v>113</v>
      </c>
      <c r="B44" s="4" t="s">
        <v>61</v>
      </c>
      <c r="C44" s="1">
        <f t="shared" si="0"/>
        <v>113</v>
      </c>
    </row>
    <row r="45" spans="1:3" x14ac:dyDescent="0.25">
      <c r="A45" s="1">
        <v>55</v>
      </c>
      <c r="B45" s="4" t="s">
        <v>62</v>
      </c>
      <c r="C45" s="1">
        <f t="shared" si="0"/>
        <v>55</v>
      </c>
    </row>
    <row r="46" spans="1:3" x14ac:dyDescent="0.25">
      <c r="A46" s="1">
        <v>98</v>
      </c>
      <c r="B46" s="4" t="s">
        <v>63</v>
      </c>
      <c r="C46" s="1">
        <f t="shared" si="0"/>
        <v>98</v>
      </c>
    </row>
    <row r="47" spans="1:3" x14ac:dyDescent="0.25">
      <c r="A47" s="1">
        <v>401</v>
      </c>
      <c r="B47" s="1" t="s">
        <v>64</v>
      </c>
      <c r="C47" s="1">
        <f t="shared" si="0"/>
        <v>401</v>
      </c>
    </row>
    <row r="48" spans="1:3" x14ac:dyDescent="0.25">
      <c r="A48" s="1">
        <v>72</v>
      </c>
      <c r="B48" s="1" t="s">
        <v>65</v>
      </c>
      <c r="C48" s="1">
        <f t="shared" si="0"/>
        <v>72</v>
      </c>
    </row>
    <row r="49" spans="1:3" x14ac:dyDescent="0.25">
      <c r="A49" s="1">
        <v>193</v>
      </c>
      <c r="B49" s="1" t="s">
        <v>66</v>
      </c>
      <c r="C49" s="1">
        <f t="shared" si="0"/>
        <v>193</v>
      </c>
    </row>
    <row r="50" spans="1:3" x14ac:dyDescent="0.25">
      <c r="A50" s="1">
        <v>64</v>
      </c>
      <c r="B50" s="1" t="s">
        <v>67</v>
      </c>
      <c r="C50" s="1">
        <f t="shared" si="0"/>
        <v>64</v>
      </c>
    </row>
    <row r="51" spans="1:3" x14ac:dyDescent="0.25">
      <c r="A51" s="1">
        <v>63</v>
      </c>
      <c r="B51" s="1" t="s">
        <v>68</v>
      </c>
      <c r="C51" s="1">
        <f t="shared" si="0"/>
        <v>63</v>
      </c>
    </row>
    <row r="52" spans="1:3" x14ac:dyDescent="0.25">
      <c r="A52" s="1">
        <v>196</v>
      </c>
      <c r="B52" s="1" t="s">
        <v>69</v>
      </c>
      <c r="C52" s="1">
        <f t="shared" si="0"/>
        <v>196</v>
      </c>
    </row>
    <row r="53" spans="1:3" x14ac:dyDescent="0.25">
      <c r="A53" s="1">
        <v>4002</v>
      </c>
      <c r="B53" s="4" t="s">
        <v>70</v>
      </c>
      <c r="C53" s="1">
        <f t="shared" si="0"/>
        <v>4002</v>
      </c>
    </row>
    <row r="54" spans="1:3" x14ac:dyDescent="0.25">
      <c r="A54" s="1">
        <v>56</v>
      </c>
      <c r="B54" s="1" t="s">
        <v>71</v>
      </c>
      <c r="C54" s="1">
        <f t="shared" si="0"/>
        <v>56</v>
      </c>
    </row>
    <row r="55" spans="1:3" x14ac:dyDescent="0.25">
      <c r="A55" s="1">
        <v>391</v>
      </c>
      <c r="B55" s="1" t="s">
        <v>72</v>
      </c>
      <c r="C55" s="1">
        <f t="shared" si="0"/>
        <v>391</v>
      </c>
    </row>
    <row r="56" spans="1:3" x14ac:dyDescent="0.25">
      <c r="A56" s="1">
        <v>413</v>
      </c>
      <c r="B56" s="1" t="s">
        <v>73</v>
      </c>
      <c r="C56" s="1">
        <f t="shared" si="0"/>
        <v>413</v>
      </c>
    </row>
    <row r="57" spans="1:3" x14ac:dyDescent="0.25">
      <c r="A57" s="1">
        <v>195</v>
      </c>
      <c r="B57" s="1" t="s">
        <v>74</v>
      </c>
      <c r="C57" s="1">
        <f t="shared" si="0"/>
        <v>195</v>
      </c>
    </row>
    <row r="58" spans="1:3" x14ac:dyDescent="0.25">
      <c r="A58" s="1">
        <v>97</v>
      </c>
      <c r="B58" s="1" t="s">
        <v>75</v>
      </c>
      <c r="C58" s="1">
        <f t="shared" si="0"/>
        <v>97</v>
      </c>
    </row>
    <row r="59" spans="1:3" x14ac:dyDescent="0.25">
      <c r="A59" s="1">
        <v>112</v>
      </c>
      <c r="B59" s="1" t="s">
        <v>76</v>
      </c>
      <c r="C59" s="1">
        <f t="shared" si="0"/>
        <v>112</v>
      </c>
    </row>
    <row r="60" spans="1:3" x14ac:dyDescent="0.25">
      <c r="A60" s="1">
        <v>52</v>
      </c>
      <c r="B60" s="1" t="s">
        <v>77</v>
      </c>
      <c r="C60" s="1">
        <f t="shared" si="0"/>
        <v>52</v>
      </c>
    </row>
    <row r="61" spans="1:3" x14ac:dyDescent="0.25">
      <c r="A61" s="1">
        <v>20</v>
      </c>
      <c r="B61" s="1" t="s">
        <v>78</v>
      </c>
      <c r="C61" s="1">
        <f t="shared" si="0"/>
        <v>20</v>
      </c>
    </row>
    <row r="62" spans="1:3" x14ac:dyDescent="0.25">
      <c r="A62" s="1">
        <v>54</v>
      </c>
      <c r="B62" s="1" t="s">
        <v>79</v>
      </c>
      <c r="C62" s="1">
        <f t="shared" si="0"/>
        <v>54</v>
      </c>
    </row>
    <row r="63" spans="1:3" x14ac:dyDescent="0.25">
      <c r="A63" s="1">
        <v>15</v>
      </c>
      <c r="B63" s="1" t="s">
        <v>80</v>
      </c>
      <c r="C63" s="1">
        <f t="shared" si="0"/>
        <v>15</v>
      </c>
    </row>
    <row r="64" spans="1:3" x14ac:dyDescent="0.25">
      <c r="A64" s="1">
        <v>94</v>
      </c>
      <c r="B64" s="4" t="s">
        <v>81</v>
      </c>
      <c r="C64" s="1">
        <f t="shared" si="0"/>
        <v>94</v>
      </c>
    </row>
    <row r="65" spans="1:3" x14ac:dyDescent="0.25">
      <c r="A65" s="1">
        <v>95</v>
      </c>
      <c r="B65" s="1" t="s">
        <v>6</v>
      </c>
      <c r="C65" s="1">
        <f t="shared" si="0"/>
        <v>95</v>
      </c>
    </row>
    <row r="66" spans="1:3" x14ac:dyDescent="0.25">
      <c r="A66" s="1">
        <v>111</v>
      </c>
      <c r="B66" s="1" t="s">
        <v>82</v>
      </c>
      <c r="C66" s="1">
        <f t="shared" si="0"/>
        <v>111</v>
      </c>
    </row>
    <row r="67" spans="1:3" x14ac:dyDescent="0.25">
      <c r="A67" s="1">
        <v>2</v>
      </c>
      <c r="B67" s="1" t="s">
        <v>83</v>
      </c>
      <c r="C67" s="1">
        <f t="shared" si="0"/>
        <v>2</v>
      </c>
    </row>
    <row r="68" spans="1:3" x14ac:dyDescent="0.25">
      <c r="A68" s="1">
        <v>480</v>
      </c>
      <c r="B68" s="1" t="s">
        <v>84</v>
      </c>
      <c r="C68" s="1">
        <f t="shared" ref="C68:C86" si="1">A68</f>
        <v>480</v>
      </c>
    </row>
    <row r="69" spans="1:3" x14ac:dyDescent="0.25">
      <c r="A69" s="1">
        <v>70</v>
      </c>
      <c r="B69" s="1" t="s">
        <v>85</v>
      </c>
      <c r="C69" s="1">
        <f t="shared" si="1"/>
        <v>70</v>
      </c>
    </row>
    <row r="70" spans="1:3" x14ac:dyDescent="0.25">
      <c r="A70" s="1">
        <v>394</v>
      </c>
      <c r="B70" s="1" t="s">
        <v>86</v>
      </c>
      <c r="C70" s="1">
        <f t="shared" si="1"/>
        <v>394</v>
      </c>
    </row>
    <row r="71" spans="1:3" x14ac:dyDescent="0.25">
      <c r="A71" s="1">
        <v>4000</v>
      </c>
      <c r="B71" s="4" t="s">
        <v>87</v>
      </c>
      <c r="C71" s="1">
        <f t="shared" si="1"/>
        <v>4000</v>
      </c>
    </row>
    <row r="72" spans="1:3" x14ac:dyDescent="0.25">
      <c r="A72" s="1">
        <v>417</v>
      </c>
      <c r="B72" s="1" t="s">
        <v>88</v>
      </c>
      <c r="C72" s="1">
        <f t="shared" si="1"/>
        <v>417</v>
      </c>
    </row>
    <row r="73" spans="1:3" x14ac:dyDescent="0.25">
      <c r="A73" s="1">
        <v>150</v>
      </c>
      <c r="B73" s="1" t="s">
        <v>89</v>
      </c>
      <c r="C73" s="1">
        <f t="shared" si="1"/>
        <v>150</v>
      </c>
    </row>
    <row r="74" spans="1:3" x14ac:dyDescent="0.25">
      <c r="A74" s="1">
        <v>431</v>
      </c>
      <c r="B74" s="1" t="s">
        <v>90</v>
      </c>
      <c r="C74" s="1">
        <f t="shared" si="1"/>
        <v>431</v>
      </c>
    </row>
    <row r="75" spans="1:3" x14ac:dyDescent="0.25">
      <c r="A75" s="1">
        <v>370</v>
      </c>
      <c r="B75" s="4" t="s">
        <v>91</v>
      </c>
      <c r="C75" s="1">
        <f t="shared" si="1"/>
        <v>370</v>
      </c>
    </row>
    <row r="76" spans="1:3" x14ac:dyDescent="0.25">
      <c r="A76" s="1">
        <v>80</v>
      </c>
      <c r="B76" s="1" t="s">
        <v>92</v>
      </c>
      <c r="C76" s="1">
        <f t="shared" si="1"/>
        <v>80</v>
      </c>
    </row>
    <row r="77" spans="1:3" x14ac:dyDescent="0.25">
      <c r="A77" s="1">
        <v>40</v>
      </c>
      <c r="B77" s="4" t="s">
        <v>93</v>
      </c>
      <c r="C77" s="1">
        <f t="shared" si="1"/>
        <v>40</v>
      </c>
    </row>
    <row r="78" spans="1:3" x14ac:dyDescent="0.25">
      <c r="A78" s="1">
        <v>390</v>
      </c>
      <c r="B78" s="4" t="s">
        <v>94</v>
      </c>
      <c r="C78" s="1">
        <f t="shared" si="1"/>
        <v>390</v>
      </c>
    </row>
    <row r="79" spans="1:3" x14ac:dyDescent="0.25">
      <c r="A79" s="1">
        <v>400</v>
      </c>
      <c r="B79" s="1" t="s">
        <v>95</v>
      </c>
      <c r="C79" s="1">
        <f t="shared" si="1"/>
        <v>400</v>
      </c>
    </row>
    <row r="80" spans="1:3" x14ac:dyDescent="0.25">
      <c r="A80" s="1">
        <v>393</v>
      </c>
      <c r="B80" s="4" t="s">
        <v>96</v>
      </c>
      <c r="C80" s="1">
        <f t="shared" si="1"/>
        <v>393</v>
      </c>
    </row>
    <row r="81" spans="1:3" x14ac:dyDescent="0.25">
      <c r="A81" s="1">
        <v>90</v>
      </c>
      <c r="B81" s="1" t="s">
        <v>97</v>
      </c>
      <c r="C81" s="1">
        <f t="shared" si="1"/>
        <v>90</v>
      </c>
    </row>
    <row r="82" spans="1:3" x14ac:dyDescent="0.25">
      <c r="A82" s="1">
        <v>410</v>
      </c>
      <c r="B82" s="4" t="s">
        <v>98</v>
      </c>
      <c r="C82" s="1">
        <f t="shared" si="1"/>
        <v>410</v>
      </c>
    </row>
    <row r="83" spans="1:3" x14ac:dyDescent="0.25">
      <c r="A83" s="1">
        <v>60</v>
      </c>
      <c r="B83" s="4" t="s">
        <v>99</v>
      </c>
      <c r="C83" s="1">
        <f t="shared" si="1"/>
        <v>60</v>
      </c>
    </row>
    <row r="84" spans="1:3" x14ac:dyDescent="0.25">
      <c r="A84" s="1">
        <v>220</v>
      </c>
      <c r="B84" s="4" t="s">
        <v>100</v>
      </c>
      <c r="C84" s="1">
        <f t="shared" si="1"/>
        <v>220</v>
      </c>
    </row>
    <row r="85" spans="1:3" x14ac:dyDescent="0.25">
      <c r="A85" s="1">
        <v>110</v>
      </c>
      <c r="B85" s="1" t="s">
        <v>101</v>
      </c>
      <c r="C85" s="1">
        <f t="shared" si="1"/>
        <v>110</v>
      </c>
    </row>
    <row r="86" spans="1:3" x14ac:dyDescent="0.25">
      <c r="A86" s="1">
        <v>50</v>
      </c>
      <c r="B86" s="4" t="s">
        <v>102</v>
      </c>
      <c r="C86" s="1">
        <f t="shared" si="1"/>
        <v>50</v>
      </c>
    </row>
  </sheetData>
  <sheetProtection algorithmName="SHA-512" hashValue="BuXrPHsJx+p1nbZfBl1tJNQGt3T335OnXzLEdj/xDem1D43sMZd+p1b001wRD45ywbRVOh4/bkHqPtDv+fmVxA==" saltValue="kwvMCAU5HhQSHhD6uSollw==" spinCount="100000" sheet="1" objects="1" scenarios="1" autoFilter="0"/>
  <autoFilter ref="A1:B9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Base de Dados 30.26</vt:lpstr>
      <vt:lpstr>Respostas Órgãos</vt:lpstr>
      <vt:lpstr>CÓDIGO DOS ÓRGÃOS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Whesley  Fernandes Henrique</cp:lastModifiedBy>
  <cp:lastPrinted>2018-05-04T12:05:18Z</cp:lastPrinted>
  <dcterms:created xsi:type="dcterms:W3CDTF">2015-03-24T17:56:58Z</dcterms:created>
  <dcterms:modified xsi:type="dcterms:W3CDTF">2018-05-17T13:09:26Z</dcterms:modified>
</cp:coreProperties>
</file>