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firstSheet="1" activeTab="1"/>
  </bookViews>
  <sheets>
    <sheet name="Base de Dados 39.01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39.01'!$A$1:$I$556</definedName>
    <definedName name="_xlnm._FilterDatabase" localSheetId="2" hidden="1">'CÓDIGO DOS ÓRGÃOS'!$A$1:$B$87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<sst xmlns="http://schemas.openxmlformats.org/spreadsheetml/2006/main" count="1013" uniqueCount="329">
  <si>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</si>
  <si>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</si>
  <si>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</si>
  <si>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</si>
  <si>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</si>
  <si>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</si>
  <si>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</si>
  <si>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</si>
  <si>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</si>
  <si>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</si>
  <si>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</si>
  <si>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</si>
  <si>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</si>
  <si>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</si>
  <si>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</si>
  <si>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</si>
  <si>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</si>
  <si>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</si>
  <si>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</si>
  <si>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</si>
  <si>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</si>
  <si>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</si>
  <si>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</si>
  <si>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</si>
  <si>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</si>
  <si>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</si>
  <si>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</si>
  <si>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</si>
  <si>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</si>
  <si>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</si>
  <si>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</si>
  <si>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</si>
  <si>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</si>
  <si>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</si>
  <si>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</si>
  <si>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</si>
  <si>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</si>
  <si>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</si>
  <si>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</si>
  <si>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</si>
  <si>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</si>
  <si>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</si>
  <si>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</si>
  <si>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</si>
  <si>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</si>
  <si>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</si>
  <si>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</si>
  <si>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</si>
  <si>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</si>
  <si>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</si>
  <si>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</si>
  <si>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</si>
  <si>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</si>
  <si>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</si>
  <si>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</si>
  <si>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</si>
  <si>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</si>
  <si>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</si>
  <si>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</si>
  <si>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</si>
  <si>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</si>
  <si>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</si>
  <si>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</si>
  <si>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</si>
  <si>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</si>
  <si>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</si>
  <si>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</si>
  <si>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</si>
  <si>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</si>
  <si>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</si>
  <si>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</si>
  <si>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</si>
  <si>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</si>
  <si>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</si>
  <si>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</si>
  <si>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</si>
  <si>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</si>
  <si>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</si>
  <si>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</si>
  <si>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</si>
  <si>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</si>
  <si>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</si>
  <si>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</si>
  <si>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</si>
  <si>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</si>
  <si>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</si>
  <si>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</si>
  <si>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</si>
  <si>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</si>
  <si>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</si>
  <si>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</si>
  <si>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SECULT - Secretaria de Estado de Cultura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</si>
  <si>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</si>
  <si>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</si>
  <si>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</si>
  <si>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</si>
  <si>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</si>
  <si>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</si>
  <si>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</si>
  <si>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</si>
  <si>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</si>
  <si>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</si>
  <si>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</si>
  <si>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</si>
  <si>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</si>
  <si>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</si>
  <si>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</si>
  <si>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</si>
  <si>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</si>
  <si>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</si>
  <si>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Registrado na ARP 9006/2017</t>
  </si>
  <si>
    <t>Consumido na ARP 9006/2017</t>
  </si>
  <si>
    <t>3.3.90.39.01.01.0001.000028-01</t>
  </si>
  <si>
    <t>3.3.90.39.01.01.0001.000028-01 - 20</t>
  </si>
  <si>
    <t>CORREIO BRAZILIENSE - Segunda à Sexta</t>
  </si>
  <si>
    <t>SERVIÇO DE FORNECIMENTO DIÁRIO DE JORNAIS, Descrição: Assinatura anual do jornal - Correio Braziliense - Fornecimento de segunda à sexta.</t>
  </si>
  <si>
    <t>Ass. Anual</t>
  </si>
  <si>
    <t>PGDF</t>
  </si>
  <si>
    <t>3.3.90.39.01.01.0001.000028-01 - 40</t>
  </si>
  <si>
    <t>SEF</t>
  </si>
  <si>
    <t>3.3.90.39.01.01.0001.000028-01 - 52</t>
  </si>
  <si>
    <t>PCDF</t>
  </si>
  <si>
    <t>3.3.90.39.01.01.0001.000028-01 - 64</t>
  </si>
  <si>
    <t>FEPECS</t>
  </si>
  <si>
    <t>3.3.90.39.01.01.0001.000028-01 - 70</t>
  </si>
  <si>
    <t>SEAGRI</t>
  </si>
  <si>
    <t>3.3.90.39.01.01.0001.000028-01 - 80</t>
  </si>
  <si>
    <t>SE</t>
  </si>
  <si>
    <t>3.3.90.39.01.01.0001.000028-01 - 90</t>
  </si>
  <si>
    <t>SEMOB</t>
  </si>
  <si>
    <t>3.3.90.39.01.01.0001.000028-01 - 94</t>
  </si>
  <si>
    <t>SLU</t>
  </si>
  <si>
    <t>3.3.90.39.01.01.0001.000028-01 - 97</t>
  </si>
  <si>
    <t>METRO</t>
  </si>
  <si>
    <t>3.3.90.39.01.01.0001.000028-01 - 110</t>
  </si>
  <si>
    <t>SINESP</t>
  </si>
  <si>
    <t>3.3.90.39.01.01.0001.000028-01 - 131</t>
  </si>
  <si>
    <t>GAMA RA II</t>
  </si>
  <si>
    <t>3.3.90.39.01.01.0001.000028-01 - 136</t>
  </si>
  <si>
    <t>BANDEIR RA VIII</t>
  </si>
  <si>
    <t>3.3.90.39.01.01.0001.000028-01 - 137</t>
  </si>
  <si>
    <t>GUARA RA X</t>
  </si>
  <si>
    <t>3.3.90.39.01.01.0001.000028-01 - 142</t>
  </si>
  <si>
    <t>SAMAMB RA XII</t>
  </si>
  <si>
    <t>3.3.90.39.01.01.0001.000028-01 - 144</t>
  </si>
  <si>
    <t>SAO SEBT RA XIV</t>
  </si>
  <si>
    <t>3.3.90.39.01.01.0001.000028-01 - 146</t>
  </si>
  <si>
    <t>LAGO SUL RA XVI</t>
  </si>
  <si>
    <t>3.3.90.39.01.01.0001.000028-01 - 148</t>
  </si>
  <si>
    <t>RIACHO F 1 RA XVII</t>
  </si>
  <si>
    <t>3.3.90.39.01.01.0001.000028-01 - 150</t>
  </si>
  <si>
    <t>SEC</t>
  </si>
  <si>
    <t>3.3.90.39.01.01.0001.000028-01 - 193</t>
  </si>
  <si>
    <t>FAP</t>
  </si>
  <si>
    <t>3.3.90.39.01.01.0001.000028-01 - 196</t>
  </si>
  <si>
    <t>FJZB</t>
  </si>
  <si>
    <t>3.3.90.39.01.01.0001.000028-01 - 300</t>
  </si>
  <si>
    <t>AGUAS CLARAS RA XX</t>
  </si>
  <si>
    <t>3.3.90.39.01.01.0001.000028-01 - 307</t>
  </si>
  <si>
    <t>JB RA XXVII</t>
  </si>
  <si>
    <t>3.3.90.39.01.01.0001.000028-01 - 309</t>
  </si>
  <si>
    <t>SIA RA XXIX</t>
  </si>
  <si>
    <t>3.3.90.39.01.01.0001.000028-01 - 361</t>
  </si>
  <si>
    <t>AGEFIS</t>
  </si>
  <si>
    <t>3.3.90.39.01.01.0001.000028-01 - 390</t>
  </si>
  <si>
    <t>SEGETH</t>
  </si>
  <si>
    <t>3.3.90.39.01.01.0001.000028-01 - 391</t>
  </si>
  <si>
    <t>IBRAM</t>
  </si>
  <si>
    <t>3.3.90.39.01.01.0001.000028-01 - 394</t>
  </si>
  <si>
    <t>SECID</t>
  </si>
  <si>
    <t>3.3.90.39.01.01.0001.000028-01 - 400</t>
  </si>
  <si>
    <t>SEJUS</t>
  </si>
  <si>
    <t>3.3.90.39.01.01.0001.000028-01 - 410</t>
  </si>
  <si>
    <t>SEPLAG</t>
  </si>
  <si>
    <t>3.3.90.39.01.01.0001.000028-01 - 417</t>
  </si>
  <si>
    <t>SECRIANCA</t>
  </si>
  <si>
    <t>3.3.90.39.01.01.0001.000028-01 - 480</t>
  </si>
  <si>
    <t>CGDF</t>
  </si>
  <si>
    <t>3.3.90.39.01.01.0001.000031-01</t>
  </si>
  <si>
    <t>3.3.90.39.01.01.0001.000031-01 - 40</t>
  </si>
  <si>
    <t>FOLHA DE SÃO PAULO - Segunda à Sexta</t>
  </si>
  <si>
    <t>SERVIÇO DE FORNECIMENTO DIÁRIO DE JORNAIS, Descrição: Assinatura anual do jornal - Folha de São Paulo - Fornecimento de segunda à sexta.</t>
  </si>
  <si>
    <t>3.3.90.39.01.01.0001.000031-01 - 52</t>
  </si>
  <si>
    <t>3.3.90.39.01.01.0001.000031-01 - 64</t>
  </si>
  <si>
    <t>3.3.90.39.01.01.0001.000031-01 - 70</t>
  </si>
  <si>
    <t>3.3.90.39.01.01.0001.000031-01 - 146</t>
  </si>
  <si>
    <t>3.3.90.39.01.01.0001.000031-01 - 148</t>
  </si>
  <si>
    <t>3.3.90.39.01.01.0001.000031-01 - 150</t>
  </si>
  <si>
    <t>3.3.90.39.01.01.0001.000031-01 - 307</t>
  </si>
  <si>
    <t>3.3.90.39.01.01.0001.000031-01 - 361</t>
  </si>
  <si>
    <t>3.3.90.39.01.01.0001.000031-01 - 390</t>
  </si>
  <si>
    <t>3.3.90.39.01.01.0001.000031-01 - 394</t>
  </si>
  <si>
    <t>3.3.90.39.01.01.0001.000031-01 - 410</t>
  </si>
  <si>
    <t>3.3.90.39.01.01.0001.000031-01 - 417</t>
  </si>
  <si>
    <t>3.3.90.39.01.01.0001.000032-01</t>
  </si>
  <si>
    <t>3.3.90.39.01.01.0001.000032-01 - 40</t>
  </si>
  <si>
    <t>O ESTADO DE SÃO PAULO - Segunda à Sexta</t>
  </si>
  <si>
    <t>SERVIÇO DE FORNECIMENTO DIÁRIO DE JORNAIS, Descrição: Assinatura anual do jornal - Estado de São Paulo - Fornecimento de segunda à sexta.</t>
  </si>
  <si>
    <t>3.3.90.39.01.01.0001.000032-01 - 52</t>
  </si>
  <si>
    <t>3.3.90.39.01.01.0001.000032-01 - 70</t>
  </si>
  <si>
    <t>3.3.90.39.01.01.0001.000032-01 - 97</t>
  </si>
  <si>
    <t>3.3.90.39.01.01.0001.000032-01 - 148</t>
  </si>
  <si>
    <t>3.3.90.39.01.01.0001.000032-01 - 150</t>
  </si>
  <si>
    <t>3.3.90.39.01.01.0001.000032-01 - 390</t>
  </si>
  <si>
    <t>3.3.90.39.01.01.0001.000032-01 - 410</t>
  </si>
  <si>
    <t>3.3.90.39.01.01.0001.000032-01 - 417</t>
  </si>
  <si>
    <t>3.3.90.39.01.01.0001.000034‐01</t>
  </si>
  <si>
    <t>3.3.90.39.01.01.0001.000034‐01 - 2</t>
  </si>
  <si>
    <t>VALOR ECONÔMICO - Segunda à Sexta</t>
  </si>
  <si>
    <t>SERVIÇO DE FORNECIMENTO DIÁRIO DE JORNAIS, Descrição: Assinatura anual do jornal ‐ Valor Econômico ‐ Fornecimento de segunda à sexta.</t>
  </si>
  <si>
    <t>CASA CIVIL</t>
  </si>
  <si>
    <t>3.3.90.39.01.01.0001.000034‐01 - 40</t>
  </si>
  <si>
    <t>3.3.90.39.01.01.0001.000034‐01 - 52</t>
  </si>
  <si>
    <t>3.3.90.39.01.01.0001.000034‐01 - 70</t>
  </si>
  <si>
    <t>3.3.90.39.01.01.0001.000034‐01 - 97</t>
  </si>
  <si>
    <t>3.3.90.39.01.01.0001.000034‐01 - 148</t>
  </si>
  <si>
    <t>3.3.90.39.01.01.0001.000034‐01 - 150</t>
  </si>
  <si>
    <t>3.3.90.39.01.01.0001.000034‐01 - 193</t>
  </si>
  <si>
    <t>3.3.90.39.01.01.0001.000034‐01 - 390</t>
  </si>
  <si>
    <t>3.3.90.39.01.01.0001.000034‐01 - 410</t>
  </si>
  <si>
    <t>3.3.90.39.01.01.0001.000034‐01 - 417</t>
  </si>
  <si>
    <t>3.3.90.39.01.01.0001.000035-01</t>
  </si>
  <si>
    <t>3.3.90.39.01.01.0001.000035-01 - 2</t>
  </si>
  <si>
    <t>CORREIO BRAZILIENSE - Segunda à Sábado</t>
  </si>
  <si>
    <t>SERVIÇO DE FORNECIMENTO DIÁRIO DE JORNAIS, Descrição: Assinatura anual do jornal - Correio Braziliense - Fornecimento de segunda à sábado.</t>
  </si>
  <si>
    <t>3.3.90.39.01.01.0001.000036-01</t>
  </si>
  <si>
    <t>3.3.90.39.01.01.0001.000036-01 - 2</t>
  </si>
  <si>
    <t>CORREIO BRAZILIENSE - Domingo</t>
  </si>
  <si>
    <t>SERVIÇO DE FORNECIMENTO DIÁRIO DE JORNAIS, Descrição: Assinatura anual do jornal - Correio Braziliense - Fornecimento de domingo.</t>
  </si>
  <si>
    <t>3.3.90.39.01.01.0001.000037-01</t>
  </si>
  <si>
    <t>3.3.90.39.01.01.0001.000037-01 - 2</t>
  </si>
  <si>
    <t>FOLHA DE SÃO PAULO - Segunda à Sábado</t>
  </si>
  <si>
    <t>SERVIÇO DE FORNECIMENTO DIÁRIO DE JORNAIS, Descrição: Assinatura anual do jornal - Folha de São Paulo - Fornecimento de segunda à sábado.</t>
  </si>
  <si>
    <t>3.3.90.39.01.01.0001.000038-01</t>
  </si>
  <si>
    <t>3.3.90.39.01.01.0001.000038-01 - 2</t>
  </si>
  <si>
    <t>FOLHA DE SÃO PAULO - Domingo</t>
  </si>
  <si>
    <t>SERVIÇO DE FORNECIMENTO DIÁRIO DE JORNAIS, Descrição: Assinatura anual do jornal - Folha de São Paulo - Fornecimento de domingo.</t>
  </si>
  <si>
    <t>3.3.90.39.01.01.0001.000039-01</t>
  </si>
  <si>
    <t>3.3.90.39.01.01.0001.000039-01 - 2</t>
  </si>
  <si>
    <t>O ESTADO DE SÃO PAULO - Segunda à Sábado</t>
  </si>
  <si>
    <t>SERVIÇO DE FORNECIMENTO DIÁRIO DE JORNAIS, Descrição: Assinatura anual do jornal - Estado de São Paulo - Fornecimento de segunda à sábado.</t>
  </si>
  <si>
    <t>3.3.90.39.01.01.0001.000040-01</t>
  </si>
  <si>
    <t>3.3.90.39.01.01.0001.000040-01 - 2</t>
  </si>
  <si>
    <t>O ESTADO DE SÃO PAULO - Domingo</t>
  </si>
  <si>
    <t>SERVIÇO DE FORNECIMENTO DIÁRIO DE JORNAIS, Descrição: Assinatura anual do jornal - Estado de São Paulo - Fornecimento de domingo.</t>
  </si>
  <si>
    <t>3.3.90.39.01.01.0001.000041-01</t>
  </si>
  <si>
    <t>3.3.90.39.01.01.0001.000041-01 - 2</t>
  </si>
  <si>
    <t>O GLOBO - Segunda à Sábado</t>
  </si>
  <si>
    <t>SERVIÇO DE FORNECIMENTO DIÁRIO DE JORNAIS, Descrição: Assinatura anual do jornal - O Globo - Fornecimento de segunda à sábado.</t>
  </si>
  <si>
    <t>3.3.90.39.01.01.0001.000042-01</t>
  </si>
  <si>
    <t>3.3.90.39.01.01.0001.000042-01 - 2</t>
  </si>
  <si>
    <t>O GLOBO - Domingo</t>
  </si>
  <si>
    <t>SERVIÇO DE FORNECIMENTO DIÁRIO DE JORNAIS, Descrição: Assinatura anual do jornal - O Globo - Fornecimento de domingo.</t>
  </si>
  <si>
    <t>3.3.90.39.01.01.0004.000071-01</t>
  </si>
  <si>
    <t>3.3.90.39.01.01.0004.000071-01 - 2</t>
  </si>
  <si>
    <t>REVISTA CARTA CAPITAL</t>
  </si>
  <si>
    <t>CONTRATAÇÃO DE ASSINATURA DE REVISTA TÉCNICA, Descrição: Serviço de assinatura da REVISTA Carta Capital.</t>
  </si>
  <si>
    <t>3.3.90.39.01.01.0004.000071-01 - 52</t>
  </si>
  <si>
    <t>3.3.90.39.01.01.0004.000071-01 - 70</t>
  </si>
  <si>
    <t>3.3.90.39.01.01.0004.000071-01 - 90</t>
  </si>
  <si>
    <t>3.3.90.39.01.01.0004.000071-01 - 148</t>
  </si>
  <si>
    <t>3.3.90.39.01.01.0004.000071-01 - 150</t>
  </si>
  <si>
    <t>3.3.90.39.01.01.0004.000071-01 - 300</t>
  </si>
  <si>
    <t>3.3.90.39.01.01.0004.000071-01 - 390</t>
  </si>
  <si>
    <t>3.3.90.39.01.01.0004.000071-01 - 400</t>
  </si>
  <si>
    <t>3.3.90.39.01.01.0004.000071-01 - 410</t>
  </si>
  <si>
    <t>3.3.90.39.01.01.0004.000071-01 - 417</t>
  </si>
  <si>
    <t>3.3.90.39.01.01.0004.000071-01 - 480</t>
  </si>
  <si>
    <t>3.3.90.39.01.01.0007.000001-01</t>
  </si>
  <si>
    <t>3.3.90.39.01.01.0007.000001-01 - 2</t>
  </si>
  <si>
    <t>REVISTA VEJA</t>
  </si>
  <si>
    <t>SERVIÇO DE ASSINATURA DE REVISTA DE INFORMAÇÃO E NOTICIAS, Descrição: Serviço de assinatura anual da REVISTA VEJA</t>
  </si>
  <si>
    <t>3.3.90.39.01.01.0007.000001-01 - 52</t>
  </si>
  <si>
    <t>3.3.90.39.01.01.0007.000001-01 - 64</t>
  </si>
  <si>
    <t>3.3.90.39.01.01.0007.000001-01 - 70</t>
  </si>
  <si>
    <t>3.3.90.39.01.01.0007.000001-01 - 90</t>
  </si>
  <si>
    <t>3.3.90.39.01.01.0007.000001-01 - 110</t>
  </si>
  <si>
    <t>3.3.90.39.01.01.0007.000001-01 - 144</t>
  </si>
  <si>
    <t>3.3.90.39.01.01.0007.000001-01 - 148</t>
  </si>
  <si>
    <t>3.3.90.39.01.01.0007.000001-01 - 150</t>
  </si>
  <si>
    <t>3.3.90.39.01.01.0007.000001-01 - 300</t>
  </si>
  <si>
    <t>3.3.90.39.01.01.0007.000001-01 - 361</t>
  </si>
  <si>
    <t>3.3.90.39.01.01.0007.000001-01 - 390</t>
  </si>
  <si>
    <t>3.3.90.39.01.01.0007.000001-01 - 410</t>
  </si>
  <si>
    <t>3.3.90.39.01.01.0007.000001-01 - 417</t>
  </si>
  <si>
    <t>3.3.90.39.01.01.0007.000001-01 - 480</t>
  </si>
  <si>
    <t>3.3.90.39.01.01.0007.000002-01</t>
  </si>
  <si>
    <t>3.3.90.39.01.01.0007.000002-01 - 2</t>
  </si>
  <si>
    <t>REVISTA ISTO É</t>
  </si>
  <si>
    <t>SERVIÇO DE ASSINATURA DE REVISTA DE INFORMAÇÃO E NOTICIAS, Descrição: Serviço de assinatura anual da REVISTA ISTO É</t>
  </si>
  <si>
    <t>3.3.90.39.01.01.0007.000002-01 - 52</t>
  </si>
  <si>
    <t>3.3.90.39.01.01.0007.000002-01 - 64</t>
  </si>
  <si>
    <t>3.3.90.39.01.01.0007.000002-01 - 70</t>
  </si>
  <si>
    <t>3.3.90.39.01.01.0007.000002-01 - 90</t>
  </si>
  <si>
    <t>3.3.90.39.01.01.0007.000002-01 - 110</t>
  </si>
  <si>
    <t>3.3.90.39.01.01.0007.000002-01 - 148</t>
  </si>
  <si>
    <t>3.3.90.39.01.01.0007.000002-01 - 150</t>
  </si>
  <si>
    <t>3.3.90.39.01.01.0007.000002-01 - 300</t>
  </si>
  <si>
    <t>3.3.90.39.01.01.0007.000002-01 - 361</t>
  </si>
  <si>
    <t>3.3.90.39.01.01.0007.000002-01 - 390</t>
  </si>
  <si>
    <t>3.3.90.39.01.01.0007.000002-01 - 410</t>
  </si>
  <si>
    <t>3.3.90.39.01.01.0007.000002-01 - 417</t>
  </si>
  <si>
    <t>3.3.90.39.01.01.0007.000002-01 - 480</t>
  </si>
  <si>
    <t>3.3.90.39.01.01.0007.000003-01</t>
  </si>
  <si>
    <t>3.3.90.39.01.01.0007.000003-01 - 2</t>
  </si>
  <si>
    <t>REVISTA ÉPOCA</t>
  </si>
  <si>
    <t>SERVIÇO DE ASSINATURA DE REVISTA DE INFORMAÇÃO E NOTICIAS, Descrição: Serviço de assinatura anual da REVISTA ÉPOCA</t>
  </si>
  <si>
    <t>3.3.90.39.01.01.0007.000003-01 - 52</t>
  </si>
  <si>
    <t>3.3.90.39.01.01.0007.000003-01 - 70</t>
  </si>
  <si>
    <t>3.3.90.39.01.01.0007.000003-01 - 110</t>
  </si>
  <si>
    <t>3.3.90.39.01.01.0007.000003-01 - 148</t>
  </si>
  <si>
    <t>3.3.90.39.01.01.0007.000003-01 - 150</t>
  </si>
  <si>
    <t>3.3.90.39.01.01.0007.000003-01 - 300</t>
  </si>
  <si>
    <t>3.3.90.39.01.01.0007.000003-01 - 361</t>
  </si>
  <si>
    <t>3.3.90.39.01.01.0007.000003-01 - 390</t>
  </si>
  <si>
    <t>3.3.90.39.01.01.0007.000003-01 - 400</t>
  </si>
  <si>
    <t>3.3.90.39.01.01.0007.000003-01 - 410</t>
  </si>
  <si>
    <t>3.3.90.39.01.01.0007.000003-01 - 417</t>
  </si>
  <si>
    <t>3.3.90.39.01.01.0007.000003-01 - 480</t>
  </si>
  <si>
    <t>Consumo na ARP 9006/2017 (A)</t>
  </si>
  <si>
    <t>PROC. SEI Nº 00410-00005964/2018-69</t>
  </si>
  <si>
    <r>
      <t xml:space="preserve">PLS Nº </t>
    </r>
    <r>
      <rPr>
        <b/>
        <sz val="12"/>
        <rFont val="Calibri"/>
        <family val="2"/>
        <scheme val="minor"/>
      </rPr>
      <t>0083/20</t>
    </r>
    <r>
      <rPr>
        <b/>
        <sz val="12"/>
        <color theme="1"/>
        <rFont val="Calibri"/>
        <family val="2"/>
        <scheme val="minor"/>
      </rPr>
      <t>18</t>
    </r>
  </si>
  <si>
    <t>SECOM</t>
  </si>
  <si>
    <t>SECOM = ADESÃO</t>
  </si>
  <si>
    <t>3.3.90.39.01.01.0001.000030-01</t>
  </si>
  <si>
    <t>3.3.90.39.01.01.0001.000030-01 - 40</t>
  </si>
  <si>
    <t>O GLOBO - Segunda à Sexta</t>
  </si>
  <si>
    <t>SERVIÇO DE FORNECIMENTO DIÁRIO DE JORNAIS,Descrição: Assinatura anual do jornal - O Globo - Fornecimento de segunda à sexta.</t>
  </si>
  <si>
    <t>3.3.90.39.01.01.0001.000030-01 - 394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</si>
</sst>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3877A6"/>
      </left>
      <right/>
      <top style="thin">
        <color rgb="FF3877A6"/>
      </top>
      <bottom/>
    </border>
    <border>
      <left style="thin">
        <color rgb="FFEBEBEB"/>
      </left>
      <right/>
      <top style="thin">
        <color rgb="FFEBEBEB"/>
      </top>
      <bottom style="thin">
        <color rgb="FFEBEBEB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3877A6"/>
      </right>
      <top style="thin">
        <color rgb="FF3877A6"/>
      </top>
      <bottom style="thin">
        <color rgb="FFA5A5B1"/>
      </bottom>
    </border>
    <border>
      <left/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9" fontId="0" fillId="5" borderId="8" xfId="21" applyFont="1" applyFill="1" applyBorder="1" applyAlignment="1" applyProtection="1">
      <alignment horizontal="center" vertical="center"/>
      <protection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9" xfId="0" applyNumberFormat="1" applyFont="1" applyFill="1" applyBorder="1" applyAlignment="1">
      <alignment horizontal="left" vertical="center" wrapText="1"/>
    </xf>
    <xf numFmtId="0" fontId="7" fillId="6" borderId="10" xfId="0" applyNumberFormat="1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left" vertical="center"/>
    </xf>
    <xf numFmtId="0" fontId="8" fillId="7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7" borderId="12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0" fillId="5" borderId="13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left" vertical="center" wrapText="1"/>
      <protection/>
    </xf>
    <xf numFmtId="166" fontId="0" fillId="5" borderId="13" xfId="20" applyNumberFormat="1" applyFont="1" applyFill="1" applyBorder="1" applyAlignment="1" applyProtection="1">
      <alignment horizontal="left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5" borderId="13" xfId="0" applyNumberFormat="1" applyFill="1" applyBorder="1" applyAlignment="1" applyProtection="1">
      <alignment horizontal="center" vertical="center"/>
      <protection/>
    </xf>
    <xf numFmtId="9" fontId="0" fillId="5" borderId="14" xfId="2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wrapText="1"/>
    </xf>
    <xf numFmtId="0" fontId="7" fillId="6" borderId="15" xfId="0" applyNumberFormat="1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8" borderId="0" xfId="0" applyNumberFormat="1" applyFont="1" applyFill="1"/>
    <xf numFmtId="0" fontId="9" fillId="8" borderId="0" xfId="0" applyNumberFormat="1" applyFont="1" applyFill="1" applyAlignment="1">
      <alignment vertical="center" wrapText="1"/>
    </xf>
    <xf numFmtId="0" fontId="9" fillId="8" borderId="0" xfId="0" applyNumberFormat="1" applyFont="1" applyFill="1" applyAlignment="1">
      <alignment wrapText="1"/>
    </xf>
    <xf numFmtId="0" fontId="9" fillId="8" borderId="0" xfId="0" applyNumberFormat="1" applyFont="1" applyFill="1" applyAlignment="1">
      <alignment horizontal="center" vertical="center"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3" fillId="4" borderId="25" xfId="0" applyFont="1" applyFill="1" applyBorder="1" applyAlignment="1" applyProtection="1">
      <alignment horizontal="right" vertical="center" wrapText="1"/>
      <protection/>
    </xf>
    <xf numFmtId="0" fontId="3" fillId="4" borderId="26" xfId="0" applyFont="1" applyFill="1" applyBorder="1" applyAlignment="1" applyProtection="1">
      <alignment horizontal="right" vertical="center" wrapText="1"/>
      <protection/>
    </xf>
    <xf numFmtId="164" fontId="2" fillId="4" borderId="17" xfId="0" applyNumberFormat="1" applyFont="1" applyFill="1" applyBorder="1" applyAlignment="1" applyProtection="1">
      <alignment horizontal="center" vertical="center"/>
      <protection/>
    </xf>
    <xf numFmtId="164" fontId="2" fillId="4" borderId="18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4" fontId="2" fillId="4" borderId="22" xfId="0" applyNumberFormat="1" applyFont="1" applyFill="1" applyBorder="1" applyAlignment="1" applyProtection="1">
      <alignment horizontal="center" vertical="center"/>
      <protection/>
    </xf>
    <xf numFmtId="164" fontId="2" fillId="4" borderId="23" xfId="0" applyNumberFormat="1" applyFont="1" applyFill="1" applyBorder="1" applyAlignment="1" applyProtection="1">
      <alignment horizontal="center" vertical="center"/>
      <protection/>
    </xf>
    <xf numFmtId="164" fontId="2" fillId="4" borderId="24" xfId="0" applyNumberFormat="1" applyFont="1" applyFill="1" applyBorder="1" applyAlignment="1" applyProtection="1">
      <alignment horizontal="center" vertical="center"/>
      <protection/>
    </xf>
    <xf numFmtId="165" fontId="2" fillId="4" borderId="17" xfId="0" applyNumberFormat="1" applyFont="1" applyFill="1" applyBorder="1" applyAlignment="1" applyProtection="1">
      <alignment horizontal="center" vertical="center"/>
      <protection/>
    </xf>
    <xf numFmtId="165" fontId="2" fillId="4" borderId="19" xfId="0" applyNumberFormat="1" applyFont="1" applyFill="1" applyBorder="1" applyAlignment="1" applyProtection="1">
      <alignment horizontal="center" vertical="center"/>
      <protection/>
    </xf>
    <xf numFmtId="165" fontId="2" fillId="4" borderId="22" xfId="0" applyNumberFormat="1" applyFont="1" applyFill="1" applyBorder="1" applyAlignment="1" applyProtection="1">
      <alignment horizontal="center" vertical="center"/>
      <protection/>
    </xf>
    <xf numFmtId="165" fontId="2" fillId="4" borderId="24" xfId="0" applyNumberFormat="1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left" vertical="top" wrapText="1"/>
      <protection/>
    </xf>
    <xf numFmtId="0" fontId="3" fillId="4" borderId="26" xfId="0" applyFont="1" applyFill="1" applyBorder="1" applyAlignment="1" applyProtection="1">
      <alignment horizontal="left" vertical="top" wrapText="1"/>
      <protection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8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115" zoomScaleNormal="115" workbookViewId="0" topLeftCell="A1">
      <pane ySplit="1" topLeftCell="A2" activePane="bottomLeft" state="frozen"/>
      <selection pane="bottomLeft" activeCell="B3" sqref="B3"/>
    </sheetView>
  </sheetViews>
  <sheetFormatPr defaultColWidth="9.140625" defaultRowHeight="15"/>
  <cols>
    <col min="1" max="1" width="23.8515625" style="37" bestFit="1" customWidth="1"/>
    <col min="2" max="2" width="31.421875" style="37" customWidth="1"/>
    <col min="3" max="3" width="13.8515625" style="45" bestFit="1" customWidth="1"/>
    <col min="4" max="4" width="28.421875" style="45" customWidth="1"/>
    <col min="5" max="5" width="10.00390625" style="51" customWidth="1"/>
    <col min="6" max="6" width="12.28125" style="37" bestFit="1" customWidth="1"/>
    <col min="7" max="7" width="20.7109375" style="37" bestFit="1" customWidth="1"/>
    <col min="8" max="8" width="14.140625" style="51" customWidth="1"/>
    <col min="9" max="9" width="13.28125" style="51" bestFit="1" customWidth="1"/>
    <col min="10" max="16384" width="9.140625" style="37" customWidth="1"/>
  </cols>
  <sheetData>
    <row r="1" spans="1:9" s="32" customFormat="1" ht="45.4" customHeight="1">
      <c r="A1" s="29" t="s">
        <v>0</v>
      </c>
      <c r="B1" s="30" t="s">
        <v>106</v>
      </c>
      <c r="C1" s="46" t="s">
        <v>1</v>
      </c>
      <c r="D1" s="47" t="s">
        <v>2</v>
      </c>
      <c r="E1" s="50" t="s">
        <v>107</v>
      </c>
      <c r="F1" s="31" t="s">
        <v>108</v>
      </c>
      <c r="G1" s="31" t="s">
        <v>109</v>
      </c>
      <c r="H1" s="50" t="s">
        <v>110</v>
      </c>
      <c r="I1" s="50" t="s">
        <v>111</v>
      </c>
    </row>
    <row r="2" spans="1:9" s="32" customFormat="1" ht="60">
      <c r="A2" s="33" t="s">
        <v>112</v>
      </c>
      <c r="B2" s="34" t="s">
        <v>113</v>
      </c>
      <c r="C2" s="48" t="s">
        <v>114</v>
      </c>
      <c r="D2" s="49" t="s">
        <v>115</v>
      </c>
      <c r="E2" s="35" t="s">
        <v>116</v>
      </c>
      <c r="F2" s="35">
        <v>20</v>
      </c>
      <c r="G2" s="35" t="s">
        <v>117</v>
      </c>
      <c r="H2" s="35">
        <v>1</v>
      </c>
      <c r="I2" s="36">
        <v>1</v>
      </c>
    </row>
    <row r="3" spans="1:9" s="32" customFormat="1" ht="60">
      <c r="A3" s="33" t="s">
        <v>112</v>
      </c>
      <c r="B3" s="34" t="s">
        <v>118</v>
      </c>
      <c r="C3" s="48" t="s">
        <v>114</v>
      </c>
      <c r="D3" s="49" t="s">
        <v>115</v>
      </c>
      <c r="E3" s="35" t="s">
        <v>116</v>
      </c>
      <c r="F3" s="35">
        <v>40</v>
      </c>
      <c r="G3" s="35" t="s">
        <v>119</v>
      </c>
      <c r="H3" s="35">
        <v>4</v>
      </c>
      <c r="I3" s="36">
        <v>2</v>
      </c>
    </row>
    <row r="4" spans="1:9" s="32" customFormat="1" ht="60">
      <c r="A4" s="33" t="s">
        <v>112</v>
      </c>
      <c r="B4" s="34" t="s">
        <v>120</v>
      </c>
      <c r="C4" s="48" t="s">
        <v>114</v>
      </c>
      <c r="D4" s="49" t="s">
        <v>115</v>
      </c>
      <c r="E4" s="35" t="s">
        <v>116</v>
      </c>
      <c r="F4" s="35">
        <v>52</v>
      </c>
      <c r="G4" s="35" t="s">
        <v>121</v>
      </c>
      <c r="H4" s="35">
        <v>6</v>
      </c>
      <c r="I4" s="36">
        <v>0</v>
      </c>
    </row>
    <row r="5" spans="1:9" s="32" customFormat="1" ht="60">
      <c r="A5" s="33" t="s">
        <v>112</v>
      </c>
      <c r="B5" s="34" t="s">
        <v>122</v>
      </c>
      <c r="C5" s="48" t="s">
        <v>114</v>
      </c>
      <c r="D5" s="49" t="s">
        <v>115</v>
      </c>
      <c r="E5" s="35" t="s">
        <v>116</v>
      </c>
      <c r="F5" s="35">
        <v>64</v>
      </c>
      <c r="G5" s="35" t="s">
        <v>123</v>
      </c>
      <c r="H5" s="35">
        <v>5</v>
      </c>
      <c r="I5" s="36">
        <v>0</v>
      </c>
    </row>
    <row r="6" spans="1:9" s="32" customFormat="1" ht="60">
      <c r="A6" s="33" t="s">
        <v>112</v>
      </c>
      <c r="B6" s="34" t="s">
        <v>124</v>
      </c>
      <c r="C6" s="48" t="s">
        <v>114</v>
      </c>
      <c r="D6" s="49" t="s">
        <v>115</v>
      </c>
      <c r="E6" s="35" t="s">
        <v>116</v>
      </c>
      <c r="F6" s="35">
        <v>70</v>
      </c>
      <c r="G6" s="35" t="s">
        <v>125</v>
      </c>
      <c r="H6" s="35">
        <v>3</v>
      </c>
      <c r="I6" s="36">
        <v>0</v>
      </c>
    </row>
    <row r="7" spans="1:9" s="32" customFormat="1" ht="60">
      <c r="A7" s="33" t="s">
        <v>112</v>
      </c>
      <c r="B7" s="34" t="s">
        <v>126</v>
      </c>
      <c r="C7" s="48" t="s">
        <v>114</v>
      </c>
      <c r="D7" s="49" t="s">
        <v>115</v>
      </c>
      <c r="E7" s="35" t="s">
        <v>116</v>
      </c>
      <c r="F7" s="35">
        <v>80</v>
      </c>
      <c r="G7" s="35" t="s">
        <v>127</v>
      </c>
      <c r="H7" s="35">
        <v>7</v>
      </c>
      <c r="I7" s="36">
        <v>0</v>
      </c>
    </row>
    <row r="8" spans="1:9" s="32" customFormat="1" ht="60">
      <c r="A8" s="33" t="s">
        <v>112</v>
      </c>
      <c r="B8" s="34" t="s">
        <v>128</v>
      </c>
      <c r="C8" s="48" t="s">
        <v>114</v>
      </c>
      <c r="D8" s="49" t="s">
        <v>115</v>
      </c>
      <c r="E8" s="35" t="s">
        <v>116</v>
      </c>
      <c r="F8" s="35">
        <v>90</v>
      </c>
      <c r="G8" s="35" t="s">
        <v>129</v>
      </c>
      <c r="H8" s="35">
        <v>3</v>
      </c>
      <c r="I8" s="36">
        <v>0</v>
      </c>
    </row>
    <row r="9" spans="1:9" s="32" customFormat="1" ht="60">
      <c r="A9" s="33" t="s">
        <v>112</v>
      </c>
      <c r="B9" s="34" t="s">
        <v>130</v>
      </c>
      <c r="C9" s="48" t="s">
        <v>114</v>
      </c>
      <c r="D9" s="49" t="s">
        <v>115</v>
      </c>
      <c r="E9" s="35" t="s">
        <v>116</v>
      </c>
      <c r="F9" s="35">
        <v>94</v>
      </c>
      <c r="G9" s="35" t="s">
        <v>131</v>
      </c>
      <c r="H9" s="35">
        <v>1</v>
      </c>
      <c r="I9" s="36">
        <v>0</v>
      </c>
    </row>
    <row r="10" spans="1:9" s="32" customFormat="1" ht="60">
      <c r="A10" s="33" t="s">
        <v>112</v>
      </c>
      <c r="B10" s="34" t="s">
        <v>132</v>
      </c>
      <c r="C10" s="48" t="s">
        <v>114</v>
      </c>
      <c r="D10" s="49" t="s">
        <v>115</v>
      </c>
      <c r="E10" s="35" t="s">
        <v>116</v>
      </c>
      <c r="F10" s="35">
        <v>97</v>
      </c>
      <c r="G10" s="35" t="s">
        <v>133</v>
      </c>
      <c r="H10" s="35">
        <v>1</v>
      </c>
      <c r="I10" s="36">
        <v>0</v>
      </c>
    </row>
    <row r="11" spans="1:9" s="32" customFormat="1" ht="60">
      <c r="A11" s="33" t="s">
        <v>112</v>
      </c>
      <c r="B11" s="34" t="s">
        <v>134</v>
      </c>
      <c r="C11" s="48" t="s">
        <v>114</v>
      </c>
      <c r="D11" s="49" t="s">
        <v>115</v>
      </c>
      <c r="E11" s="35" t="s">
        <v>116</v>
      </c>
      <c r="F11" s="35">
        <v>110</v>
      </c>
      <c r="G11" s="35" t="s">
        <v>135</v>
      </c>
      <c r="H11" s="35">
        <v>2</v>
      </c>
      <c r="I11" s="36">
        <v>0</v>
      </c>
    </row>
    <row r="12" spans="1:9" s="32" customFormat="1" ht="60">
      <c r="A12" s="33" t="s">
        <v>112</v>
      </c>
      <c r="B12" s="34" t="s">
        <v>136</v>
      </c>
      <c r="C12" s="48" t="s">
        <v>114</v>
      </c>
      <c r="D12" s="49" t="s">
        <v>115</v>
      </c>
      <c r="E12" s="35" t="s">
        <v>116</v>
      </c>
      <c r="F12" s="35">
        <v>131</v>
      </c>
      <c r="G12" s="35" t="s">
        <v>137</v>
      </c>
      <c r="H12" s="35">
        <v>2</v>
      </c>
      <c r="I12" s="36">
        <v>0</v>
      </c>
    </row>
    <row r="13" spans="1:9" s="32" customFormat="1" ht="60">
      <c r="A13" s="33" t="s">
        <v>112</v>
      </c>
      <c r="B13" s="34" t="s">
        <v>138</v>
      </c>
      <c r="C13" s="48" t="s">
        <v>114</v>
      </c>
      <c r="D13" s="49" t="s">
        <v>115</v>
      </c>
      <c r="E13" s="35" t="s">
        <v>116</v>
      </c>
      <c r="F13" s="35">
        <v>136</v>
      </c>
      <c r="G13" s="35" t="s">
        <v>139</v>
      </c>
      <c r="H13" s="35">
        <v>1</v>
      </c>
      <c r="I13" s="36">
        <v>0</v>
      </c>
    </row>
    <row r="14" spans="1:9" s="32" customFormat="1" ht="60">
      <c r="A14" s="33" t="s">
        <v>112</v>
      </c>
      <c r="B14" s="34" t="s">
        <v>140</v>
      </c>
      <c r="C14" s="48" t="s">
        <v>114</v>
      </c>
      <c r="D14" s="49" t="s">
        <v>115</v>
      </c>
      <c r="E14" s="35" t="s">
        <v>116</v>
      </c>
      <c r="F14" s="35">
        <v>137</v>
      </c>
      <c r="G14" s="35" t="s">
        <v>141</v>
      </c>
      <c r="H14" s="35">
        <v>1</v>
      </c>
      <c r="I14" s="36">
        <v>0</v>
      </c>
    </row>
    <row r="15" spans="1:9" s="32" customFormat="1" ht="60">
      <c r="A15" s="33" t="s">
        <v>112</v>
      </c>
      <c r="B15" s="34" t="s">
        <v>142</v>
      </c>
      <c r="C15" s="48" t="s">
        <v>114</v>
      </c>
      <c r="D15" s="49" t="s">
        <v>115</v>
      </c>
      <c r="E15" s="35" t="s">
        <v>116</v>
      </c>
      <c r="F15" s="35">
        <v>142</v>
      </c>
      <c r="G15" s="35" t="s">
        <v>143</v>
      </c>
      <c r="H15" s="35">
        <v>1</v>
      </c>
      <c r="I15" s="36">
        <v>1</v>
      </c>
    </row>
    <row r="16" spans="1:9" s="32" customFormat="1" ht="60">
      <c r="A16" s="33" t="s">
        <v>112</v>
      </c>
      <c r="B16" s="34" t="s">
        <v>144</v>
      </c>
      <c r="C16" s="48" t="s">
        <v>114</v>
      </c>
      <c r="D16" s="49" t="s">
        <v>115</v>
      </c>
      <c r="E16" s="35" t="s">
        <v>116</v>
      </c>
      <c r="F16" s="35">
        <v>144</v>
      </c>
      <c r="G16" s="35" t="s">
        <v>145</v>
      </c>
      <c r="H16" s="35">
        <v>2</v>
      </c>
      <c r="I16" s="36">
        <v>1</v>
      </c>
    </row>
    <row r="17" spans="1:9" s="32" customFormat="1" ht="60">
      <c r="A17" s="33" t="s">
        <v>112</v>
      </c>
      <c r="B17" s="34" t="s">
        <v>146</v>
      </c>
      <c r="C17" s="48" t="s">
        <v>114</v>
      </c>
      <c r="D17" s="49" t="s">
        <v>115</v>
      </c>
      <c r="E17" s="35" t="s">
        <v>116</v>
      </c>
      <c r="F17" s="35">
        <v>146</v>
      </c>
      <c r="G17" s="35" t="s">
        <v>147</v>
      </c>
      <c r="H17" s="35">
        <v>2</v>
      </c>
      <c r="I17" s="36">
        <v>0</v>
      </c>
    </row>
    <row r="18" spans="1:9" s="32" customFormat="1" ht="60">
      <c r="A18" s="33" t="s">
        <v>112</v>
      </c>
      <c r="B18" s="34" t="s">
        <v>148</v>
      </c>
      <c r="C18" s="48" t="s">
        <v>114</v>
      </c>
      <c r="D18" s="49" t="s">
        <v>115</v>
      </c>
      <c r="E18" s="35" t="s">
        <v>116</v>
      </c>
      <c r="F18" s="35">
        <v>148</v>
      </c>
      <c r="G18" s="35" t="s">
        <v>149</v>
      </c>
      <c r="H18" s="35">
        <v>2</v>
      </c>
      <c r="I18" s="36">
        <v>0</v>
      </c>
    </row>
    <row r="19" spans="1:9" s="32" customFormat="1" ht="60">
      <c r="A19" s="33" t="s">
        <v>112</v>
      </c>
      <c r="B19" s="34" t="s">
        <v>150</v>
      </c>
      <c r="C19" s="48" t="s">
        <v>114</v>
      </c>
      <c r="D19" s="49" t="s">
        <v>115</v>
      </c>
      <c r="E19" s="35" t="s">
        <v>116</v>
      </c>
      <c r="F19" s="35">
        <v>150</v>
      </c>
      <c r="G19" s="35" t="s">
        <v>151</v>
      </c>
      <c r="H19" s="35">
        <v>8</v>
      </c>
      <c r="I19" s="36">
        <v>0</v>
      </c>
    </row>
    <row r="20" spans="1:9" s="32" customFormat="1" ht="60">
      <c r="A20" s="33" t="s">
        <v>112</v>
      </c>
      <c r="B20" s="34" t="s">
        <v>152</v>
      </c>
      <c r="C20" s="48" t="s">
        <v>114</v>
      </c>
      <c r="D20" s="49" t="s">
        <v>115</v>
      </c>
      <c r="E20" s="35" t="s">
        <v>116</v>
      </c>
      <c r="F20" s="35">
        <v>193</v>
      </c>
      <c r="G20" s="35" t="s">
        <v>153</v>
      </c>
      <c r="H20" s="35">
        <v>1</v>
      </c>
      <c r="I20" s="36">
        <v>1</v>
      </c>
    </row>
    <row r="21" spans="1:9" s="32" customFormat="1" ht="60">
      <c r="A21" s="33" t="s">
        <v>112</v>
      </c>
      <c r="B21" s="34" t="s">
        <v>154</v>
      </c>
      <c r="C21" s="48" t="s">
        <v>114</v>
      </c>
      <c r="D21" s="49" t="s">
        <v>115</v>
      </c>
      <c r="E21" s="35" t="s">
        <v>116</v>
      </c>
      <c r="F21" s="35">
        <v>196</v>
      </c>
      <c r="G21" s="35" t="s">
        <v>155</v>
      </c>
      <c r="H21" s="35">
        <v>1</v>
      </c>
      <c r="I21" s="36">
        <v>0</v>
      </c>
    </row>
    <row r="22" spans="1:9" s="32" customFormat="1" ht="60">
      <c r="A22" s="33" t="s">
        <v>112</v>
      </c>
      <c r="B22" s="34" t="s">
        <v>156</v>
      </c>
      <c r="C22" s="48" t="s">
        <v>114</v>
      </c>
      <c r="D22" s="49" t="s">
        <v>115</v>
      </c>
      <c r="E22" s="35" t="s">
        <v>116</v>
      </c>
      <c r="F22" s="35">
        <v>300</v>
      </c>
      <c r="G22" s="35" t="s">
        <v>157</v>
      </c>
      <c r="H22" s="35">
        <v>1</v>
      </c>
      <c r="I22" s="36">
        <v>1</v>
      </c>
    </row>
    <row r="23" spans="1:9" s="32" customFormat="1" ht="60">
      <c r="A23" s="33" t="s">
        <v>112</v>
      </c>
      <c r="B23" s="34" t="s">
        <v>158</v>
      </c>
      <c r="C23" s="48" t="s">
        <v>114</v>
      </c>
      <c r="D23" s="49" t="s">
        <v>115</v>
      </c>
      <c r="E23" s="35" t="s">
        <v>116</v>
      </c>
      <c r="F23" s="35">
        <v>307</v>
      </c>
      <c r="G23" s="35" t="s">
        <v>159</v>
      </c>
      <c r="H23" s="35">
        <v>2</v>
      </c>
      <c r="I23" s="36">
        <v>0</v>
      </c>
    </row>
    <row r="24" spans="1:9" s="32" customFormat="1" ht="60">
      <c r="A24" s="33" t="s">
        <v>112</v>
      </c>
      <c r="B24" s="34" t="s">
        <v>160</v>
      </c>
      <c r="C24" s="48" t="s">
        <v>114</v>
      </c>
      <c r="D24" s="49" t="s">
        <v>115</v>
      </c>
      <c r="E24" s="35" t="s">
        <v>116</v>
      </c>
      <c r="F24" s="35">
        <v>309</v>
      </c>
      <c r="G24" s="35" t="s">
        <v>161</v>
      </c>
      <c r="H24" s="35">
        <v>1</v>
      </c>
      <c r="I24" s="36">
        <v>0</v>
      </c>
    </row>
    <row r="25" spans="1:9" s="32" customFormat="1" ht="60">
      <c r="A25" s="33" t="s">
        <v>112</v>
      </c>
      <c r="B25" s="34" t="s">
        <v>162</v>
      </c>
      <c r="C25" s="48" t="s">
        <v>114</v>
      </c>
      <c r="D25" s="49" t="s">
        <v>115</v>
      </c>
      <c r="E25" s="35" t="s">
        <v>116</v>
      </c>
      <c r="F25" s="35">
        <v>361</v>
      </c>
      <c r="G25" s="35" t="s">
        <v>163</v>
      </c>
      <c r="H25" s="35">
        <v>3</v>
      </c>
      <c r="I25" s="36">
        <v>0</v>
      </c>
    </row>
    <row r="26" spans="1:9" s="32" customFormat="1" ht="60">
      <c r="A26" s="33" t="s">
        <v>112</v>
      </c>
      <c r="B26" s="34" t="s">
        <v>164</v>
      </c>
      <c r="C26" s="48" t="s">
        <v>114</v>
      </c>
      <c r="D26" s="49" t="s">
        <v>115</v>
      </c>
      <c r="E26" s="35" t="s">
        <v>116</v>
      </c>
      <c r="F26" s="35">
        <v>390</v>
      </c>
      <c r="G26" s="35" t="s">
        <v>165</v>
      </c>
      <c r="H26" s="35">
        <v>3</v>
      </c>
      <c r="I26" s="36">
        <v>2</v>
      </c>
    </row>
    <row r="27" spans="1:9" s="32" customFormat="1" ht="60">
      <c r="A27" s="33" t="s">
        <v>112</v>
      </c>
      <c r="B27" s="34" t="s">
        <v>166</v>
      </c>
      <c r="C27" s="48" t="s">
        <v>114</v>
      </c>
      <c r="D27" s="49" t="s">
        <v>115</v>
      </c>
      <c r="E27" s="35" t="s">
        <v>116</v>
      </c>
      <c r="F27" s="35">
        <v>391</v>
      </c>
      <c r="G27" s="35" t="s">
        <v>167</v>
      </c>
      <c r="H27" s="35">
        <v>1</v>
      </c>
      <c r="I27" s="36">
        <v>0</v>
      </c>
    </row>
    <row r="28" spans="1:9" s="32" customFormat="1" ht="60">
      <c r="A28" s="33" t="s">
        <v>112</v>
      </c>
      <c r="B28" s="34" t="s">
        <v>168</v>
      </c>
      <c r="C28" s="48" t="s">
        <v>114</v>
      </c>
      <c r="D28" s="49" t="s">
        <v>115</v>
      </c>
      <c r="E28" s="35" t="s">
        <v>116</v>
      </c>
      <c r="F28" s="35">
        <v>394</v>
      </c>
      <c r="G28" s="35" t="s">
        <v>169</v>
      </c>
      <c r="H28" s="35">
        <v>10</v>
      </c>
      <c r="I28" s="36">
        <v>4</v>
      </c>
    </row>
    <row r="29" spans="1:9" s="32" customFormat="1" ht="60">
      <c r="A29" s="33" t="s">
        <v>112</v>
      </c>
      <c r="B29" s="34" t="s">
        <v>170</v>
      </c>
      <c r="C29" s="48" t="s">
        <v>114</v>
      </c>
      <c r="D29" s="49" t="s">
        <v>115</v>
      </c>
      <c r="E29" s="35" t="s">
        <v>116</v>
      </c>
      <c r="F29" s="35">
        <v>400</v>
      </c>
      <c r="G29" s="35" t="s">
        <v>171</v>
      </c>
      <c r="H29" s="35">
        <v>1</v>
      </c>
      <c r="I29" s="36">
        <v>0</v>
      </c>
    </row>
    <row r="30" spans="1:9" s="32" customFormat="1" ht="60">
      <c r="A30" s="33" t="s">
        <v>112</v>
      </c>
      <c r="B30" s="34" t="s">
        <v>172</v>
      </c>
      <c r="C30" s="48" t="s">
        <v>114</v>
      </c>
      <c r="D30" s="49" t="s">
        <v>115</v>
      </c>
      <c r="E30" s="35" t="s">
        <v>116</v>
      </c>
      <c r="F30" s="35">
        <v>410</v>
      </c>
      <c r="G30" s="35" t="s">
        <v>173</v>
      </c>
      <c r="H30" s="35">
        <v>6</v>
      </c>
      <c r="I30" s="36">
        <v>0</v>
      </c>
    </row>
    <row r="31" spans="1:9" s="32" customFormat="1" ht="60">
      <c r="A31" s="33" t="s">
        <v>112</v>
      </c>
      <c r="B31" s="34" t="s">
        <v>174</v>
      </c>
      <c r="C31" s="48" t="s">
        <v>114</v>
      </c>
      <c r="D31" s="49" t="s">
        <v>115</v>
      </c>
      <c r="E31" s="35" t="s">
        <v>116</v>
      </c>
      <c r="F31" s="35">
        <v>417</v>
      </c>
      <c r="G31" s="35" t="s">
        <v>175</v>
      </c>
      <c r="H31" s="35">
        <v>14</v>
      </c>
      <c r="I31" s="36">
        <v>0</v>
      </c>
    </row>
    <row r="32" spans="1:9" s="32" customFormat="1" ht="60">
      <c r="A32" s="33" t="s">
        <v>112</v>
      </c>
      <c r="B32" s="34" t="s">
        <v>176</v>
      </c>
      <c r="C32" s="48" t="s">
        <v>114</v>
      </c>
      <c r="D32" s="49" t="s">
        <v>115</v>
      </c>
      <c r="E32" s="35" t="s">
        <v>116</v>
      </c>
      <c r="F32" s="35">
        <v>480</v>
      </c>
      <c r="G32" s="35" t="s">
        <v>177</v>
      </c>
      <c r="H32" s="35">
        <v>10</v>
      </c>
      <c r="I32" s="36">
        <v>3</v>
      </c>
    </row>
    <row r="33" spans="1:9" s="32" customFormat="1" ht="60">
      <c r="A33" s="33" t="s">
        <v>112</v>
      </c>
      <c r="B33" s="34" t="s">
        <v>118</v>
      </c>
      <c r="C33" s="48" t="s">
        <v>114</v>
      </c>
      <c r="D33" s="49" t="s">
        <v>115</v>
      </c>
      <c r="E33" s="35" t="s">
        <v>116</v>
      </c>
      <c r="F33" s="35">
        <v>40</v>
      </c>
      <c r="G33" s="35" t="s">
        <v>119</v>
      </c>
      <c r="H33" s="35">
        <v>4</v>
      </c>
      <c r="I33" s="36">
        <v>2</v>
      </c>
    </row>
    <row r="34" spans="1:9" s="32" customFormat="1" ht="60">
      <c r="A34" s="33" t="s">
        <v>112</v>
      </c>
      <c r="B34" s="34" t="s">
        <v>120</v>
      </c>
      <c r="C34" s="48" t="s">
        <v>114</v>
      </c>
      <c r="D34" s="49" t="s">
        <v>115</v>
      </c>
      <c r="E34" s="35" t="s">
        <v>116</v>
      </c>
      <c r="F34" s="35">
        <v>52</v>
      </c>
      <c r="G34" s="35" t="s">
        <v>121</v>
      </c>
      <c r="H34" s="35">
        <v>6</v>
      </c>
      <c r="I34" s="36">
        <v>0</v>
      </c>
    </row>
    <row r="35" spans="1:9" s="32" customFormat="1" ht="60">
      <c r="A35" s="33" t="s">
        <v>112</v>
      </c>
      <c r="B35" s="34" t="s">
        <v>122</v>
      </c>
      <c r="C35" s="48" t="s">
        <v>114</v>
      </c>
      <c r="D35" s="49" t="s">
        <v>115</v>
      </c>
      <c r="E35" s="35" t="s">
        <v>116</v>
      </c>
      <c r="F35" s="35">
        <v>64</v>
      </c>
      <c r="G35" s="35" t="s">
        <v>123</v>
      </c>
      <c r="H35" s="35">
        <v>5</v>
      </c>
      <c r="I35" s="36">
        <v>0</v>
      </c>
    </row>
    <row r="36" spans="1:9" s="32" customFormat="1" ht="60">
      <c r="A36" s="33" t="s">
        <v>112</v>
      </c>
      <c r="B36" s="34" t="s">
        <v>124</v>
      </c>
      <c r="C36" s="48" t="s">
        <v>114</v>
      </c>
      <c r="D36" s="49" t="s">
        <v>115</v>
      </c>
      <c r="E36" s="35" t="s">
        <v>116</v>
      </c>
      <c r="F36" s="35">
        <v>70</v>
      </c>
      <c r="G36" s="35" t="s">
        <v>125</v>
      </c>
      <c r="H36" s="35">
        <v>3</v>
      </c>
      <c r="I36" s="36">
        <v>0</v>
      </c>
    </row>
    <row r="37" spans="1:9" s="32" customFormat="1" ht="60">
      <c r="A37" s="33" t="s">
        <v>112</v>
      </c>
      <c r="B37" s="34" t="s">
        <v>128</v>
      </c>
      <c r="C37" s="48" t="s">
        <v>114</v>
      </c>
      <c r="D37" s="49" t="s">
        <v>115</v>
      </c>
      <c r="E37" s="35" t="s">
        <v>116</v>
      </c>
      <c r="F37" s="35">
        <v>90</v>
      </c>
      <c r="G37" s="35" t="s">
        <v>129</v>
      </c>
      <c r="H37" s="35">
        <v>3</v>
      </c>
      <c r="I37" s="36">
        <v>0</v>
      </c>
    </row>
    <row r="38" spans="1:9" s="32" customFormat="1" ht="60">
      <c r="A38" s="33" t="s">
        <v>112</v>
      </c>
      <c r="B38" s="34" t="s">
        <v>146</v>
      </c>
      <c r="C38" s="48" t="s">
        <v>114</v>
      </c>
      <c r="D38" s="49" t="s">
        <v>115</v>
      </c>
      <c r="E38" s="35" t="s">
        <v>116</v>
      </c>
      <c r="F38" s="35">
        <v>146</v>
      </c>
      <c r="G38" s="35" t="s">
        <v>147</v>
      </c>
      <c r="H38" s="35">
        <v>2</v>
      </c>
      <c r="I38" s="36">
        <v>0</v>
      </c>
    </row>
    <row r="39" spans="1:9" s="32" customFormat="1" ht="60">
      <c r="A39" s="33" t="s">
        <v>112</v>
      </c>
      <c r="B39" s="34" t="s">
        <v>148</v>
      </c>
      <c r="C39" s="48" t="s">
        <v>114</v>
      </c>
      <c r="D39" s="49" t="s">
        <v>115</v>
      </c>
      <c r="E39" s="35" t="s">
        <v>116</v>
      </c>
      <c r="F39" s="35">
        <v>148</v>
      </c>
      <c r="G39" s="35" t="s">
        <v>149</v>
      </c>
      <c r="H39" s="35">
        <v>2</v>
      </c>
      <c r="I39" s="36">
        <v>0</v>
      </c>
    </row>
    <row r="40" spans="1:9" s="32" customFormat="1" ht="60">
      <c r="A40" s="33" t="s">
        <v>112</v>
      </c>
      <c r="B40" s="34" t="s">
        <v>150</v>
      </c>
      <c r="C40" s="48" t="s">
        <v>114</v>
      </c>
      <c r="D40" s="49" t="s">
        <v>115</v>
      </c>
      <c r="E40" s="35" t="s">
        <v>116</v>
      </c>
      <c r="F40" s="35">
        <v>150</v>
      </c>
      <c r="G40" s="35" t="s">
        <v>151</v>
      </c>
      <c r="H40" s="35">
        <v>8</v>
      </c>
      <c r="I40" s="36">
        <v>0</v>
      </c>
    </row>
    <row r="41" spans="1:9" s="32" customFormat="1" ht="60">
      <c r="A41" s="33" t="s">
        <v>112</v>
      </c>
      <c r="B41" s="34" t="s">
        <v>158</v>
      </c>
      <c r="C41" s="48" t="s">
        <v>114</v>
      </c>
      <c r="D41" s="49" t="s">
        <v>115</v>
      </c>
      <c r="E41" s="35" t="s">
        <v>116</v>
      </c>
      <c r="F41" s="35">
        <v>307</v>
      </c>
      <c r="G41" s="35" t="s">
        <v>159</v>
      </c>
      <c r="H41" s="35">
        <v>2</v>
      </c>
      <c r="I41" s="36">
        <v>0</v>
      </c>
    </row>
    <row r="42" spans="1:9" s="32" customFormat="1" ht="60">
      <c r="A42" s="33" t="s">
        <v>112</v>
      </c>
      <c r="B42" s="34" t="s">
        <v>164</v>
      </c>
      <c r="C42" s="48" t="s">
        <v>114</v>
      </c>
      <c r="D42" s="49" t="s">
        <v>115</v>
      </c>
      <c r="E42" s="35" t="s">
        <v>116</v>
      </c>
      <c r="F42" s="35">
        <v>390</v>
      </c>
      <c r="G42" s="35" t="s">
        <v>165</v>
      </c>
      <c r="H42" s="35">
        <v>3</v>
      </c>
      <c r="I42" s="36">
        <v>2</v>
      </c>
    </row>
    <row r="43" spans="1:9" s="32" customFormat="1" ht="60">
      <c r="A43" s="33" t="s">
        <v>112</v>
      </c>
      <c r="B43" s="34" t="s">
        <v>168</v>
      </c>
      <c r="C43" s="48" t="s">
        <v>114</v>
      </c>
      <c r="D43" s="49" t="s">
        <v>115</v>
      </c>
      <c r="E43" s="35" t="s">
        <v>116</v>
      </c>
      <c r="F43" s="35">
        <v>394</v>
      </c>
      <c r="G43" s="35" t="s">
        <v>169</v>
      </c>
      <c r="H43" s="35">
        <v>10</v>
      </c>
      <c r="I43" s="36">
        <v>4</v>
      </c>
    </row>
    <row r="44" spans="1:9" s="32" customFormat="1" ht="60">
      <c r="A44" s="33" t="s">
        <v>112</v>
      </c>
      <c r="B44" s="34" t="s">
        <v>172</v>
      </c>
      <c r="C44" s="48" t="s">
        <v>114</v>
      </c>
      <c r="D44" s="49" t="s">
        <v>115</v>
      </c>
      <c r="E44" s="35" t="s">
        <v>116</v>
      </c>
      <c r="F44" s="35">
        <v>410</v>
      </c>
      <c r="G44" s="35" t="s">
        <v>173</v>
      </c>
      <c r="H44" s="35">
        <v>6</v>
      </c>
      <c r="I44" s="36">
        <v>0</v>
      </c>
    </row>
    <row r="45" spans="1:9" s="32" customFormat="1" ht="60">
      <c r="A45" s="33" t="s">
        <v>112</v>
      </c>
      <c r="B45" s="34" t="s">
        <v>174</v>
      </c>
      <c r="C45" s="48" t="s">
        <v>114</v>
      </c>
      <c r="D45" s="49" t="s">
        <v>115</v>
      </c>
      <c r="E45" s="35" t="s">
        <v>116</v>
      </c>
      <c r="F45" s="35">
        <v>417</v>
      </c>
      <c r="G45" s="35" t="s">
        <v>175</v>
      </c>
      <c r="H45" s="35">
        <v>14</v>
      </c>
      <c r="I45" s="36">
        <v>0</v>
      </c>
    </row>
    <row r="46" spans="1:9" s="32" customFormat="1" ht="60">
      <c r="A46" s="33" t="s">
        <v>112</v>
      </c>
      <c r="B46" s="34" t="s">
        <v>176</v>
      </c>
      <c r="C46" s="48" t="s">
        <v>114</v>
      </c>
      <c r="D46" s="49" t="s">
        <v>115</v>
      </c>
      <c r="E46" s="35" t="s">
        <v>116</v>
      </c>
      <c r="F46" s="35">
        <v>480</v>
      </c>
      <c r="G46" s="35" t="s">
        <v>177</v>
      </c>
      <c r="H46" s="35">
        <v>10</v>
      </c>
      <c r="I46" s="36">
        <v>3</v>
      </c>
    </row>
    <row r="47" spans="1:9" s="32" customFormat="1" ht="60">
      <c r="A47" s="33" t="s">
        <v>178</v>
      </c>
      <c r="B47" s="34" t="s">
        <v>179</v>
      </c>
      <c r="C47" s="48" t="s">
        <v>180</v>
      </c>
      <c r="D47" s="49" t="s">
        <v>181</v>
      </c>
      <c r="E47" s="35" t="s">
        <v>116</v>
      </c>
      <c r="F47" s="35">
        <v>40</v>
      </c>
      <c r="G47" s="35" t="s">
        <v>119</v>
      </c>
      <c r="H47" s="35">
        <v>1</v>
      </c>
      <c r="I47" s="36">
        <v>1</v>
      </c>
    </row>
    <row r="48" spans="1:9" s="32" customFormat="1" ht="60">
      <c r="A48" s="33" t="s">
        <v>178</v>
      </c>
      <c r="B48" s="34" t="s">
        <v>182</v>
      </c>
      <c r="C48" s="48" t="s">
        <v>180</v>
      </c>
      <c r="D48" s="49" t="s">
        <v>181</v>
      </c>
      <c r="E48" s="35" t="s">
        <v>116</v>
      </c>
      <c r="F48" s="35">
        <v>52</v>
      </c>
      <c r="G48" s="35" t="s">
        <v>121</v>
      </c>
      <c r="H48" s="35">
        <v>3</v>
      </c>
      <c r="I48" s="36">
        <v>0</v>
      </c>
    </row>
    <row r="49" spans="1:9" s="32" customFormat="1" ht="60">
      <c r="A49" s="33" t="s">
        <v>178</v>
      </c>
      <c r="B49" s="34" t="s">
        <v>183</v>
      </c>
      <c r="C49" s="48" t="s">
        <v>180</v>
      </c>
      <c r="D49" s="49" t="s">
        <v>181</v>
      </c>
      <c r="E49" s="35" t="s">
        <v>116</v>
      </c>
      <c r="F49" s="35">
        <v>64</v>
      </c>
      <c r="G49" s="35" t="s">
        <v>123</v>
      </c>
      <c r="H49" s="35">
        <v>2</v>
      </c>
      <c r="I49" s="36">
        <v>0</v>
      </c>
    </row>
    <row r="50" spans="1:9" s="32" customFormat="1" ht="60">
      <c r="A50" s="33" t="s">
        <v>178</v>
      </c>
      <c r="B50" s="34" t="s">
        <v>184</v>
      </c>
      <c r="C50" s="48" t="s">
        <v>180</v>
      </c>
      <c r="D50" s="49" t="s">
        <v>181</v>
      </c>
      <c r="E50" s="35" t="s">
        <v>116</v>
      </c>
      <c r="F50" s="35">
        <v>70</v>
      </c>
      <c r="G50" s="35" t="s">
        <v>125</v>
      </c>
      <c r="H50" s="35">
        <v>1</v>
      </c>
      <c r="I50" s="36">
        <v>0</v>
      </c>
    </row>
    <row r="51" spans="1:9" s="32" customFormat="1" ht="60">
      <c r="A51" s="33" t="s">
        <v>178</v>
      </c>
      <c r="B51" s="34" t="s">
        <v>185</v>
      </c>
      <c r="C51" s="48" t="s">
        <v>180</v>
      </c>
      <c r="D51" s="49" t="s">
        <v>181</v>
      </c>
      <c r="E51" s="35" t="s">
        <v>116</v>
      </c>
      <c r="F51" s="35">
        <v>146</v>
      </c>
      <c r="G51" s="35" t="s">
        <v>147</v>
      </c>
      <c r="H51" s="35">
        <v>1</v>
      </c>
      <c r="I51" s="36">
        <v>0</v>
      </c>
    </row>
    <row r="52" spans="1:9" s="32" customFormat="1" ht="60">
      <c r="A52" s="33" t="s">
        <v>178</v>
      </c>
      <c r="B52" s="34" t="s">
        <v>186</v>
      </c>
      <c r="C52" s="48" t="s">
        <v>180</v>
      </c>
      <c r="D52" s="49" t="s">
        <v>181</v>
      </c>
      <c r="E52" s="35" t="s">
        <v>116</v>
      </c>
      <c r="F52" s="35">
        <v>148</v>
      </c>
      <c r="G52" s="35" t="s">
        <v>149</v>
      </c>
      <c r="H52" s="35">
        <v>1</v>
      </c>
      <c r="I52" s="36">
        <v>0</v>
      </c>
    </row>
    <row r="53" spans="1:9" s="32" customFormat="1" ht="60">
      <c r="A53" s="33" t="s">
        <v>178</v>
      </c>
      <c r="B53" s="34" t="s">
        <v>187</v>
      </c>
      <c r="C53" s="48" t="s">
        <v>180</v>
      </c>
      <c r="D53" s="49" t="s">
        <v>181</v>
      </c>
      <c r="E53" s="35" t="s">
        <v>116</v>
      </c>
      <c r="F53" s="35">
        <v>150</v>
      </c>
      <c r="G53" s="35" t="s">
        <v>151</v>
      </c>
      <c r="H53" s="35">
        <v>4</v>
      </c>
      <c r="I53" s="36">
        <v>0</v>
      </c>
    </row>
    <row r="54" spans="1:9" s="32" customFormat="1" ht="60">
      <c r="A54" s="33" t="s">
        <v>178</v>
      </c>
      <c r="B54" s="34" t="s">
        <v>188</v>
      </c>
      <c r="C54" s="48" t="s">
        <v>180</v>
      </c>
      <c r="D54" s="49" t="s">
        <v>181</v>
      </c>
      <c r="E54" s="35" t="s">
        <v>116</v>
      </c>
      <c r="F54" s="35">
        <v>307</v>
      </c>
      <c r="G54" s="35" t="s">
        <v>159</v>
      </c>
      <c r="H54" s="35">
        <v>1</v>
      </c>
      <c r="I54" s="36">
        <v>0</v>
      </c>
    </row>
    <row r="55" spans="1:9" s="32" customFormat="1" ht="60">
      <c r="A55" s="33" t="s">
        <v>178</v>
      </c>
      <c r="B55" s="34" t="s">
        <v>189</v>
      </c>
      <c r="C55" s="48" t="s">
        <v>180</v>
      </c>
      <c r="D55" s="49" t="s">
        <v>181</v>
      </c>
      <c r="E55" s="35" t="s">
        <v>116</v>
      </c>
      <c r="F55" s="35">
        <v>361</v>
      </c>
      <c r="G55" s="35" t="s">
        <v>163</v>
      </c>
      <c r="H55" s="35">
        <v>3</v>
      </c>
      <c r="I55" s="36">
        <v>0</v>
      </c>
    </row>
    <row r="56" spans="1:9" s="32" customFormat="1" ht="60">
      <c r="A56" s="33" t="s">
        <v>178</v>
      </c>
      <c r="B56" s="34" t="s">
        <v>190</v>
      </c>
      <c r="C56" s="48" t="s">
        <v>180</v>
      </c>
      <c r="D56" s="49" t="s">
        <v>181</v>
      </c>
      <c r="E56" s="35" t="s">
        <v>116</v>
      </c>
      <c r="F56" s="35">
        <v>390</v>
      </c>
      <c r="G56" s="35" t="s">
        <v>165</v>
      </c>
      <c r="H56" s="35">
        <v>1</v>
      </c>
      <c r="I56" s="36">
        <v>0</v>
      </c>
    </row>
    <row r="57" spans="1:9" s="32" customFormat="1" ht="60">
      <c r="A57" s="33" t="s">
        <v>178</v>
      </c>
      <c r="B57" s="34" t="s">
        <v>191</v>
      </c>
      <c r="C57" s="48" t="s">
        <v>180</v>
      </c>
      <c r="D57" s="49" t="s">
        <v>181</v>
      </c>
      <c r="E57" s="35" t="s">
        <v>116</v>
      </c>
      <c r="F57" s="35">
        <v>394</v>
      </c>
      <c r="G57" s="35" t="s">
        <v>169</v>
      </c>
      <c r="H57" s="35">
        <v>5</v>
      </c>
      <c r="I57" s="36">
        <v>2</v>
      </c>
    </row>
    <row r="58" spans="1:9" s="32" customFormat="1" ht="60">
      <c r="A58" s="33" t="s">
        <v>178</v>
      </c>
      <c r="B58" s="34" t="s">
        <v>192</v>
      </c>
      <c r="C58" s="48" t="s">
        <v>180</v>
      </c>
      <c r="D58" s="49" t="s">
        <v>181</v>
      </c>
      <c r="E58" s="35" t="s">
        <v>116</v>
      </c>
      <c r="F58" s="35">
        <v>410</v>
      </c>
      <c r="G58" s="35" t="s">
        <v>173</v>
      </c>
      <c r="H58" s="35">
        <v>3</v>
      </c>
      <c r="I58" s="36">
        <v>0</v>
      </c>
    </row>
    <row r="59" spans="1:9" s="32" customFormat="1" ht="60">
      <c r="A59" s="33" t="s">
        <v>178</v>
      </c>
      <c r="B59" s="34" t="s">
        <v>193</v>
      </c>
      <c r="C59" s="48" t="s">
        <v>180</v>
      </c>
      <c r="D59" s="49" t="s">
        <v>181</v>
      </c>
      <c r="E59" s="35" t="s">
        <v>116</v>
      </c>
      <c r="F59" s="35">
        <v>417</v>
      </c>
      <c r="G59" s="35" t="s">
        <v>175</v>
      </c>
      <c r="H59" s="35">
        <v>7</v>
      </c>
      <c r="I59" s="36">
        <v>0</v>
      </c>
    </row>
    <row r="60" spans="1:9" s="32" customFormat="1" ht="60">
      <c r="A60" s="33" t="s">
        <v>194</v>
      </c>
      <c r="B60" s="34" t="s">
        <v>195</v>
      </c>
      <c r="C60" s="48" t="s">
        <v>196</v>
      </c>
      <c r="D60" s="49" t="s">
        <v>197</v>
      </c>
      <c r="E60" s="35" t="s">
        <v>116</v>
      </c>
      <c r="F60" s="35">
        <v>40</v>
      </c>
      <c r="G60" s="35" t="s">
        <v>119</v>
      </c>
      <c r="H60" s="35">
        <v>1</v>
      </c>
      <c r="I60" s="36">
        <v>1</v>
      </c>
    </row>
    <row r="61" spans="1:9" s="32" customFormat="1" ht="60">
      <c r="A61" s="33" t="s">
        <v>194</v>
      </c>
      <c r="B61" s="34" t="s">
        <v>198</v>
      </c>
      <c r="C61" s="48" t="s">
        <v>196</v>
      </c>
      <c r="D61" s="49" t="s">
        <v>197</v>
      </c>
      <c r="E61" s="35" t="s">
        <v>116</v>
      </c>
      <c r="F61" s="35">
        <v>52</v>
      </c>
      <c r="G61" s="35" t="s">
        <v>121</v>
      </c>
      <c r="H61" s="35">
        <v>3</v>
      </c>
      <c r="I61" s="36">
        <v>0</v>
      </c>
    </row>
    <row r="62" spans="1:9" s="32" customFormat="1" ht="60">
      <c r="A62" s="33" t="s">
        <v>194</v>
      </c>
      <c r="B62" s="34" t="s">
        <v>199</v>
      </c>
      <c r="C62" s="48" t="s">
        <v>196</v>
      </c>
      <c r="D62" s="49" t="s">
        <v>197</v>
      </c>
      <c r="E62" s="35" t="s">
        <v>116</v>
      </c>
      <c r="F62" s="35">
        <v>70</v>
      </c>
      <c r="G62" s="35" t="s">
        <v>125</v>
      </c>
      <c r="H62" s="35">
        <v>1</v>
      </c>
      <c r="I62" s="36">
        <v>0</v>
      </c>
    </row>
    <row r="63" spans="1:9" s="32" customFormat="1" ht="60">
      <c r="A63" s="33" t="s">
        <v>194</v>
      </c>
      <c r="B63" s="34" t="s">
        <v>200</v>
      </c>
      <c r="C63" s="48" t="s">
        <v>196</v>
      </c>
      <c r="D63" s="49" t="s">
        <v>197</v>
      </c>
      <c r="E63" s="35" t="s">
        <v>116</v>
      </c>
      <c r="F63" s="35">
        <v>97</v>
      </c>
      <c r="G63" s="35" t="s">
        <v>133</v>
      </c>
      <c r="H63" s="35">
        <v>1</v>
      </c>
      <c r="I63" s="36">
        <v>0</v>
      </c>
    </row>
    <row r="64" spans="1:9" s="32" customFormat="1" ht="60">
      <c r="A64" s="33" t="s">
        <v>194</v>
      </c>
      <c r="B64" s="34" t="s">
        <v>201</v>
      </c>
      <c r="C64" s="48" t="s">
        <v>196</v>
      </c>
      <c r="D64" s="49" t="s">
        <v>197</v>
      </c>
      <c r="E64" s="35" t="s">
        <v>116</v>
      </c>
      <c r="F64" s="35">
        <v>148</v>
      </c>
      <c r="G64" s="35" t="s">
        <v>149</v>
      </c>
      <c r="H64" s="35">
        <v>1</v>
      </c>
      <c r="I64" s="36">
        <v>0</v>
      </c>
    </row>
    <row r="65" spans="1:9" s="32" customFormat="1" ht="60">
      <c r="A65" s="33" t="s">
        <v>194</v>
      </c>
      <c r="B65" s="34" t="s">
        <v>202</v>
      </c>
      <c r="C65" s="48" t="s">
        <v>196</v>
      </c>
      <c r="D65" s="49" t="s">
        <v>197</v>
      </c>
      <c r="E65" s="35" t="s">
        <v>116</v>
      </c>
      <c r="F65" s="35">
        <v>150</v>
      </c>
      <c r="G65" s="35" t="s">
        <v>151</v>
      </c>
      <c r="H65" s="35">
        <v>4</v>
      </c>
      <c r="I65" s="36">
        <v>0</v>
      </c>
    </row>
    <row r="66" spans="1:9" s="32" customFormat="1" ht="60">
      <c r="A66" s="33" t="s">
        <v>194</v>
      </c>
      <c r="B66" s="34" t="s">
        <v>203</v>
      </c>
      <c r="C66" s="48" t="s">
        <v>196</v>
      </c>
      <c r="D66" s="49" t="s">
        <v>197</v>
      </c>
      <c r="E66" s="35" t="s">
        <v>116</v>
      </c>
      <c r="F66" s="35">
        <v>390</v>
      </c>
      <c r="G66" s="35" t="s">
        <v>165</v>
      </c>
      <c r="H66" s="35">
        <v>1</v>
      </c>
      <c r="I66" s="36">
        <v>0</v>
      </c>
    </row>
    <row r="67" spans="1:9" s="32" customFormat="1" ht="60">
      <c r="A67" s="33" t="s">
        <v>194</v>
      </c>
      <c r="B67" s="34" t="s">
        <v>204</v>
      </c>
      <c r="C67" s="48" t="s">
        <v>196</v>
      </c>
      <c r="D67" s="49" t="s">
        <v>197</v>
      </c>
      <c r="E67" s="35" t="s">
        <v>116</v>
      </c>
      <c r="F67" s="35">
        <v>410</v>
      </c>
      <c r="G67" s="35" t="s">
        <v>173</v>
      </c>
      <c r="H67" s="35">
        <v>3</v>
      </c>
      <c r="I67" s="36">
        <v>0</v>
      </c>
    </row>
    <row r="68" spans="1:9" s="32" customFormat="1" ht="60">
      <c r="A68" s="33" t="s">
        <v>194</v>
      </c>
      <c r="B68" s="34" t="s">
        <v>205</v>
      </c>
      <c r="C68" s="48" t="s">
        <v>196</v>
      </c>
      <c r="D68" s="49" t="s">
        <v>197</v>
      </c>
      <c r="E68" s="35" t="s">
        <v>116</v>
      </c>
      <c r="F68" s="35">
        <v>417</v>
      </c>
      <c r="G68" s="35" t="s">
        <v>175</v>
      </c>
      <c r="H68" s="35">
        <v>7</v>
      </c>
      <c r="I68" s="36">
        <v>0</v>
      </c>
    </row>
    <row r="69" spans="1:9" s="32" customFormat="1" ht="60">
      <c r="A69" s="33" t="s">
        <v>206</v>
      </c>
      <c r="B69" s="34" t="s">
        <v>207</v>
      </c>
      <c r="C69" s="48" t="s">
        <v>208</v>
      </c>
      <c r="D69" s="49" t="s">
        <v>209</v>
      </c>
      <c r="E69" s="35" t="s">
        <v>116</v>
      </c>
      <c r="F69" s="35">
        <v>2</v>
      </c>
      <c r="G69" s="35" t="s">
        <v>210</v>
      </c>
      <c r="H69" s="35">
        <v>5</v>
      </c>
      <c r="I69" s="36">
        <v>2</v>
      </c>
    </row>
    <row r="70" spans="1:9" s="32" customFormat="1" ht="60">
      <c r="A70" s="33" t="s">
        <v>206</v>
      </c>
      <c r="B70" s="34" t="s">
        <v>211</v>
      </c>
      <c r="C70" s="48" t="s">
        <v>208</v>
      </c>
      <c r="D70" s="49" t="s">
        <v>209</v>
      </c>
      <c r="E70" s="35" t="s">
        <v>116</v>
      </c>
      <c r="F70" s="35">
        <v>40</v>
      </c>
      <c r="G70" s="35" t="s">
        <v>119</v>
      </c>
      <c r="H70" s="35">
        <v>2</v>
      </c>
      <c r="I70" s="36">
        <v>2</v>
      </c>
    </row>
    <row r="71" spans="1:9" s="32" customFormat="1" ht="60">
      <c r="A71" s="33" t="s">
        <v>206</v>
      </c>
      <c r="B71" s="34" t="s">
        <v>212</v>
      </c>
      <c r="C71" s="48" t="s">
        <v>208</v>
      </c>
      <c r="D71" s="49" t="s">
        <v>209</v>
      </c>
      <c r="E71" s="35" t="s">
        <v>116</v>
      </c>
      <c r="F71" s="35">
        <v>52</v>
      </c>
      <c r="G71" s="35" t="s">
        <v>121</v>
      </c>
      <c r="H71" s="35">
        <v>3</v>
      </c>
      <c r="I71" s="36">
        <v>0</v>
      </c>
    </row>
    <row r="72" spans="1:9" s="32" customFormat="1" ht="60">
      <c r="A72" s="33" t="s">
        <v>206</v>
      </c>
      <c r="B72" s="34" t="s">
        <v>213</v>
      </c>
      <c r="C72" s="48" t="s">
        <v>208</v>
      </c>
      <c r="D72" s="49" t="s">
        <v>209</v>
      </c>
      <c r="E72" s="35" t="s">
        <v>116</v>
      </c>
      <c r="F72" s="35">
        <v>70</v>
      </c>
      <c r="G72" s="35" t="s">
        <v>125</v>
      </c>
      <c r="H72" s="35">
        <v>2</v>
      </c>
      <c r="I72" s="36">
        <v>0</v>
      </c>
    </row>
    <row r="73" spans="1:9" s="32" customFormat="1" ht="60">
      <c r="A73" s="33" t="s">
        <v>206</v>
      </c>
      <c r="B73" s="34" t="s">
        <v>214</v>
      </c>
      <c r="C73" s="48" t="s">
        <v>208</v>
      </c>
      <c r="D73" s="49" t="s">
        <v>209</v>
      </c>
      <c r="E73" s="35" t="s">
        <v>116</v>
      </c>
      <c r="F73" s="35">
        <v>97</v>
      </c>
      <c r="G73" s="35" t="s">
        <v>133</v>
      </c>
      <c r="H73" s="35">
        <v>1</v>
      </c>
      <c r="I73" s="36">
        <v>1</v>
      </c>
    </row>
    <row r="74" spans="1:9" s="32" customFormat="1" ht="60">
      <c r="A74" s="33" t="s">
        <v>206</v>
      </c>
      <c r="B74" s="34" t="s">
        <v>215</v>
      </c>
      <c r="C74" s="48" t="s">
        <v>208</v>
      </c>
      <c r="D74" s="49" t="s">
        <v>209</v>
      </c>
      <c r="E74" s="35" t="s">
        <v>116</v>
      </c>
      <c r="F74" s="35">
        <v>148</v>
      </c>
      <c r="G74" s="35" t="s">
        <v>149</v>
      </c>
      <c r="H74" s="35">
        <v>1</v>
      </c>
      <c r="I74" s="36">
        <v>0</v>
      </c>
    </row>
    <row r="75" spans="1:9" s="32" customFormat="1" ht="60">
      <c r="A75" s="33" t="s">
        <v>206</v>
      </c>
      <c r="B75" s="34" t="s">
        <v>216</v>
      </c>
      <c r="C75" s="48" t="s">
        <v>208</v>
      </c>
      <c r="D75" s="49" t="s">
        <v>209</v>
      </c>
      <c r="E75" s="35" t="s">
        <v>116</v>
      </c>
      <c r="F75" s="35">
        <v>150</v>
      </c>
      <c r="G75" s="35" t="s">
        <v>151</v>
      </c>
      <c r="H75" s="35">
        <v>3</v>
      </c>
      <c r="I75" s="36">
        <v>0</v>
      </c>
    </row>
    <row r="76" spans="1:9" s="32" customFormat="1" ht="60">
      <c r="A76" s="33" t="s">
        <v>206</v>
      </c>
      <c r="B76" s="34" t="s">
        <v>217</v>
      </c>
      <c r="C76" s="48" t="s">
        <v>208</v>
      </c>
      <c r="D76" s="49" t="s">
        <v>209</v>
      </c>
      <c r="E76" s="35" t="s">
        <v>116</v>
      </c>
      <c r="F76" s="35">
        <v>193</v>
      </c>
      <c r="G76" s="35" t="s">
        <v>153</v>
      </c>
      <c r="H76" s="35">
        <v>1</v>
      </c>
      <c r="I76" s="36">
        <v>0</v>
      </c>
    </row>
    <row r="77" spans="1:9" s="32" customFormat="1" ht="60">
      <c r="A77" s="33" t="s">
        <v>206</v>
      </c>
      <c r="B77" s="34" t="s">
        <v>218</v>
      </c>
      <c r="C77" s="48" t="s">
        <v>208</v>
      </c>
      <c r="D77" s="49" t="s">
        <v>209</v>
      </c>
      <c r="E77" s="35" t="s">
        <v>116</v>
      </c>
      <c r="F77" s="35">
        <v>390</v>
      </c>
      <c r="G77" s="35" t="s">
        <v>165</v>
      </c>
      <c r="H77" s="35">
        <v>1</v>
      </c>
      <c r="I77" s="36">
        <v>0</v>
      </c>
    </row>
    <row r="78" spans="1:9" s="32" customFormat="1" ht="60">
      <c r="A78" s="33" t="s">
        <v>206</v>
      </c>
      <c r="B78" s="34" t="s">
        <v>219</v>
      </c>
      <c r="C78" s="48" t="s">
        <v>208</v>
      </c>
      <c r="D78" s="49" t="s">
        <v>209</v>
      </c>
      <c r="E78" s="35" t="s">
        <v>116</v>
      </c>
      <c r="F78" s="35">
        <v>410</v>
      </c>
      <c r="G78" s="35" t="s">
        <v>173</v>
      </c>
      <c r="H78" s="35">
        <v>3</v>
      </c>
      <c r="I78" s="36">
        <v>0</v>
      </c>
    </row>
    <row r="79" spans="1:9" s="32" customFormat="1" ht="60">
      <c r="A79" s="33" t="s">
        <v>206</v>
      </c>
      <c r="B79" s="34" t="s">
        <v>220</v>
      </c>
      <c r="C79" s="48" t="s">
        <v>208</v>
      </c>
      <c r="D79" s="49" t="s">
        <v>209</v>
      </c>
      <c r="E79" s="35" t="s">
        <v>116</v>
      </c>
      <c r="F79" s="35">
        <v>417</v>
      </c>
      <c r="G79" s="35" t="s">
        <v>175</v>
      </c>
      <c r="H79" s="35">
        <v>7</v>
      </c>
      <c r="I79" s="36">
        <v>0</v>
      </c>
    </row>
    <row r="80" spans="1:9" s="32" customFormat="1" ht="60">
      <c r="A80" s="33" t="s">
        <v>221</v>
      </c>
      <c r="B80" s="34" t="s">
        <v>222</v>
      </c>
      <c r="C80" s="48" t="s">
        <v>223</v>
      </c>
      <c r="D80" s="49" t="s">
        <v>224</v>
      </c>
      <c r="E80" s="35" t="s">
        <v>116</v>
      </c>
      <c r="F80" s="35">
        <v>2</v>
      </c>
      <c r="G80" s="35" t="s">
        <v>210</v>
      </c>
      <c r="H80" s="35">
        <v>19</v>
      </c>
      <c r="I80" s="36">
        <v>11</v>
      </c>
    </row>
    <row r="81" spans="1:9" s="32" customFormat="1" ht="60">
      <c r="A81" s="33" t="s">
        <v>225</v>
      </c>
      <c r="B81" s="34" t="s">
        <v>226</v>
      </c>
      <c r="C81" s="48" t="s">
        <v>227</v>
      </c>
      <c r="D81" s="49" t="s">
        <v>228</v>
      </c>
      <c r="E81" s="35" t="s">
        <v>116</v>
      </c>
      <c r="F81" s="35">
        <v>2</v>
      </c>
      <c r="G81" s="35" t="s">
        <v>210</v>
      </c>
      <c r="H81" s="35">
        <v>19</v>
      </c>
      <c r="I81" s="36">
        <v>1</v>
      </c>
    </row>
    <row r="82" spans="1:9" s="32" customFormat="1" ht="60">
      <c r="A82" s="33" t="s">
        <v>229</v>
      </c>
      <c r="B82" s="34" t="s">
        <v>230</v>
      </c>
      <c r="C82" s="48" t="s">
        <v>231</v>
      </c>
      <c r="D82" s="49" t="s">
        <v>232</v>
      </c>
      <c r="E82" s="35" t="s">
        <v>116</v>
      </c>
      <c r="F82" s="35">
        <v>2</v>
      </c>
      <c r="G82" s="35" t="s">
        <v>210</v>
      </c>
      <c r="H82" s="35">
        <v>8</v>
      </c>
      <c r="I82" s="36">
        <v>7</v>
      </c>
    </row>
    <row r="83" spans="1:9" s="32" customFormat="1" ht="48">
      <c r="A83" s="33" t="s">
        <v>233</v>
      </c>
      <c r="B83" s="34" t="s">
        <v>234</v>
      </c>
      <c r="C83" s="48" t="s">
        <v>235</v>
      </c>
      <c r="D83" s="49" t="s">
        <v>236</v>
      </c>
      <c r="E83" s="35" t="s">
        <v>116</v>
      </c>
      <c r="F83" s="35">
        <v>2</v>
      </c>
      <c r="G83" s="35" t="s">
        <v>210</v>
      </c>
      <c r="H83" s="35">
        <v>8</v>
      </c>
      <c r="I83" s="36">
        <v>1</v>
      </c>
    </row>
    <row r="84" spans="1:9" s="32" customFormat="1" ht="60">
      <c r="A84" s="33" t="s">
        <v>237</v>
      </c>
      <c r="B84" s="34" t="s">
        <v>238</v>
      </c>
      <c r="C84" s="48" t="s">
        <v>239</v>
      </c>
      <c r="D84" s="49" t="s">
        <v>240</v>
      </c>
      <c r="E84" s="35" t="s">
        <v>116</v>
      </c>
      <c r="F84" s="35">
        <v>2</v>
      </c>
      <c r="G84" s="35" t="s">
        <v>210</v>
      </c>
      <c r="H84" s="35">
        <v>5</v>
      </c>
      <c r="I84" s="36">
        <v>2</v>
      </c>
    </row>
    <row r="85" spans="1:9" s="32" customFormat="1" ht="48">
      <c r="A85" s="33" t="s">
        <v>241</v>
      </c>
      <c r="B85" s="34" t="s">
        <v>242</v>
      </c>
      <c r="C85" s="48" t="s">
        <v>243</v>
      </c>
      <c r="D85" s="49" t="s">
        <v>244</v>
      </c>
      <c r="E85" s="35" t="s">
        <v>116</v>
      </c>
      <c r="F85" s="35">
        <v>2</v>
      </c>
      <c r="G85" s="35" t="s">
        <v>210</v>
      </c>
      <c r="H85" s="35">
        <v>5</v>
      </c>
      <c r="I85" s="36">
        <v>0</v>
      </c>
    </row>
    <row r="86" spans="1:9" s="32" customFormat="1" ht="60">
      <c r="A86" s="33" t="s">
        <v>245</v>
      </c>
      <c r="B86" s="34" t="s">
        <v>246</v>
      </c>
      <c r="C86" s="48" t="s">
        <v>247</v>
      </c>
      <c r="D86" s="49" t="s">
        <v>248</v>
      </c>
      <c r="E86" s="35" t="s">
        <v>116</v>
      </c>
      <c r="F86" s="35">
        <v>2</v>
      </c>
      <c r="G86" s="35" t="s">
        <v>210</v>
      </c>
      <c r="H86" s="35">
        <v>5</v>
      </c>
      <c r="I86" s="36">
        <v>3</v>
      </c>
    </row>
    <row r="87" spans="1:9" s="32" customFormat="1" ht="48">
      <c r="A87" s="33" t="s">
        <v>249</v>
      </c>
      <c r="B87" s="34" t="s">
        <v>250</v>
      </c>
      <c r="C87" s="48" t="s">
        <v>251</v>
      </c>
      <c r="D87" s="49" t="s">
        <v>252</v>
      </c>
      <c r="E87" s="35" t="s">
        <v>116</v>
      </c>
      <c r="F87" s="35">
        <v>2</v>
      </c>
      <c r="G87" s="35" t="s">
        <v>210</v>
      </c>
      <c r="H87" s="35">
        <v>5</v>
      </c>
      <c r="I87" s="36">
        <v>0</v>
      </c>
    </row>
    <row r="88" spans="1:9" s="32" customFormat="1" ht="48">
      <c r="A88" s="33" t="s">
        <v>253</v>
      </c>
      <c r="B88" s="34" t="s">
        <v>254</v>
      </c>
      <c r="C88" s="48" t="s">
        <v>255</v>
      </c>
      <c r="D88" s="49" t="s">
        <v>256</v>
      </c>
      <c r="E88" s="35" t="s">
        <v>116</v>
      </c>
      <c r="F88" s="35">
        <v>2</v>
      </c>
      <c r="G88" s="35" t="s">
        <v>210</v>
      </c>
      <c r="H88" s="35">
        <v>5</v>
      </c>
      <c r="I88" s="36">
        <v>1</v>
      </c>
    </row>
    <row r="89" spans="1:9" s="32" customFormat="1" ht="48">
      <c r="A89" s="33" t="s">
        <v>253</v>
      </c>
      <c r="B89" s="34" t="s">
        <v>257</v>
      </c>
      <c r="C89" s="48" t="s">
        <v>255</v>
      </c>
      <c r="D89" s="49" t="s">
        <v>256</v>
      </c>
      <c r="E89" s="35" t="s">
        <v>116</v>
      </c>
      <c r="F89" s="35">
        <v>52</v>
      </c>
      <c r="G89" s="35" t="s">
        <v>121</v>
      </c>
      <c r="H89" s="35">
        <v>3</v>
      </c>
      <c r="I89" s="36">
        <v>0</v>
      </c>
    </row>
    <row r="90" spans="1:9" s="32" customFormat="1" ht="48">
      <c r="A90" s="33" t="s">
        <v>253</v>
      </c>
      <c r="B90" s="34" t="s">
        <v>258</v>
      </c>
      <c r="C90" s="48" t="s">
        <v>255</v>
      </c>
      <c r="D90" s="49" t="s">
        <v>256</v>
      </c>
      <c r="E90" s="35" t="s">
        <v>116</v>
      </c>
      <c r="F90" s="35">
        <v>70</v>
      </c>
      <c r="G90" s="35" t="s">
        <v>125</v>
      </c>
      <c r="H90" s="35">
        <v>1</v>
      </c>
      <c r="I90" s="36">
        <v>0</v>
      </c>
    </row>
    <row r="91" spans="1:9" s="32" customFormat="1" ht="48">
      <c r="A91" s="33" t="s">
        <v>253</v>
      </c>
      <c r="B91" s="34" t="s">
        <v>259</v>
      </c>
      <c r="C91" s="48" t="s">
        <v>255</v>
      </c>
      <c r="D91" s="49" t="s">
        <v>256</v>
      </c>
      <c r="E91" s="35" t="s">
        <v>116</v>
      </c>
      <c r="F91" s="35">
        <v>90</v>
      </c>
      <c r="G91" s="35" t="s">
        <v>129</v>
      </c>
      <c r="H91" s="35">
        <v>1</v>
      </c>
      <c r="I91" s="36">
        <v>0</v>
      </c>
    </row>
    <row r="92" spans="1:9" s="32" customFormat="1" ht="48">
      <c r="A92" s="33" t="s">
        <v>253</v>
      </c>
      <c r="B92" s="34" t="s">
        <v>260</v>
      </c>
      <c r="C92" s="48" t="s">
        <v>255</v>
      </c>
      <c r="D92" s="49" t="s">
        <v>256</v>
      </c>
      <c r="E92" s="35" t="s">
        <v>116</v>
      </c>
      <c r="F92" s="35">
        <v>148</v>
      </c>
      <c r="G92" s="35" t="s">
        <v>149</v>
      </c>
      <c r="H92" s="35">
        <v>1</v>
      </c>
      <c r="I92" s="36">
        <v>0</v>
      </c>
    </row>
    <row r="93" spans="1:9" s="32" customFormat="1" ht="48">
      <c r="A93" s="33" t="s">
        <v>253</v>
      </c>
      <c r="B93" s="34" t="s">
        <v>261</v>
      </c>
      <c r="C93" s="48" t="s">
        <v>255</v>
      </c>
      <c r="D93" s="49" t="s">
        <v>256</v>
      </c>
      <c r="E93" s="35" t="s">
        <v>116</v>
      </c>
      <c r="F93" s="35">
        <v>150</v>
      </c>
      <c r="G93" s="35" t="s">
        <v>151</v>
      </c>
      <c r="H93" s="35">
        <v>3</v>
      </c>
      <c r="I93" s="36">
        <v>0</v>
      </c>
    </row>
    <row r="94" spans="1:9" s="32" customFormat="1" ht="48">
      <c r="A94" s="33" t="s">
        <v>253</v>
      </c>
      <c r="B94" s="34" t="s">
        <v>262</v>
      </c>
      <c r="C94" s="48" t="s">
        <v>255</v>
      </c>
      <c r="D94" s="49" t="s">
        <v>256</v>
      </c>
      <c r="E94" s="35" t="s">
        <v>116</v>
      </c>
      <c r="F94" s="35">
        <v>300</v>
      </c>
      <c r="G94" s="35" t="s">
        <v>157</v>
      </c>
      <c r="H94" s="35">
        <v>1</v>
      </c>
      <c r="I94" s="36">
        <v>0</v>
      </c>
    </row>
    <row r="95" spans="1:9" s="32" customFormat="1" ht="48">
      <c r="A95" s="33" t="s">
        <v>253</v>
      </c>
      <c r="B95" s="34" t="s">
        <v>263</v>
      </c>
      <c r="C95" s="48" t="s">
        <v>255</v>
      </c>
      <c r="D95" s="49" t="s">
        <v>256</v>
      </c>
      <c r="E95" s="35" t="s">
        <v>116</v>
      </c>
      <c r="F95" s="35">
        <v>390</v>
      </c>
      <c r="G95" s="35" t="s">
        <v>165</v>
      </c>
      <c r="H95" s="35">
        <v>1</v>
      </c>
      <c r="I95" s="36">
        <v>0</v>
      </c>
    </row>
    <row r="96" spans="1:9" s="32" customFormat="1" ht="48">
      <c r="A96" s="33" t="s">
        <v>253</v>
      </c>
      <c r="B96" s="34" t="s">
        <v>264</v>
      </c>
      <c r="C96" s="48" t="s">
        <v>255</v>
      </c>
      <c r="D96" s="49" t="s">
        <v>256</v>
      </c>
      <c r="E96" s="35" t="s">
        <v>116</v>
      </c>
      <c r="F96" s="35">
        <v>400</v>
      </c>
      <c r="G96" s="35" t="s">
        <v>171</v>
      </c>
      <c r="H96" s="35">
        <v>1</v>
      </c>
      <c r="I96" s="36">
        <v>0</v>
      </c>
    </row>
    <row r="97" spans="1:9" s="32" customFormat="1" ht="48">
      <c r="A97" s="33" t="s">
        <v>253</v>
      </c>
      <c r="B97" s="34" t="s">
        <v>265</v>
      </c>
      <c r="C97" s="48" t="s">
        <v>255</v>
      </c>
      <c r="D97" s="49" t="s">
        <v>256</v>
      </c>
      <c r="E97" s="35" t="s">
        <v>116</v>
      </c>
      <c r="F97" s="35">
        <v>410</v>
      </c>
      <c r="G97" s="35" t="s">
        <v>173</v>
      </c>
      <c r="H97" s="35">
        <v>3</v>
      </c>
      <c r="I97" s="36">
        <v>0</v>
      </c>
    </row>
    <row r="98" spans="1:9" s="32" customFormat="1" ht="48">
      <c r="A98" s="33" t="s">
        <v>253</v>
      </c>
      <c r="B98" s="34" t="s">
        <v>266</v>
      </c>
      <c r="C98" s="48" t="s">
        <v>255</v>
      </c>
      <c r="D98" s="49" t="s">
        <v>256</v>
      </c>
      <c r="E98" s="35" t="s">
        <v>116</v>
      </c>
      <c r="F98" s="35">
        <v>417</v>
      </c>
      <c r="G98" s="35" t="s">
        <v>175</v>
      </c>
      <c r="H98" s="35">
        <v>7</v>
      </c>
      <c r="I98" s="36">
        <v>0</v>
      </c>
    </row>
    <row r="99" spans="1:9" s="32" customFormat="1" ht="48">
      <c r="A99" s="33" t="s">
        <v>253</v>
      </c>
      <c r="B99" s="34" t="s">
        <v>267</v>
      </c>
      <c r="C99" s="48" t="s">
        <v>255</v>
      </c>
      <c r="D99" s="49" t="s">
        <v>256</v>
      </c>
      <c r="E99" s="35" t="s">
        <v>116</v>
      </c>
      <c r="F99" s="35">
        <v>480</v>
      </c>
      <c r="G99" s="35" t="s">
        <v>177</v>
      </c>
      <c r="H99" s="35">
        <v>1</v>
      </c>
      <c r="I99" s="36">
        <v>0</v>
      </c>
    </row>
    <row r="100" spans="1:9" s="32" customFormat="1" ht="48">
      <c r="A100" s="33" t="s">
        <v>268</v>
      </c>
      <c r="B100" s="34" t="s">
        <v>269</v>
      </c>
      <c r="C100" s="48" t="s">
        <v>270</v>
      </c>
      <c r="D100" s="49" t="s">
        <v>271</v>
      </c>
      <c r="E100" s="35" t="s">
        <v>116</v>
      </c>
      <c r="F100" s="35">
        <v>2</v>
      </c>
      <c r="G100" s="35" t="s">
        <v>210</v>
      </c>
      <c r="H100" s="35">
        <v>10</v>
      </c>
      <c r="I100" s="36">
        <v>8</v>
      </c>
    </row>
    <row r="101" spans="1:9" s="32" customFormat="1" ht="48">
      <c r="A101" s="33" t="s">
        <v>268</v>
      </c>
      <c r="B101" s="34" t="s">
        <v>272</v>
      </c>
      <c r="C101" s="48" t="s">
        <v>270</v>
      </c>
      <c r="D101" s="49" t="s">
        <v>271</v>
      </c>
      <c r="E101" s="35" t="s">
        <v>116</v>
      </c>
      <c r="F101" s="35">
        <v>52</v>
      </c>
      <c r="G101" s="35" t="s">
        <v>121</v>
      </c>
      <c r="H101" s="35">
        <v>3</v>
      </c>
      <c r="I101" s="36">
        <v>0</v>
      </c>
    </row>
    <row r="102" spans="1:9" s="32" customFormat="1" ht="48">
      <c r="A102" s="33" t="s">
        <v>268</v>
      </c>
      <c r="B102" s="34" t="s">
        <v>273</v>
      </c>
      <c r="C102" s="48" t="s">
        <v>270</v>
      </c>
      <c r="D102" s="49" t="s">
        <v>271</v>
      </c>
      <c r="E102" s="35" t="s">
        <v>116</v>
      </c>
      <c r="F102" s="35">
        <v>64</v>
      </c>
      <c r="G102" s="35" t="s">
        <v>123</v>
      </c>
      <c r="H102" s="35">
        <v>2</v>
      </c>
      <c r="I102" s="36">
        <v>0</v>
      </c>
    </row>
    <row r="103" spans="1:9" s="32" customFormat="1" ht="48">
      <c r="A103" s="33" t="s">
        <v>268</v>
      </c>
      <c r="B103" s="34" t="s">
        <v>274</v>
      </c>
      <c r="C103" s="48" t="s">
        <v>270</v>
      </c>
      <c r="D103" s="49" t="s">
        <v>271</v>
      </c>
      <c r="E103" s="35" t="s">
        <v>116</v>
      </c>
      <c r="F103" s="35">
        <v>70</v>
      </c>
      <c r="G103" s="35" t="s">
        <v>125</v>
      </c>
      <c r="H103" s="35">
        <v>1</v>
      </c>
      <c r="I103" s="36">
        <v>0</v>
      </c>
    </row>
    <row r="104" spans="1:9" s="32" customFormat="1" ht="48">
      <c r="A104" s="33" t="s">
        <v>268</v>
      </c>
      <c r="B104" s="34" t="s">
        <v>275</v>
      </c>
      <c r="C104" s="48" t="s">
        <v>270</v>
      </c>
      <c r="D104" s="49" t="s">
        <v>271</v>
      </c>
      <c r="E104" s="35" t="s">
        <v>116</v>
      </c>
      <c r="F104" s="35">
        <v>90</v>
      </c>
      <c r="G104" s="35" t="s">
        <v>129</v>
      </c>
      <c r="H104" s="35">
        <v>1</v>
      </c>
      <c r="I104" s="36">
        <v>0</v>
      </c>
    </row>
    <row r="105" spans="1:9" s="32" customFormat="1" ht="48">
      <c r="A105" s="33" t="s">
        <v>268</v>
      </c>
      <c r="B105" s="34" t="s">
        <v>276</v>
      </c>
      <c r="C105" s="48" t="s">
        <v>270</v>
      </c>
      <c r="D105" s="49" t="s">
        <v>271</v>
      </c>
      <c r="E105" s="35" t="s">
        <v>116</v>
      </c>
      <c r="F105" s="35">
        <v>110</v>
      </c>
      <c r="G105" s="35" t="s">
        <v>135</v>
      </c>
      <c r="H105" s="35">
        <v>2</v>
      </c>
      <c r="I105" s="36">
        <v>0</v>
      </c>
    </row>
    <row r="106" spans="1:9" s="32" customFormat="1" ht="48">
      <c r="A106" s="33" t="s">
        <v>268</v>
      </c>
      <c r="B106" s="34" t="s">
        <v>277</v>
      </c>
      <c r="C106" s="48" t="s">
        <v>270</v>
      </c>
      <c r="D106" s="49" t="s">
        <v>271</v>
      </c>
      <c r="E106" s="35" t="s">
        <v>116</v>
      </c>
      <c r="F106" s="35">
        <v>144</v>
      </c>
      <c r="G106" s="35" t="s">
        <v>145</v>
      </c>
      <c r="H106" s="35">
        <v>2</v>
      </c>
      <c r="I106" s="36">
        <v>1</v>
      </c>
    </row>
    <row r="107" spans="1:9" s="32" customFormat="1" ht="48">
      <c r="A107" s="33" t="s">
        <v>268</v>
      </c>
      <c r="B107" s="34" t="s">
        <v>278</v>
      </c>
      <c r="C107" s="48" t="s">
        <v>270</v>
      </c>
      <c r="D107" s="49" t="s">
        <v>271</v>
      </c>
      <c r="E107" s="35" t="s">
        <v>116</v>
      </c>
      <c r="F107" s="35">
        <v>148</v>
      </c>
      <c r="G107" s="35" t="s">
        <v>149</v>
      </c>
      <c r="H107" s="35">
        <v>1</v>
      </c>
      <c r="I107" s="36">
        <v>0</v>
      </c>
    </row>
    <row r="108" spans="1:9" s="32" customFormat="1" ht="48">
      <c r="A108" s="33" t="s">
        <v>268</v>
      </c>
      <c r="B108" s="34" t="s">
        <v>279</v>
      </c>
      <c r="C108" s="48" t="s">
        <v>270</v>
      </c>
      <c r="D108" s="49" t="s">
        <v>271</v>
      </c>
      <c r="E108" s="35" t="s">
        <v>116</v>
      </c>
      <c r="F108" s="35">
        <v>150</v>
      </c>
      <c r="G108" s="35" t="s">
        <v>151</v>
      </c>
      <c r="H108" s="35">
        <v>3</v>
      </c>
      <c r="I108" s="36">
        <v>0</v>
      </c>
    </row>
    <row r="109" spans="1:9" s="32" customFormat="1" ht="48">
      <c r="A109" s="33" t="s">
        <v>268</v>
      </c>
      <c r="B109" s="34" t="s">
        <v>280</v>
      </c>
      <c r="C109" s="48" t="s">
        <v>270</v>
      </c>
      <c r="D109" s="49" t="s">
        <v>271</v>
      </c>
      <c r="E109" s="35" t="s">
        <v>116</v>
      </c>
      <c r="F109" s="35">
        <v>300</v>
      </c>
      <c r="G109" s="35" t="s">
        <v>157</v>
      </c>
      <c r="H109" s="35">
        <v>1</v>
      </c>
      <c r="I109" s="36">
        <v>0</v>
      </c>
    </row>
    <row r="110" spans="1:9" s="32" customFormat="1" ht="48">
      <c r="A110" s="33" t="s">
        <v>268</v>
      </c>
      <c r="B110" s="34" t="s">
        <v>281</v>
      </c>
      <c r="C110" s="48" t="s">
        <v>270</v>
      </c>
      <c r="D110" s="49" t="s">
        <v>271</v>
      </c>
      <c r="E110" s="35" t="s">
        <v>116</v>
      </c>
      <c r="F110" s="35">
        <v>361</v>
      </c>
      <c r="G110" s="35" t="s">
        <v>163</v>
      </c>
      <c r="H110" s="35">
        <v>2</v>
      </c>
      <c r="I110" s="36">
        <v>0</v>
      </c>
    </row>
    <row r="111" spans="1:9" s="32" customFormat="1" ht="48">
      <c r="A111" s="33" t="s">
        <v>268</v>
      </c>
      <c r="B111" s="34" t="s">
        <v>282</v>
      </c>
      <c r="C111" s="48" t="s">
        <v>270</v>
      </c>
      <c r="D111" s="49" t="s">
        <v>271</v>
      </c>
      <c r="E111" s="35" t="s">
        <v>116</v>
      </c>
      <c r="F111" s="35">
        <v>390</v>
      </c>
      <c r="G111" s="35" t="s">
        <v>165</v>
      </c>
      <c r="H111" s="35">
        <v>1</v>
      </c>
      <c r="I111" s="36">
        <v>1</v>
      </c>
    </row>
    <row r="112" spans="1:9" s="32" customFormat="1" ht="48">
      <c r="A112" s="33" t="s">
        <v>268</v>
      </c>
      <c r="B112" s="34" t="s">
        <v>283</v>
      </c>
      <c r="C112" s="48" t="s">
        <v>270</v>
      </c>
      <c r="D112" s="49" t="s">
        <v>271</v>
      </c>
      <c r="E112" s="35" t="s">
        <v>116</v>
      </c>
      <c r="F112" s="35">
        <v>410</v>
      </c>
      <c r="G112" s="35" t="s">
        <v>173</v>
      </c>
      <c r="H112" s="35">
        <v>3</v>
      </c>
      <c r="I112" s="36">
        <v>0</v>
      </c>
    </row>
    <row r="113" spans="1:9" s="32" customFormat="1" ht="48">
      <c r="A113" s="33" t="s">
        <v>268</v>
      </c>
      <c r="B113" s="34" t="s">
        <v>284</v>
      </c>
      <c r="C113" s="48" t="s">
        <v>270</v>
      </c>
      <c r="D113" s="49" t="s">
        <v>271</v>
      </c>
      <c r="E113" s="35" t="s">
        <v>116</v>
      </c>
      <c r="F113" s="35">
        <v>417</v>
      </c>
      <c r="G113" s="35" t="s">
        <v>175</v>
      </c>
      <c r="H113" s="35">
        <v>7</v>
      </c>
      <c r="I113" s="36">
        <v>0</v>
      </c>
    </row>
    <row r="114" spans="1:9" s="32" customFormat="1" ht="48">
      <c r="A114" s="33" t="s">
        <v>268</v>
      </c>
      <c r="B114" s="34" t="s">
        <v>285</v>
      </c>
      <c r="C114" s="48" t="s">
        <v>270</v>
      </c>
      <c r="D114" s="49" t="s">
        <v>271</v>
      </c>
      <c r="E114" s="35" t="s">
        <v>116</v>
      </c>
      <c r="F114" s="35">
        <v>480</v>
      </c>
      <c r="G114" s="35" t="s">
        <v>177</v>
      </c>
      <c r="H114" s="35">
        <v>2</v>
      </c>
      <c r="I114" s="36">
        <v>2</v>
      </c>
    </row>
    <row r="115" spans="1:9" s="32" customFormat="1" ht="60">
      <c r="A115" s="33" t="s">
        <v>286</v>
      </c>
      <c r="B115" s="34" t="s">
        <v>287</v>
      </c>
      <c r="C115" s="48" t="s">
        <v>288</v>
      </c>
      <c r="D115" s="49" t="s">
        <v>289</v>
      </c>
      <c r="E115" s="35" t="s">
        <v>116</v>
      </c>
      <c r="F115" s="35">
        <v>2</v>
      </c>
      <c r="G115" s="35" t="s">
        <v>210</v>
      </c>
      <c r="H115" s="35">
        <v>10</v>
      </c>
      <c r="I115" s="36">
        <v>8</v>
      </c>
    </row>
    <row r="116" spans="1:9" s="32" customFormat="1" ht="60">
      <c r="A116" s="33" t="s">
        <v>286</v>
      </c>
      <c r="B116" s="34" t="s">
        <v>290</v>
      </c>
      <c r="C116" s="48" t="s">
        <v>288</v>
      </c>
      <c r="D116" s="49" t="s">
        <v>289</v>
      </c>
      <c r="E116" s="35" t="s">
        <v>116</v>
      </c>
      <c r="F116" s="35">
        <v>52</v>
      </c>
      <c r="G116" s="35" t="s">
        <v>121</v>
      </c>
      <c r="H116" s="35">
        <v>3</v>
      </c>
      <c r="I116" s="36">
        <v>0</v>
      </c>
    </row>
    <row r="117" spans="1:9" s="32" customFormat="1" ht="60">
      <c r="A117" s="33" t="s">
        <v>286</v>
      </c>
      <c r="B117" s="34" t="s">
        <v>291</v>
      </c>
      <c r="C117" s="48" t="s">
        <v>288</v>
      </c>
      <c r="D117" s="49" t="s">
        <v>289</v>
      </c>
      <c r="E117" s="35" t="s">
        <v>116</v>
      </c>
      <c r="F117" s="35">
        <v>64</v>
      </c>
      <c r="G117" s="35" t="s">
        <v>123</v>
      </c>
      <c r="H117" s="35">
        <v>2</v>
      </c>
      <c r="I117" s="36">
        <v>0</v>
      </c>
    </row>
    <row r="118" spans="1:9" s="32" customFormat="1" ht="60">
      <c r="A118" s="33" t="s">
        <v>286</v>
      </c>
      <c r="B118" s="34" t="s">
        <v>292</v>
      </c>
      <c r="C118" s="48" t="s">
        <v>288</v>
      </c>
      <c r="D118" s="49" t="s">
        <v>289</v>
      </c>
      <c r="E118" s="35" t="s">
        <v>116</v>
      </c>
      <c r="F118" s="35">
        <v>70</v>
      </c>
      <c r="G118" s="35" t="s">
        <v>125</v>
      </c>
      <c r="H118" s="35">
        <v>1</v>
      </c>
      <c r="I118" s="36">
        <v>0</v>
      </c>
    </row>
    <row r="119" spans="1:9" s="32" customFormat="1" ht="60">
      <c r="A119" s="33" t="s">
        <v>286</v>
      </c>
      <c r="B119" s="34" t="s">
        <v>293</v>
      </c>
      <c r="C119" s="48" t="s">
        <v>288</v>
      </c>
      <c r="D119" s="49" t="s">
        <v>289</v>
      </c>
      <c r="E119" s="35" t="s">
        <v>116</v>
      </c>
      <c r="F119" s="35">
        <v>90</v>
      </c>
      <c r="G119" s="35" t="s">
        <v>129</v>
      </c>
      <c r="H119" s="35">
        <v>1</v>
      </c>
      <c r="I119" s="36">
        <v>0</v>
      </c>
    </row>
    <row r="120" spans="1:9" s="32" customFormat="1" ht="60">
      <c r="A120" s="33" t="s">
        <v>286</v>
      </c>
      <c r="B120" s="34" t="s">
        <v>294</v>
      </c>
      <c r="C120" s="48" t="s">
        <v>288</v>
      </c>
      <c r="D120" s="49" t="s">
        <v>289</v>
      </c>
      <c r="E120" s="35" t="s">
        <v>116</v>
      </c>
      <c r="F120" s="35">
        <v>110</v>
      </c>
      <c r="G120" s="35" t="s">
        <v>135</v>
      </c>
      <c r="H120" s="35">
        <v>2</v>
      </c>
      <c r="I120" s="36">
        <v>0</v>
      </c>
    </row>
    <row r="121" spans="1:9" s="32" customFormat="1" ht="60">
      <c r="A121" s="33" t="s">
        <v>286</v>
      </c>
      <c r="B121" s="34" t="s">
        <v>295</v>
      </c>
      <c r="C121" s="48" t="s">
        <v>288</v>
      </c>
      <c r="D121" s="49" t="s">
        <v>289</v>
      </c>
      <c r="E121" s="35" t="s">
        <v>116</v>
      </c>
      <c r="F121" s="35">
        <v>148</v>
      </c>
      <c r="G121" s="35" t="s">
        <v>149</v>
      </c>
      <c r="H121" s="35">
        <v>1</v>
      </c>
      <c r="I121" s="36">
        <v>0</v>
      </c>
    </row>
    <row r="122" spans="1:9" s="32" customFormat="1" ht="60">
      <c r="A122" s="33" t="s">
        <v>286</v>
      </c>
      <c r="B122" s="34" t="s">
        <v>296</v>
      </c>
      <c r="C122" s="48" t="s">
        <v>288</v>
      </c>
      <c r="D122" s="49" t="s">
        <v>289</v>
      </c>
      <c r="E122" s="35" t="s">
        <v>116</v>
      </c>
      <c r="F122" s="35">
        <v>150</v>
      </c>
      <c r="G122" s="35" t="s">
        <v>151</v>
      </c>
      <c r="H122" s="35">
        <v>3</v>
      </c>
      <c r="I122" s="36">
        <v>0</v>
      </c>
    </row>
    <row r="123" spans="1:9" s="32" customFormat="1" ht="60">
      <c r="A123" s="33" t="s">
        <v>286</v>
      </c>
      <c r="B123" s="34" t="s">
        <v>297</v>
      </c>
      <c r="C123" s="48" t="s">
        <v>288</v>
      </c>
      <c r="D123" s="49" t="s">
        <v>289</v>
      </c>
      <c r="E123" s="35" t="s">
        <v>116</v>
      </c>
      <c r="F123" s="35">
        <v>300</v>
      </c>
      <c r="G123" s="35" t="s">
        <v>157</v>
      </c>
      <c r="H123" s="35">
        <v>1</v>
      </c>
      <c r="I123" s="36">
        <v>0</v>
      </c>
    </row>
    <row r="124" spans="1:9" s="32" customFormat="1" ht="60">
      <c r="A124" s="33" t="s">
        <v>286</v>
      </c>
      <c r="B124" s="34" t="s">
        <v>298</v>
      </c>
      <c r="C124" s="48" t="s">
        <v>288</v>
      </c>
      <c r="D124" s="49" t="s">
        <v>289</v>
      </c>
      <c r="E124" s="35" t="s">
        <v>116</v>
      </c>
      <c r="F124" s="35">
        <v>361</v>
      </c>
      <c r="G124" s="35" t="s">
        <v>163</v>
      </c>
      <c r="H124" s="35">
        <v>2</v>
      </c>
      <c r="I124" s="36">
        <v>0</v>
      </c>
    </row>
    <row r="125" spans="1:9" s="32" customFormat="1" ht="60">
      <c r="A125" s="33" t="s">
        <v>286</v>
      </c>
      <c r="B125" s="34" t="s">
        <v>299</v>
      </c>
      <c r="C125" s="48" t="s">
        <v>288</v>
      </c>
      <c r="D125" s="49" t="s">
        <v>289</v>
      </c>
      <c r="E125" s="35" t="s">
        <v>116</v>
      </c>
      <c r="F125" s="35">
        <v>390</v>
      </c>
      <c r="G125" s="35" t="s">
        <v>165</v>
      </c>
      <c r="H125" s="35">
        <v>1</v>
      </c>
      <c r="I125" s="36">
        <v>0</v>
      </c>
    </row>
    <row r="126" spans="1:9" s="32" customFormat="1" ht="60">
      <c r="A126" s="33" t="s">
        <v>286</v>
      </c>
      <c r="B126" s="34" t="s">
        <v>300</v>
      </c>
      <c r="C126" s="48" t="s">
        <v>288</v>
      </c>
      <c r="D126" s="49" t="s">
        <v>289</v>
      </c>
      <c r="E126" s="35" t="s">
        <v>116</v>
      </c>
      <c r="F126" s="35">
        <v>410</v>
      </c>
      <c r="G126" s="35" t="s">
        <v>173</v>
      </c>
      <c r="H126" s="35">
        <v>3</v>
      </c>
      <c r="I126" s="36">
        <v>0</v>
      </c>
    </row>
    <row r="127" spans="1:9" s="32" customFormat="1" ht="60">
      <c r="A127" s="33" t="s">
        <v>286</v>
      </c>
      <c r="B127" s="34" t="s">
        <v>301</v>
      </c>
      <c r="C127" s="48" t="s">
        <v>288</v>
      </c>
      <c r="D127" s="49" t="s">
        <v>289</v>
      </c>
      <c r="E127" s="35" t="s">
        <v>116</v>
      </c>
      <c r="F127" s="35">
        <v>417</v>
      </c>
      <c r="G127" s="35" t="s">
        <v>175</v>
      </c>
      <c r="H127" s="35">
        <v>7</v>
      </c>
      <c r="I127" s="36">
        <v>0</v>
      </c>
    </row>
    <row r="128" spans="1:9" s="32" customFormat="1" ht="60">
      <c r="A128" s="33" t="s">
        <v>286</v>
      </c>
      <c r="B128" s="34" t="s">
        <v>302</v>
      </c>
      <c r="C128" s="48" t="s">
        <v>288</v>
      </c>
      <c r="D128" s="49" t="s">
        <v>289</v>
      </c>
      <c r="E128" s="35" t="s">
        <v>116</v>
      </c>
      <c r="F128" s="35">
        <v>480</v>
      </c>
      <c r="G128" s="35" t="s">
        <v>177</v>
      </c>
      <c r="H128" s="35">
        <v>3</v>
      </c>
      <c r="I128" s="36">
        <v>0</v>
      </c>
    </row>
    <row r="129" spans="1:9" s="32" customFormat="1" ht="60">
      <c r="A129" s="33" t="s">
        <v>303</v>
      </c>
      <c r="B129" s="34" t="s">
        <v>304</v>
      </c>
      <c r="C129" s="48" t="s">
        <v>305</v>
      </c>
      <c r="D129" s="49" t="s">
        <v>306</v>
      </c>
      <c r="E129" s="35" t="s">
        <v>116</v>
      </c>
      <c r="F129" s="35">
        <v>2</v>
      </c>
      <c r="G129" s="35" t="s">
        <v>210</v>
      </c>
      <c r="H129" s="35">
        <v>10</v>
      </c>
      <c r="I129" s="36">
        <v>6</v>
      </c>
    </row>
    <row r="130" spans="1:9" s="32" customFormat="1" ht="60">
      <c r="A130" s="33" t="s">
        <v>303</v>
      </c>
      <c r="B130" s="34" t="s">
        <v>307</v>
      </c>
      <c r="C130" s="48" t="s">
        <v>305</v>
      </c>
      <c r="D130" s="49" t="s">
        <v>306</v>
      </c>
      <c r="E130" s="35" t="s">
        <v>116</v>
      </c>
      <c r="F130" s="35">
        <v>52</v>
      </c>
      <c r="G130" s="35" t="s">
        <v>121</v>
      </c>
      <c r="H130" s="35">
        <v>3</v>
      </c>
      <c r="I130" s="36">
        <v>0</v>
      </c>
    </row>
    <row r="131" spans="1:9" s="32" customFormat="1" ht="60">
      <c r="A131" s="33" t="s">
        <v>303</v>
      </c>
      <c r="B131" s="34" t="s">
        <v>308</v>
      </c>
      <c r="C131" s="48" t="s">
        <v>305</v>
      </c>
      <c r="D131" s="49" t="s">
        <v>306</v>
      </c>
      <c r="E131" s="35" t="s">
        <v>116</v>
      </c>
      <c r="F131" s="35">
        <v>70</v>
      </c>
      <c r="G131" s="35" t="s">
        <v>125</v>
      </c>
      <c r="H131" s="35">
        <v>1</v>
      </c>
      <c r="I131" s="36">
        <v>0</v>
      </c>
    </row>
    <row r="132" spans="1:9" s="32" customFormat="1" ht="60">
      <c r="A132" s="33" t="s">
        <v>303</v>
      </c>
      <c r="B132" s="34" t="s">
        <v>309</v>
      </c>
      <c r="C132" s="48" t="s">
        <v>305</v>
      </c>
      <c r="D132" s="49" t="s">
        <v>306</v>
      </c>
      <c r="E132" s="35" t="s">
        <v>116</v>
      </c>
      <c r="F132" s="35">
        <v>110</v>
      </c>
      <c r="G132" s="35" t="s">
        <v>135</v>
      </c>
      <c r="H132" s="35">
        <v>2</v>
      </c>
      <c r="I132" s="36">
        <v>0</v>
      </c>
    </row>
    <row r="133" spans="1:9" s="32" customFormat="1" ht="60">
      <c r="A133" s="33" t="s">
        <v>303</v>
      </c>
      <c r="B133" s="34" t="s">
        <v>310</v>
      </c>
      <c r="C133" s="48" t="s">
        <v>305</v>
      </c>
      <c r="D133" s="49" t="s">
        <v>306</v>
      </c>
      <c r="E133" s="35" t="s">
        <v>116</v>
      </c>
      <c r="F133" s="35">
        <v>148</v>
      </c>
      <c r="G133" s="35" t="s">
        <v>149</v>
      </c>
      <c r="H133" s="35">
        <v>1</v>
      </c>
      <c r="I133" s="36">
        <v>0</v>
      </c>
    </row>
    <row r="134" spans="1:9" s="32" customFormat="1" ht="60">
      <c r="A134" s="33" t="s">
        <v>303</v>
      </c>
      <c r="B134" s="34" t="s">
        <v>311</v>
      </c>
      <c r="C134" s="48" t="s">
        <v>305</v>
      </c>
      <c r="D134" s="49" t="s">
        <v>306</v>
      </c>
      <c r="E134" s="35" t="s">
        <v>116</v>
      </c>
      <c r="F134" s="35">
        <v>150</v>
      </c>
      <c r="G134" s="35" t="s">
        <v>151</v>
      </c>
      <c r="H134" s="35">
        <v>3</v>
      </c>
      <c r="I134" s="36">
        <v>0</v>
      </c>
    </row>
    <row r="135" spans="1:9" s="32" customFormat="1" ht="60">
      <c r="A135" s="33" t="s">
        <v>303</v>
      </c>
      <c r="B135" s="34" t="s">
        <v>312</v>
      </c>
      <c r="C135" s="48" t="s">
        <v>305</v>
      </c>
      <c r="D135" s="49" t="s">
        <v>306</v>
      </c>
      <c r="E135" s="35" t="s">
        <v>116</v>
      </c>
      <c r="F135" s="35">
        <v>300</v>
      </c>
      <c r="G135" s="35" t="s">
        <v>157</v>
      </c>
      <c r="H135" s="35">
        <v>1</v>
      </c>
      <c r="I135" s="36">
        <v>0</v>
      </c>
    </row>
    <row r="136" spans="1:9" s="32" customFormat="1" ht="60">
      <c r="A136" s="33" t="s">
        <v>303</v>
      </c>
      <c r="B136" s="34" t="s">
        <v>313</v>
      </c>
      <c r="C136" s="48" t="s">
        <v>305</v>
      </c>
      <c r="D136" s="49" t="s">
        <v>306</v>
      </c>
      <c r="E136" s="35" t="s">
        <v>116</v>
      </c>
      <c r="F136" s="35">
        <v>361</v>
      </c>
      <c r="G136" s="35" t="s">
        <v>163</v>
      </c>
      <c r="H136" s="35">
        <v>2</v>
      </c>
      <c r="I136" s="36">
        <v>0</v>
      </c>
    </row>
    <row r="137" spans="1:9" s="32" customFormat="1" ht="60">
      <c r="A137" s="33" t="s">
        <v>303</v>
      </c>
      <c r="B137" s="34" t="s">
        <v>314</v>
      </c>
      <c r="C137" s="48" t="s">
        <v>305</v>
      </c>
      <c r="D137" s="49" t="s">
        <v>306</v>
      </c>
      <c r="E137" s="35" t="s">
        <v>116</v>
      </c>
      <c r="F137" s="35">
        <v>390</v>
      </c>
      <c r="G137" s="35" t="s">
        <v>165</v>
      </c>
      <c r="H137" s="35">
        <v>1</v>
      </c>
      <c r="I137" s="36">
        <v>0</v>
      </c>
    </row>
    <row r="138" spans="1:9" s="32" customFormat="1" ht="60">
      <c r="A138" s="33" t="s">
        <v>303</v>
      </c>
      <c r="B138" s="34" t="s">
        <v>315</v>
      </c>
      <c r="C138" s="48" t="s">
        <v>305</v>
      </c>
      <c r="D138" s="49" t="s">
        <v>306</v>
      </c>
      <c r="E138" s="35" t="s">
        <v>116</v>
      </c>
      <c r="F138" s="35">
        <v>400</v>
      </c>
      <c r="G138" s="35" t="s">
        <v>171</v>
      </c>
      <c r="H138" s="35">
        <v>1</v>
      </c>
      <c r="I138" s="36">
        <v>0</v>
      </c>
    </row>
    <row r="139" spans="1:9" s="32" customFormat="1" ht="60">
      <c r="A139" s="33" t="s">
        <v>303</v>
      </c>
      <c r="B139" s="34" t="s">
        <v>316</v>
      </c>
      <c r="C139" s="48" t="s">
        <v>305</v>
      </c>
      <c r="D139" s="49" t="s">
        <v>306</v>
      </c>
      <c r="E139" s="35" t="s">
        <v>116</v>
      </c>
      <c r="F139" s="35">
        <v>410</v>
      </c>
      <c r="G139" s="35" t="s">
        <v>173</v>
      </c>
      <c r="H139" s="35">
        <v>3</v>
      </c>
      <c r="I139" s="36">
        <v>0</v>
      </c>
    </row>
    <row r="140" spans="1:9" s="32" customFormat="1" ht="60">
      <c r="A140" s="33" t="s">
        <v>303</v>
      </c>
      <c r="B140" s="34" t="s">
        <v>317</v>
      </c>
      <c r="C140" s="48" t="s">
        <v>305</v>
      </c>
      <c r="D140" s="49" t="s">
        <v>306</v>
      </c>
      <c r="E140" s="35" t="s">
        <v>116</v>
      </c>
      <c r="F140" s="35">
        <v>417</v>
      </c>
      <c r="G140" s="35" t="s">
        <v>175</v>
      </c>
      <c r="H140" s="35">
        <v>7</v>
      </c>
      <c r="I140" s="36">
        <v>0</v>
      </c>
    </row>
    <row r="141" spans="1:9" s="32" customFormat="1" ht="60">
      <c r="A141" s="33" t="s">
        <v>303</v>
      </c>
      <c r="B141" s="34" t="s">
        <v>318</v>
      </c>
      <c r="C141" s="48" t="s">
        <v>305</v>
      </c>
      <c r="D141" s="49" t="s">
        <v>306</v>
      </c>
      <c r="E141" s="35" t="s">
        <v>116</v>
      </c>
      <c r="F141" s="35">
        <v>480</v>
      </c>
      <c r="G141" s="35" t="s">
        <v>177</v>
      </c>
      <c r="H141" s="35">
        <v>2</v>
      </c>
      <c r="I141" s="36">
        <v>2</v>
      </c>
    </row>
    <row r="142" spans="1:9" s="32" customFormat="1" ht="48">
      <c r="A142" s="33" t="s">
        <v>324</v>
      </c>
      <c r="B142" s="34" t="s">
        <v>325</v>
      </c>
      <c r="C142" s="81" t="s">
        <v>326</v>
      </c>
      <c r="D142" s="82" t="s">
        <v>327</v>
      </c>
      <c r="E142" s="35" t="s">
        <v>116</v>
      </c>
      <c r="F142" s="35">
        <v>40</v>
      </c>
      <c r="G142" s="35" t="s">
        <v>119</v>
      </c>
      <c r="H142" s="35">
        <v>1</v>
      </c>
      <c r="I142" s="36">
        <v>1</v>
      </c>
    </row>
    <row r="143" spans="1:9" s="32" customFormat="1" ht="48">
      <c r="A143" s="33" t="s">
        <v>324</v>
      </c>
      <c r="B143" s="34" t="s">
        <v>328</v>
      </c>
      <c r="C143" s="81" t="s">
        <v>326</v>
      </c>
      <c r="D143" s="82" t="s">
        <v>327</v>
      </c>
      <c r="E143" s="35" t="s">
        <v>116</v>
      </c>
      <c r="F143" s="35">
        <v>394</v>
      </c>
      <c r="G143" s="35" t="s">
        <v>169</v>
      </c>
      <c r="H143" s="35">
        <v>5</v>
      </c>
      <c r="I143" s="36">
        <v>2</v>
      </c>
    </row>
    <row r="144" spans="1:9" ht="63.75">
      <c r="A144" s="52" t="s">
        <v>206</v>
      </c>
      <c r="B144" s="52" t="str">
        <f>A144&amp;" - "&amp;F144</f>
        <v>3.3.90.39.01.01.0001.000034‐01 - 4000</v>
      </c>
      <c r="C144" s="53" t="str">
        <f>VLOOKUP(A144,A1:G141,3,0)</f>
        <v>VALOR ECONÔMICO - Segunda à Sexta</v>
      </c>
      <c r="D144" s="54" t="str">
        <f>VLOOKUP(A144,A1:G141,4,0)</f>
        <v>SERVIÇO DE FORNECIMENTO DIÁRIO DE JORNAIS, Descrição: Assinatura anual do jornal ‐ Valor Econômico ‐ Fornecimento de segunda à sexta.</v>
      </c>
      <c r="E144" s="55" t="str">
        <f>VLOOKUP(A144,A1:G141,5,0)</f>
        <v>Ass. Anual</v>
      </c>
      <c r="F144" s="55">
        <v>4000</v>
      </c>
      <c r="G144" s="55" t="s">
        <v>322</v>
      </c>
      <c r="H144" s="55">
        <v>0</v>
      </c>
      <c r="I144" s="55">
        <v>2</v>
      </c>
    </row>
    <row r="145" spans="1:9" ht="76.5">
      <c r="A145" s="52" t="s">
        <v>221</v>
      </c>
      <c r="B145" s="52" t="str">
        <f aca="true" t="shared" si="0" ref="B145:B156">A145&amp;" - "&amp;F145</f>
        <v>3.3.90.39.01.01.0001.000035-01 - 4000</v>
      </c>
      <c r="C145" s="53" t="str">
        <f>VLOOKUP(A145,A2:G144,3,0)</f>
        <v>CORREIO BRAZILIENSE - Segunda à Sábado</v>
      </c>
      <c r="D145" s="54" t="str">
        <f>VLOOKUP(A145,A2:G144,4,0)</f>
        <v>SERVIÇO DE FORNECIMENTO DIÁRIO DE JORNAIS, Descrição: Assinatura anual do jornal - Correio Braziliense - Fornecimento de segunda à sábado.</v>
      </c>
      <c r="E145" s="55" t="str">
        <f>VLOOKUP(A145,A2:G144,5,0)</f>
        <v>Ass. Anual</v>
      </c>
      <c r="F145" s="55">
        <v>4000</v>
      </c>
      <c r="G145" s="55" t="s">
        <v>322</v>
      </c>
      <c r="H145" s="55">
        <v>0</v>
      </c>
      <c r="I145" s="55">
        <v>6</v>
      </c>
    </row>
    <row r="146" spans="1:9" ht="63.75">
      <c r="A146" s="52" t="s">
        <v>245</v>
      </c>
      <c r="B146" s="52" t="str">
        <f t="shared" si="0"/>
        <v>3.3.90.39.01.01.0001.000041-01 - 4000</v>
      </c>
      <c r="C146" s="53" t="str">
        <f>VLOOKUP(A146,A3:G145,3,0)</f>
        <v>O GLOBO - Segunda à Sábado</v>
      </c>
      <c r="D146" s="54" t="str">
        <f>VLOOKUP(A146,A3:G145,4,0)</f>
        <v>SERVIÇO DE FORNECIMENTO DIÁRIO DE JORNAIS, Descrição: Assinatura anual do jornal - O Globo - Fornecimento de segunda à sábado.</v>
      </c>
      <c r="E146" s="55" t="str">
        <f>VLOOKUP(A146,A3:G145,5,0)</f>
        <v>Ass. Anual</v>
      </c>
      <c r="F146" s="55">
        <v>4000</v>
      </c>
      <c r="G146" s="55" t="s">
        <v>322</v>
      </c>
      <c r="H146" s="55">
        <v>0</v>
      </c>
      <c r="I146" s="55">
        <v>2</v>
      </c>
    </row>
    <row r="147" spans="1:9" ht="76.5">
      <c r="A147" s="52" t="s">
        <v>229</v>
      </c>
      <c r="B147" s="52" t="str">
        <f t="shared" si="0"/>
        <v>3.3.90.39.01.01.0001.000037-01 - 4000</v>
      </c>
      <c r="C147" s="53" t="str">
        <f>VLOOKUP(A147,A4:G146,3,0)</f>
        <v>FOLHA DE SÃO PAULO - Segunda à Sábado</v>
      </c>
      <c r="D147" s="54" t="str">
        <f>VLOOKUP(A147,A4:G146,4,0)</f>
        <v>SERVIÇO DE FORNECIMENTO DIÁRIO DE JORNAIS, Descrição: Assinatura anual do jornal - Folha de São Paulo - Fornecimento de segunda à sábado.</v>
      </c>
      <c r="E147" s="55" t="str">
        <f>VLOOKUP(A147,A4:G146,5,0)</f>
        <v>Ass. Anual</v>
      </c>
      <c r="F147" s="55">
        <v>4000</v>
      </c>
      <c r="G147" s="55" t="s">
        <v>322</v>
      </c>
      <c r="H147" s="55">
        <v>0</v>
      </c>
      <c r="I147" s="55">
        <v>2</v>
      </c>
    </row>
    <row r="148" spans="1:9" ht="76.5">
      <c r="A148" s="52" t="s">
        <v>237</v>
      </c>
      <c r="B148" s="52" t="str">
        <f t="shared" si="0"/>
        <v>3.3.90.39.01.01.0001.000039-01 - 4000</v>
      </c>
      <c r="C148" s="53" t="str">
        <f>VLOOKUP(A148,A5:G147,3,0)</f>
        <v>O ESTADO DE SÃO PAULO - Segunda à Sábado</v>
      </c>
      <c r="D148" s="54" t="str">
        <f>VLOOKUP(A148,A5:G147,4,0)</f>
        <v>SERVIÇO DE FORNECIMENTO DIÁRIO DE JORNAIS, Descrição: Assinatura anual do jornal - Estado de São Paulo - Fornecimento de segunda à sábado.</v>
      </c>
      <c r="E148" s="55" t="str">
        <f>VLOOKUP(A148,A5:G147,5,0)</f>
        <v>Ass. Anual</v>
      </c>
      <c r="F148" s="55">
        <v>4000</v>
      </c>
      <c r="G148" s="55" t="s">
        <v>322</v>
      </c>
      <c r="H148" s="55">
        <v>0</v>
      </c>
      <c r="I148" s="55">
        <v>2</v>
      </c>
    </row>
    <row r="149" spans="1:9" ht="63.75">
      <c r="A149" s="52" t="s">
        <v>225</v>
      </c>
      <c r="B149" s="52" t="str">
        <f t="shared" si="0"/>
        <v>3.3.90.39.01.01.0001.000036-01 - 4000</v>
      </c>
      <c r="C149" s="53" t="str">
        <f>VLOOKUP(A149,A6:G148,3,0)</f>
        <v>CORREIO BRAZILIENSE - Domingo</v>
      </c>
      <c r="D149" s="54" t="str">
        <f>VLOOKUP(A149,A6:G148,4,0)</f>
        <v>SERVIÇO DE FORNECIMENTO DIÁRIO DE JORNAIS, Descrição: Assinatura anual do jornal - Correio Braziliense - Fornecimento de domingo.</v>
      </c>
      <c r="E149" s="55" t="str">
        <f>VLOOKUP(A149,A6:G148,5,0)</f>
        <v>Ass. Anual</v>
      </c>
      <c r="F149" s="55">
        <v>4000</v>
      </c>
      <c r="G149" s="55" t="s">
        <v>322</v>
      </c>
      <c r="H149" s="55">
        <v>0</v>
      </c>
      <c r="I149" s="55">
        <v>6</v>
      </c>
    </row>
    <row r="150" spans="1:9" ht="51">
      <c r="A150" s="52" t="s">
        <v>249</v>
      </c>
      <c r="B150" s="52" t="str">
        <f t="shared" si="0"/>
        <v>3.3.90.39.01.01.0001.000042-01 - 4000</v>
      </c>
      <c r="C150" s="53" t="str">
        <f>VLOOKUP(A150,A7:G149,3,0)</f>
        <v>O GLOBO - Domingo</v>
      </c>
      <c r="D150" s="54" t="str">
        <f>VLOOKUP(A150,A7:G149,4,0)</f>
        <v>SERVIÇO DE FORNECIMENTO DIÁRIO DE JORNAIS, Descrição: Assinatura anual do jornal - O Globo - Fornecimento de domingo.</v>
      </c>
      <c r="E150" s="55" t="str">
        <f>VLOOKUP(A150,A7:G149,5,0)</f>
        <v>Ass. Anual</v>
      </c>
      <c r="F150" s="55">
        <v>4000</v>
      </c>
      <c r="G150" s="55" t="s">
        <v>322</v>
      </c>
      <c r="H150" s="55">
        <v>0</v>
      </c>
      <c r="I150" s="55">
        <v>2</v>
      </c>
    </row>
    <row r="151" spans="1:9" ht="63.75">
      <c r="A151" s="52" t="s">
        <v>233</v>
      </c>
      <c r="B151" s="52" t="str">
        <f t="shared" si="0"/>
        <v>3.3.90.39.01.01.0001.000038-01 - 4000</v>
      </c>
      <c r="C151" s="53" t="str">
        <f>VLOOKUP(A151,A8:G150,3,0)</f>
        <v>FOLHA DE SÃO PAULO - Domingo</v>
      </c>
      <c r="D151" s="54" t="str">
        <f>VLOOKUP(A151,A8:G150,4,0)</f>
        <v>SERVIÇO DE FORNECIMENTO DIÁRIO DE JORNAIS, Descrição: Assinatura anual do jornal - Folha de São Paulo - Fornecimento de domingo.</v>
      </c>
      <c r="E151" s="55" t="str">
        <f>VLOOKUP(A151,A8:G150,5,0)</f>
        <v>Ass. Anual</v>
      </c>
      <c r="F151" s="55">
        <v>4000</v>
      </c>
      <c r="G151" s="55" t="s">
        <v>322</v>
      </c>
      <c r="H151" s="55">
        <v>0</v>
      </c>
      <c r="I151" s="55">
        <v>2</v>
      </c>
    </row>
    <row r="152" spans="1:9" ht="63.75">
      <c r="A152" s="52" t="s">
        <v>241</v>
      </c>
      <c r="B152" s="52" t="str">
        <f t="shared" si="0"/>
        <v>3.3.90.39.01.01.0001.000040-01 - 4000</v>
      </c>
      <c r="C152" s="53" t="str">
        <f>VLOOKUP(A152,A9:G151,3,0)</f>
        <v>O ESTADO DE SÃO PAULO - Domingo</v>
      </c>
      <c r="D152" s="54" t="str">
        <f>VLOOKUP(A152,A9:G151,4,0)</f>
        <v>SERVIÇO DE FORNECIMENTO DIÁRIO DE JORNAIS, Descrição: Assinatura anual do jornal - Estado de São Paulo - Fornecimento de domingo.</v>
      </c>
      <c r="E152" s="55" t="str">
        <f>VLOOKUP(A152,A9:G151,5,0)</f>
        <v>Ass. Anual</v>
      </c>
      <c r="F152" s="55">
        <v>4000</v>
      </c>
      <c r="G152" s="55" t="s">
        <v>322</v>
      </c>
      <c r="H152" s="55">
        <v>0</v>
      </c>
      <c r="I152" s="55">
        <v>2</v>
      </c>
    </row>
    <row r="153" spans="1:9" ht="51">
      <c r="A153" s="52" t="s">
        <v>268</v>
      </c>
      <c r="B153" s="52" t="str">
        <f t="shared" si="0"/>
        <v>3.3.90.39.01.01.0007.000001-01 - 4000</v>
      </c>
      <c r="C153" s="53" t="str">
        <f>VLOOKUP(A153,A10:G152,3,0)</f>
        <v>REVISTA VEJA</v>
      </c>
      <c r="D153" s="54" t="str">
        <f>VLOOKUP(A153,A10:G152,4,0)</f>
        <v>SERVIÇO DE ASSINATURA DE REVISTA DE INFORMAÇÃO E NOTICIAS, Descrição: Serviço de assinatura anual da REVISTA VEJA</v>
      </c>
      <c r="E153" s="55" t="str">
        <f>VLOOKUP(A153,A10:G152,5,0)</f>
        <v>Ass. Anual</v>
      </c>
      <c r="F153" s="55">
        <v>4000</v>
      </c>
      <c r="G153" s="55" t="s">
        <v>322</v>
      </c>
      <c r="H153" s="55">
        <v>0</v>
      </c>
      <c r="I153" s="55">
        <v>2</v>
      </c>
    </row>
    <row r="154" spans="1:9" ht="63.75">
      <c r="A154" s="52" t="s">
        <v>303</v>
      </c>
      <c r="B154" s="52" t="str">
        <f t="shared" si="0"/>
        <v>3.3.90.39.01.01.0007.000003-01 - 4000</v>
      </c>
      <c r="C154" s="53" t="str">
        <f>VLOOKUP(A154,A11:G153,3,0)</f>
        <v>REVISTA ÉPOCA</v>
      </c>
      <c r="D154" s="54" t="str">
        <f>VLOOKUP(A154,A11:G153,4,0)</f>
        <v>SERVIÇO DE ASSINATURA DE REVISTA DE INFORMAÇÃO E NOTICIAS, Descrição: Serviço de assinatura anual da REVISTA ÉPOCA</v>
      </c>
      <c r="E154" s="55" t="str">
        <f>VLOOKUP(A154,A11:G153,5,0)</f>
        <v>Ass. Anual</v>
      </c>
      <c r="F154" s="55">
        <v>4000</v>
      </c>
      <c r="G154" s="55" t="s">
        <v>322</v>
      </c>
      <c r="H154" s="55">
        <v>0</v>
      </c>
      <c r="I154" s="55">
        <v>2</v>
      </c>
    </row>
    <row r="155" spans="1:9" ht="63.75">
      <c r="A155" s="52" t="s">
        <v>286</v>
      </c>
      <c r="B155" s="52" t="str">
        <f t="shared" si="0"/>
        <v>3.3.90.39.01.01.0007.000002-01 - 4000</v>
      </c>
      <c r="C155" s="53" t="str">
        <f>VLOOKUP(A155,A12:G154,3,0)</f>
        <v>REVISTA ISTO É</v>
      </c>
      <c r="D155" s="54" t="str">
        <f>VLOOKUP(A155,A12:G154,4,0)</f>
        <v>SERVIÇO DE ASSINATURA DE REVISTA DE INFORMAÇÃO E NOTICIAS, Descrição: Serviço de assinatura anual da REVISTA ISTO É</v>
      </c>
      <c r="E155" s="55" t="str">
        <f>VLOOKUP(A155,A12:G154,5,0)</f>
        <v>Ass. Anual</v>
      </c>
      <c r="F155" s="55">
        <v>4000</v>
      </c>
      <c r="G155" s="55" t="s">
        <v>322</v>
      </c>
      <c r="H155" s="55">
        <v>0</v>
      </c>
      <c r="I155" s="55">
        <v>2</v>
      </c>
    </row>
    <row r="156" spans="1:9" ht="51">
      <c r="A156" s="52" t="s">
        <v>253</v>
      </c>
      <c r="B156" s="52" t="str">
        <f t="shared" si="0"/>
        <v>3.3.90.39.01.01.0004.000071-01 - 4000</v>
      </c>
      <c r="C156" s="53" t="str">
        <f>VLOOKUP(A156,A13:G155,3,0)</f>
        <v>REVISTA CARTA CAPITAL</v>
      </c>
      <c r="D156" s="54" t="str">
        <f>VLOOKUP(A156,A13:G155,4,0)</f>
        <v>CONTRATAÇÃO DE ASSINATURA DE REVISTA TÉCNICA, Descrição: Serviço de assinatura da REVISTA Carta Capital.</v>
      </c>
      <c r="E156" s="55" t="str">
        <f>VLOOKUP(A156,A13:G155,5,0)</f>
        <v>Ass. Anual</v>
      </c>
      <c r="F156" s="55">
        <v>4000</v>
      </c>
      <c r="G156" s="55" t="s">
        <v>322</v>
      </c>
      <c r="H156" s="55">
        <v>0</v>
      </c>
      <c r="I156" s="55">
        <v>2</v>
      </c>
    </row>
    <row r="158" ht="15">
      <c r="A158" s="52" t="s">
        <v>323</v>
      </c>
    </row>
  </sheetData>
  <sheetProtection algorithmName="SHA-512" hashValue="TtVVat0YQ31M7I3OxFkigKdfELJLfLRE5bdxPNbusZlTPyczvku5rHn9GLRoHfQ+DV0WP94Tup78APSMY04n5w==" saltValue="2UxgXZbN+6cWCkNTvBkwPQ==" spinCount="100000" sheet="1" autoFilter="0"/>
  <autoFilter ref="A1:I556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0.00390625" style="1" customWidth="1"/>
    <col min="8" max="8" width="53.00390625" style="1" bestFit="1" customWidth="1"/>
    <col min="9" max="9" width="10.421875" style="1" hidden="1" customWidth="1"/>
    <col min="10" max="10" width="8.421875" style="1" hidden="1" customWidth="1"/>
    <col min="11" max="11" width="7.57421875" style="1" bestFit="1" customWidth="1"/>
    <col min="12" max="12" width="10.57421875" style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56" t="s">
        <v>3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5:15" ht="15.75">
      <c r="E2" s="59" t="s">
        <v>320</v>
      </c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5:16" ht="16.5" thickBot="1">
      <c r="E3" s="62" t="s">
        <v>321</v>
      </c>
      <c r="F3" s="63"/>
      <c r="G3" s="63"/>
      <c r="H3" s="63"/>
      <c r="I3" s="63"/>
      <c r="J3" s="63"/>
      <c r="K3" s="63"/>
      <c r="L3" s="63"/>
      <c r="M3" s="63"/>
      <c r="N3" s="63"/>
      <c r="O3" s="64"/>
      <c r="P3" s="2"/>
    </row>
    <row r="4" spans="5:16" ht="45.75" customHeight="1" thickBot="1">
      <c r="E4" s="65" t="s">
        <v>4</v>
      </c>
      <c r="F4" s="66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67">
        <f>COUNT(M7:M23)</f>
        <v>0</v>
      </c>
      <c r="L4" s="68"/>
      <c r="M4" s="69"/>
      <c r="N4" s="73">
        <f>COUNTBLANK(M7:M23)</f>
        <v>17</v>
      </c>
      <c r="O4" s="74"/>
      <c r="P4" s="7"/>
    </row>
    <row r="5" spans="5:16" ht="66.75" customHeight="1" thickBot="1">
      <c r="E5" s="77" t="s">
        <v>5</v>
      </c>
      <c r="F5" s="78"/>
      <c r="G5" s="79"/>
      <c r="H5" s="80"/>
      <c r="I5" s="5"/>
      <c r="J5" s="8"/>
      <c r="K5" s="70"/>
      <c r="L5" s="71"/>
      <c r="M5" s="72"/>
      <c r="N5" s="75"/>
      <c r="O5" s="76"/>
      <c r="P5" s="7"/>
    </row>
    <row r="6" spans="1:15" ht="60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319</v>
      </c>
      <c r="M6" s="12" t="s">
        <v>16</v>
      </c>
      <c r="N6" s="11" t="s">
        <v>17</v>
      </c>
      <c r="O6" s="13" t="s">
        <v>18</v>
      </c>
    </row>
    <row r="7" spans="1:15" ht="45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>3.3.90.39.01.01.0001.000028-01</v>
      </c>
      <c r="E7" s="15">
        <v>1</v>
      </c>
      <c r="F7" s="16" t="s">
        <v>112</v>
      </c>
      <c r="G7" s="17" t="str">
        <f>VLOOKUP(F7,'Base de Dados 39.01'!A:C,3,FALSE)</f>
        <v>CORREIO BRAZILIENSE - Segunda à Sexta</v>
      </c>
      <c r="H7" s="17" t="str">
        <f>VLOOKUP(F7,'Base de Dados 39.01'!A:D,4,FALSE)</f>
        <v>SERVIÇO DE FORNECIMENTO DIÁRIO DE JORNAIS, Descrição: Assinatura anual do jornal - Correio Braziliense - Fornecimento de segunda à sexta.</v>
      </c>
      <c r="I7" s="18">
        <f>COUNTIF('Base de Dados 39.01'!A:A,'Respostas Órgãos'!F7)</f>
        <v>45</v>
      </c>
      <c r="J7" s="18">
        <f>SUMIF('Base de Dados 39.01'!A:A,'Respostas Órgãos'!F7,'Base de Dados 39.01'!H:H)</f>
        <v>184</v>
      </c>
      <c r="K7" s="19" t="str">
        <f>VLOOKUP(F7,'Base de Dados 39.01'!A:E,5,FALSE)</f>
        <v>Ass. Anual</v>
      </c>
      <c r="L7" s="20">
        <f>SUMIF('Base de Dados 39.01'!B:B,'Respostas Órgãos'!F7&amp;" - "&amp;'Respostas Órgãos'!$G$4,'Base de Dados 39.01'!I:I)</f>
        <v>0</v>
      </c>
      <c r="M7" s="22"/>
      <c r="N7" s="21">
        <f aca="true" t="shared" si="0" ref="N7:N23">M7-L7</f>
        <v>0</v>
      </c>
      <c r="O7" s="23" t="str">
        <f aca="true" t="shared" si="1" ref="O7:O23">IF(ISERROR((M7-L7)/L7),"Sem histórico de consumo",(M7-L7)/L7)</f>
        <v>Sem histórico de consumo</v>
      </c>
    </row>
    <row r="8" spans="3:15" ht="45">
      <c r="C8" s="14"/>
      <c r="E8" s="15">
        <v>2</v>
      </c>
      <c r="F8" s="16" t="s">
        <v>324</v>
      </c>
      <c r="G8" s="17" t="str">
        <f>VLOOKUP(F8,'Base de Dados 39.01'!A:C,3,FALSE)</f>
        <v>O GLOBO - Segunda à Sexta</v>
      </c>
      <c r="H8" s="17" t="str">
        <f>VLOOKUP(F8,'Base de Dados 39.01'!A:D,4,FALSE)</f>
        <v>SERVIÇO DE FORNECIMENTO DIÁRIO DE JORNAIS,Descrição: Assinatura anual do jornal - O Globo - Fornecimento de segunda à sexta.</v>
      </c>
      <c r="I8" s="18"/>
      <c r="J8" s="18"/>
      <c r="K8" s="19" t="str">
        <f>VLOOKUP(F8,'Base de Dados 39.01'!A:E,5,FALSE)</f>
        <v>Ass. Anual</v>
      </c>
      <c r="L8" s="20">
        <f>SUMIF('Base de Dados 39.01'!B:B,'Respostas Órgãos'!F8&amp;" - "&amp;'Respostas Órgãos'!$G$4,'Base de Dados 39.01'!I:I)</f>
        <v>0</v>
      </c>
      <c r="M8" s="22"/>
      <c r="N8" s="21">
        <f t="shared" si="0"/>
        <v>0</v>
      </c>
      <c r="O8" s="23" t="str">
        <f t="shared" si="1"/>
        <v>Sem histórico de consumo</v>
      </c>
    </row>
    <row r="9" spans="1:15" ht="45">
      <c r="A9" s="1">
        <f aca="true" t="shared" si="2" ref="A9:A23">$G$4</f>
        <v>0</v>
      </c>
      <c r="B9" s="1" t="str">
        <f aca="true" t="shared" si="3" ref="B9:B23">$H$4</f>
        <v>← DIGITE O CÓDIGO DO SEU ÓRGÃO</v>
      </c>
      <c r="C9" s="14">
        <f aca="true" t="shared" si="4" ref="C9:C23">ROUNDUP(M9,0)</f>
        <v>0</v>
      </c>
      <c r="D9" s="1" t="str">
        <f aca="true" t="shared" si="5" ref="D9:D23">F9</f>
        <v>3.3.90.39.01.01.0001.000031-01</v>
      </c>
      <c r="E9" s="15">
        <v>3</v>
      </c>
      <c r="F9" s="16" t="s">
        <v>178</v>
      </c>
      <c r="G9" s="17" t="str">
        <f>VLOOKUP(F9,'Base de Dados 39.01'!A:C,3,FALSE)</f>
        <v>FOLHA DE SÃO PAULO - Segunda à Sexta</v>
      </c>
      <c r="H9" s="17" t="str">
        <f>VLOOKUP(F9,'Base de Dados 39.01'!A:D,4,FALSE)</f>
        <v>SERVIÇO DE FORNECIMENTO DIÁRIO DE JORNAIS, Descrição: Assinatura anual do jornal - Folha de São Paulo - Fornecimento de segunda à sexta.</v>
      </c>
      <c r="I9" s="18">
        <f>COUNTIF('Base de Dados 39.01'!A:A,'Respostas Órgãos'!F9)</f>
        <v>13</v>
      </c>
      <c r="J9" s="18">
        <f>SUMIF('Base de Dados 39.01'!A:A,'Respostas Órgãos'!F9,'Base de Dados 39.01'!H:H)</f>
        <v>33</v>
      </c>
      <c r="K9" s="19" t="str">
        <f>VLOOKUP(F9,'Base de Dados 39.01'!A:E,5,FALSE)</f>
        <v>Ass. Anual</v>
      </c>
      <c r="L9" s="20">
        <f>SUMIF('Base de Dados 39.01'!B:B,'Respostas Órgãos'!F9&amp;" - "&amp;'Respostas Órgãos'!$G$4,'Base de Dados 39.01'!I:I)</f>
        <v>0</v>
      </c>
      <c r="M9" s="22"/>
      <c r="N9" s="21">
        <f t="shared" si="0"/>
        <v>0</v>
      </c>
      <c r="O9" s="23" t="str">
        <f t="shared" si="1"/>
        <v>Sem histórico de consumo</v>
      </c>
    </row>
    <row r="10" spans="1:15" ht="45">
      <c r="A10" s="1">
        <f t="shared" si="2"/>
        <v>0</v>
      </c>
      <c r="B10" s="1" t="str">
        <f t="shared" si="3"/>
        <v>← DIGITE O CÓDIGO DO SEU ÓRGÃO</v>
      </c>
      <c r="C10" s="14">
        <f t="shared" si="4"/>
        <v>0</v>
      </c>
      <c r="D10" s="1" t="str">
        <f t="shared" si="5"/>
        <v>3.3.90.39.01.01.0001.000032-01</v>
      </c>
      <c r="E10" s="15">
        <v>4</v>
      </c>
      <c r="F10" s="16" t="s">
        <v>194</v>
      </c>
      <c r="G10" s="17" t="str">
        <f>VLOOKUP(F10,'Base de Dados 39.01'!A:C,3,FALSE)</f>
        <v>O ESTADO DE SÃO PAULO - Segunda à Sexta</v>
      </c>
      <c r="H10" s="17" t="str">
        <f>VLOOKUP(F10,'Base de Dados 39.01'!A:D,4,FALSE)</f>
        <v>SERVIÇO DE FORNECIMENTO DIÁRIO DE JORNAIS, Descrição: Assinatura anual do jornal - Estado de São Paulo - Fornecimento de segunda à sexta.</v>
      </c>
      <c r="I10" s="18">
        <f>COUNTIF('Base de Dados 39.01'!A:A,'Respostas Órgãos'!F10)</f>
        <v>9</v>
      </c>
      <c r="J10" s="18">
        <f>SUMIF('Base de Dados 39.01'!A:A,'Respostas Órgãos'!F10,'Base de Dados 39.01'!H:H)</f>
        <v>22</v>
      </c>
      <c r="K10" s="19" t="str">
        <f>VLOOKUP(F10,'Base de Dados 39.01'!A:E,5,FALSE)</f>
        <v>Ass. Anual</v>
      </c>
      <c r="L10" s="20">
        <f>SUMIF('Base de Dados 39.01'!B:B,'Respostas Órgãos'!F10&amp;" - "&amp;'Respostas Órgãos'!$G$4,'Base de Dados 39.01'!I:I)</f>
        <v>0</v>
      </c>
      <c r="M10" s="22"/>
      <c r="N10" s="21">
        <f t="shared" si="0"/>
        <v>0</v>
      </c>
      <c r="O10" s="23" t="str">
        <f t="shared" si="1"/>
        <v>Sem histórico de consumo</v>
      </c>
    </row>
    <row r="11" spans="1:15" ht="45">
      <c r="A11" s="1">
        <f t="shared" si="2"/>
        <v>0</v>
      </c>
      <c r="B11" s="1" t="str">
        <f t="shared" si="3"/>
        <v>← DIGITE O CÓDIGO DO SEU ÓRGÃO</v>
      </c>
      <c r="C11" s="14">
        <f t="shared" si="4"/>
        <v>0</v>
      </c>
      <c r="D11" s="1" t="str">
        <f t="shared" si="5"/>
        <v>3.3.90.39.01.01.0001.000034‐01</v>
      </c>
      <c r="E11" s="15">
        <v>5</v>
      </c>
      <c r="F11" s="16" t="s">
        <v>206</v>
      </c>
      <c r="G11" s="17" t="str">
        <f>VLOOKUP(F11,'Base de Dados 39.01'!A:C,3,FALSE)</f>
        <v>VALOR ECONÔMICO - Segunda à Sexta</v>
      </c>
      <c r="H11" s="17" t="str">
        <f>VLOOKUP(F11,'Base de Dados 39.01'!A:D,4,FALSE)</f>
        <v>SERVIÇO DE FORNECIMENTO DIÁRIO DE JORNAIS, Descrição: Assinatura anual do jornal ‐ Valor Econômico ‐ Fornecimento de segunda à sexta.</v>
      </c>
      <c r="I11" s="18">
        <f>COUNTIF('Base de Dados 39.01'!A:A,'Respostas Órgãos'!F11)</f>
        <v>12</v>
      </c>
      <c r="J11" s="18">
        <f>SUMIF('Base de Dados 39.01'!A:A,'Respostas Órgãos'!F11,'Base de Dados 39.01'!H:H)</f>
        <v>29</v>
      </c>
      <c r="K11" s="19" t="str">
        <f>VLOOKUP(F11,'Base de Dados 39.01'!A:E,5,FALSE)</f>
        <v>Ass. Anual</v>
      </c>
      <c r="L11" s="20">
        <f>SUMIF('Base de Dados 39.01'!B:B,'Respostas Órgãos'!F11&amp;" - "&amp;'Respostas Órgãos'!$G$4,'Base de Dados 39.01'!I:I)</f>
        <v>0</v>
      </c>
      <c r="M11" s="22"/>
      <c r="N11" s="21">
        <f t="shared" si="0"/>
        <v>0</v>
      </c>
      <c r="O11" s="23" t="str">
        <f t="shared" si="1"/>
        <v>Sem histórico de consumo</v>
      </c>
    </row>
    <row r="12" spans="1:15" ht="45">
      <c r="A12" s="1">
        <f t="shared" si="2"/>
        <v>0</v>
      </c>
      <c r="B12" s="1" t="str">
        <f t="shared" si="3"/>
        <v>← DIGITE O CÓDIGO DO SEU ÓRGÃO</v>
      </c>
      <c r="C12" s="14">
        <f t="shared" si="4"/>
        <v>0</v>
      </c>
      <c r="D12" s="1" t="str">
        <f t="shared" si="5"/>
        <v>3.3.90.39.01.01.0001.000035-01</v>
      </c>
      <c r="E12" s="15">
        <v>6</v>
      </c>
      <c r="F12" s="16" t="s">
        <v>221</v>
      </c>
      <c r="G12" s="17" t="str">
        <f>VLOOKUP(F12,'Base de Dados 39.01'!A:C,3,FALSE)</f>
        <v>CORREIO BRAZILIENSE - Segunda à Sábado</v>
      </c>
      <c r="H12" s="17" t="str">
        <f>VLOOKUP(F12,'Base de Dados 39.01'!A:D,4,FALSE)</f>
        <v>SERVIÇO DE FORNECIMENTO DIÁRIO DE JORNAIS, Descrição: Assinatura anual do jornal - Correio Braziliense - Fornecimento de segunda à sábado.</v>
      </c>
      <c r="I12" s="18">
        <f>COUNTIF('Base de Dados 39.01'!A:A,'Respostas Órgãos'!F12)</f>
        <v>2</v>
      </c>
      <c r="J12" s="18">
        <f>SUMIF('Base de Dados 39.01'!A:A,'Respostas Órgãos'!F12,'Base de Dados 39.01'!H:H)</f>
        <v>19</v>
      </c>
      <c r="K12" s="19" t="str">
        <f>VLOOKUP(F12,'Base de Dados 39.01'!A:E,5,FALSE)</f>
        <v>Ass. Anual</v>
      </c>
      <c r="L12" s="20">
        <f>SUMIF('Base de Dados 39.01'!B:B,'Respostas Órgãos'!F12&amp;" - "&amp;'Respostas Órgãos'!$G$4,'Base de Dados 39.01'!I:I)</f>
        <v>0</v>
      </c>
      <c r="M12" s="22"/>
      <c r="N12" s="21">
        <f t="shared" si="0"/>
        <v>0</v>
      </c>
      <c r="O12" s="23" t="str">
        <f t="shared" si="1"/>
        <v>Sem histórico de consumo</v>
      </c>
    </row>
    <row r="13" spans="1:15" ht="45">
      <c r="A13" s="1">
        <f t="shared" si="2"/>
        <v>0</v>
      </c>
      <c r="B13" s="1" t="str">
        <f t="shared" si="3"/>
        <v>← DIGITE O CÓDIGO DO SEU ÓRGÃO</v>
      </c>
      <c r="C13" s="14">
        <f t="shared" si="4"/>
        <v>0</v>
      </c>
      <c r="D13" s="1" t="str">
        <f t="shared" si="5"/>
        <v>3.3.90.39.01.01.0001.000036-01</v>
      </c>
      <c r="E13" s="15">
        <v>7</v>
      </c>
      <c r="F13" s="16" t="s">
        <v>225</v>
      </c>
      <c r="G13" s="17" t="str">
        <f>VLOOKUP(F13,'Base de Dados 39.01'!A:C,3,FALSE)</f>
        <v>CORREIO BRAZILIENSE - Domingo</v>
      </c>
      <c r="H13" s="17" t="str">
        <f>VLOOKUP(F13,'Base de Dados 39.01'!A:D,4,FALSE)</f>
        <v>SERVIÇO DE FORNECIMENTO DIÁRIO DE JORNAIS, Descrição: Assinatura anual do jornal - Correio Braziliense - Fornecimento de domingo.</v>
      </c>
      <c r="I13" s="18">
        <f>COUNTIF('Base de Dados 39.01'!A:A,'Respostas Órgãos'!F13)</f>
        <v>2</v>
      </c>
      <c r="J13" s="18">
        <f>SUMIF('Base de Dados 39.01'!A:A,'Respostas Órgãos'!F13,'Base de Dados 39.01'!H:H)</f>
        <v>19</v>
      </c>
      <c r="K13" s="19" t="str">
        <f>VLOOKUP(F13,'Base de Dados 39.01'!A:E,5,FALSE)</f>
        <v>Ass. Anual</v>
      </c>
      <c r="L13" s="20">
        <f>SUMIF('Base de Dados 39.01'!B:B,'Respostas Órgãos'!F13&amp;" - "&amp;'Respostas Órgãos'!$G$4,'Base de Dados 39.01'!I:I)</f>
        <v>0</v>
      </c>
      <c r="M13" s="22"/>
      <c r="N13" s="21">
        <f t="shared" si="0"/>
        <v>0</v>
      </c>
      <c r="O13" s="23" t="str">
        <f t="shared" si="1"/>
        <v>Sem histórico de consumo</v>
      </c>
    </row>
    <row r="14" spans="1:15" ht="45">
      <c r="A14" s="1">
        <f t="shared" si="2"/>
        <v>0</v>
      </c>
      <c r="B14" s="1" t="str">
        <f t="shared" si="3"/>
        <v>← DIGITE O CÓDIGO DO SEU ÓRGÃO</v>
      </c>
      <c r="C14" s="14">
        <f t="shared" si="4"/>
        <v>0</v>
      </c>
      <c r="D14" s="1" t="str">
        <f t="shared" si="5"/>
        <v>3.3.90.39.01.01.0001.000037-01</v>
      </c>
      <c r="E14" s="15">
        <v>8</v>
      </c>
      <c r="F14" s="16" t="s">
        <v>229</v>
      </c>
      <c r="G14" s="17" t="str">
        <f>VLOOKUP(F14,'Base de Dados 39.01'!A:C,3,FALSE)</f>
        <v>FOLHA DE SÃO PAULO - Segunda à Sábado</v>
      </c>
      <c r="H14" s="17" t="str">
        <f>VLOOKUP(F14,'Base de Dados 39.01'!A:D,4,FALSE)</f>
        <v>SERVIÇO DE FORNECIMENTO DIÁRIO DE JORNAIS, Descrição: Assinatura anual do jornal - Folha de São Paulo - Fornecimento de segunda à sábado.</v>
      </c>
      <c r="I14" s="18">
        <f>COUNTIF('Base de Dados 39.01'!A:A,'Respostas Órgãos'!F14)</f>
        <v>2</v>
      </c>
      <c r="J14" s="18">
        <f>SUMIF('Base de Dados 39.01'!A:A,'Respostas Órgãos'!F14,'Base de Dados 39.01'!H:H)</f>
        <v>8</v>
      </c>
      <c r="K14" s="19" t="str">
        <f>VLOOKUP(F14,'Base de Dados 39.01'!A:E,5,FALSE)</f>
        <v>Ass. Anual</v>
      </c>
      <c r="L14" s="20">
        <f>SUMIF('Base de Dados 39.01'!B:B,'Respostas Órgãos'!F14&amp;" - "&amp;'Respostas Órgãos'!$G$4,'Base de Dados 39.01'!I:I)</f>
        <v>0</v>
      </c>
      <c r="M14" s="22"/>
      <c r="N14" s="21">
        <f t="shared" si="0"/>
        <v>0</v>
      </c>
      <c r="O14" s="23" t="str">
        <f t="shared" si="1"/>
        <v>Sem histórico de consumo</v>
      </c>
    </row>
    <row r="15" spans="1:15" ht="45">
      <c r="A15" s="1">
        <f t="shared" si="2"/>
        <v>0</v>
      </c>
      <c r="B15" s="1" t="str">
        <f t="shared" si="3"/>
        <v>← DIGITE O CÓDIGO DO SEU ÓRGÃO</v>
      </c>
      <c r="C15" s="14">
        <f t="shared" si="4"/>
        <v>0</v>
      </c>
      <c r="D15" s="1" t="str">
        <f t="shared" si="5"/>
        <v>3.3.90.39.01.01.0001.000038-01</v>
      </c>
      <c r="E15" s="15">
        <v>9</v>
      </c>
      <c r="F15" s="16" t="s">
        <v>233</v>
      </c>
      <c r="G15" s="17" t="str">
        <f>VLOOKUP(F15,'Base de Dados 39.01'!A:C,3,FALSE)</f>
        <v>FOLHA DE SÃO PAULO - Domingo</v>
      </c>
      <c r="H15" s="17" t="str">
        <f>VLOOKUP(F15,'Base de Dados 39.01'!A:D,4,FALSE)</f>
        <v>SERVIÇO DE FORNECIMENTO DIÁRIO DE JORNAIS, Descrição: Assinatura anual do jornal - Folha de São Paulo - Fornecimento de domingo.</v>
      </c>
      <c r="I15" s="18">
        <f>COUNTIF('Base de Dados 39.01'!A:A,'Respostas Órgãos'!F15)</f>
        <v>2</v>
      </c>
      <c r="J15" s="18">
        <f>SUMIF('Base de Dados 39.01'!A:A,'Respostas Órgãos'!F15,'Base de Dados 39.01'!H:H)</f>
        <v>8</v>
      </c>
      <c r="K15" s="19" t="str">
        <f>VLOOKUP(F15,'Base de Dados 39.01'!A:E,5,FALSE)</f>
        <v>Ass. Anual</v>
      </c>
      <c r="L15" s="20">
        <f>SUMIF('Base de Dados 39.01'!B:B,'Respostas Órgãos'!F15&amp;" - "&amp;'Respostas Órgãos'!$G$4,'Base de Dados 39.01'!I:I)</f>
        <v>0</v>
      </c>
      <c r="M15" s="22"/>
      <c r="N15" s="21">
        <f t="shared" si="0"/>
        <v>0</v>
      </c>
      <c r="O15" s="23" t="str">
        <f t="shared" si="1"/>
        <v>Sem histórico de consumo</v>
      </c>
    </row>
    <row r="16" spans="1:15" ht="45">
      <c r="A16" s="1">
        <f t="shared" si="2"/>
        <v>0</v>
      </c>
      <c r="B16" s="1" t="str">
        <f t="shared" si="3"/>
        <v>← DIGITE O CÓDIGO DO SEU ÓRGÃO</v>
      </c>
      <c r="C16" s="14">
        <f t="shared" si="4"/>
        <v>0</v>
      </c>
      <c r="D16" s="1" t="str">
        <f t="shared" si="5"/>
        <v>3.3.90.39.01.01.0001.000039-01</v>
      </c>
      <c r="E16" s="15">
        <v>10</v>
      </c>
      <c r="F16" s="16" t="s">
        <v>237</v>
      </c>
      <c r="G16" s="17" t="str">
        <f>VLOOKUP(F16,'Base de Dados 39.01'!A:C,3,FALSE)</f>
        <v>O ESTADO DE SÃO PAULO - Segunda à Sábado</v>
      </c>
      <c r="H16" s="17" t="str">
        <f>VLOOKUP(F16,'Base de Dados 39.01'!A:D,4,FALSE)</f>
        <v>SERVIÇO DE FORNECIMENTO DIÁRIO DE JORNAIS, Descrição: Assinatura anual do jornal - Estado de São Paulo - Fornecimento de segunda à sábado.</v>
      </c>
      <c r="I16" s="18">
        <f>COUNTIF('Base de Dados 39.01'!A:A,'Respostas Órgãos'!F16)</f>
        <v>2</v>
      </c>
      <c r="J16" s="18">
        <f>SUMIF('Base de Dados 39.01'!A:A,'Respostas Órgãos'!F16,'Base de Dados 39.01'!H:H)</f>
        <v>5</v>
      </c>
      <c r="K16" s="19" t="str">
        <f>VLOOKUP(F16,'Base de Dados 39.01'!A:E,5,FALSE)</f>
        <v>Ass. Anual</v>
      </c>
      <c r="L16" s="20">
        <f>SUMIF('Base de Dados 39.01'!B:B,'Respostas Órgãos'!F16&amp;" - "&amp;'Respostas Órgãos'!$G$4,'Base de Dados 39.01'!I:I)</f>
        <v>0</v>
      </c>
      <c r="M16" s="22"/>
      <c r="N16" s="21">
        <f t="shared" si="0"/>
        <v>0</v>
      </c>
      <c r="O16" s="23" t="str">
        <f t="shared" si="1"/>
        <v>Sem histórico de consumo</v>
      </c>
    </row>
    <row r="17" spans="1:15" ht="45">
      <c r="A17" s="1">
        <f t="shared" si="2"/>
        <v>0</v>
      </c>
      <c r="B17" s="1" t="str">
        <f t="shared" si="3"/>
        <v>← DIGITE O CÓDIGO DO SEU ÓRGÃO</v>
      </c>
      <c r="C17" s="14">
        <f t="shared" si="4"/>
        <v>0</v>
      </c>
      <c r="D17" s="1" t="str">
        <f t="shared" si="5"/>
        <v>3.3.90.39.01.01.0001.000040-01</v>
      </c>
      <c r="E17" s="15">
        <v>11</v>
      </c>
      <c r="F17" s="16" t="s">
        <v>241</v>
      </c>
      <c r="G17" s="17" t="str">
        <f>VLOOKUP(F17,'Base de Dados 39.01'!A:C,3,FALSE)</f>
        <v>O ESTADO DE SÃO PAULO - Domingo</v>
      </c>
      <c r="H17" s="17" t="str">
        <f>VLOOKUP(F17,'Base de Dados 39.01'!A:D,4,FALSE)</f>
        <v>SERVIÇO DE FORNECIMENTO DIÁRIO DE JORNAIS, Descrição: Assinatura anual do jornal - Estado de São Paulo - Fornecimento de domingo.</v>
      </c>
      <c r="I17" s="18">
        <f>COUNTIF('Base de Dados 39.01'!A:A,'Respostas Órgãos'!F17)</f>
        <v>2</v>
      </c>
      <c r="J17" s="18">
        <f>SUMIF('Base de Dados 39.01'!A:A,'Respostas Órgãos'!F17,'Base de Dados 39.01'!H:H)</f>
        <v>5</v>
      </c>
      <c r="K17" s="19" t="str">
        <f>VLOOKUP(F17,'Base de Dados 39.01'!A:E,5,FALSE)</f>
        <v>Ass. Anual</v>
      </c>
      <c r="L17" s="20">
        <f>SUMIF('Base de Dados 39.01'!B:B,'Respostas Órgãos'!F17&amp;" - "&amp;'Respostas Órgãos'!$G$4,'Base de Dados 39.01'!I:I)</f>
        <v>0</v>
      </c>
      <c r="M17" s="22"/>
      <c r="N17" s="21">
        <f t="shared" si="0"/>
        <v>0</v>
      </c>
      <c r="O17" s="23" t="str">
        <f t="shared" si="1"/>
        <v>Sem histórico de consumo</v>
      </c>
    </row>
    <row r="18" spans="1:15" ht="45">
      <c r="A18" s="1">
        <f t="shared" si="2"/>
        <v>0</v>
      </c>
      <c r="B18" s="1" t="str">
        <f t="shared" si="3"/>
        <v>← DIGITE O CÓDIGO DO SEU ÓRGÃO</v>
      </c>
      <c r="C18" s="14">
        <f t="shared" si="4"/>
        <v>0</v>
      </c>
      <c r="D18" s="1" t="str">
        <f t="shared" si="5"/>
        <v>3.3.90.39.01.01.0001.000041-01</v>
      </c>
      <c r="E18" s="15">
        <v>12</v>
      </c>
      <c r="F18" s="16" t="s">
        <v>245</v>
      </c>
      <c r="G18" s="17" t="str">
        <f>VLOOKUP(F18,'Base de Dados 39.01'!A:C,3,FALSE)</f>
        <v>O GLOBO - Segunda à Sábado</v>
      </c>
      <c r="H18" s="17" t="str">
        <f>VLOOKUP(F18,'Base de Dados 39.01'!A:D,4,FALSE)</f>
        <v>SERVIÇO DE FORNECIMENTO DIÁRIO DE JORNAIS, Descrição: Assinatura anual do jornal - O Globo - Fornecimento de segunda à sábado.</v>
      </c>
      <c r="I18" s="18">
        <f>COUNTIF('Base de Dados 39.01'!A:A,'Respostas Órgãos'!F18)</f>
        <v>2</v>
      </c>
      <c r="J18" s="18">
        <f>SUMIF('Base de Dados 39.01'!A:A,'Respostas Órgãos'!F18,'Base de Dados 39.01'!H:H)</f>
        <v>5</v>
      </c>
      <c r="K18" s="19" t="str">
        <f>VLOOKUP(F18,'Base de Dados 39.01'!A:E,5,FALSE)</f>
        <v>Ass. Anual</v>
      </c>
      <c r="L18" s="20">
        <f>SUMIF('Base de Dados 39.01'!B:B,'Respostas Órgãos'!F18&amp;" - "&amp;'Respostas Órgãos'!$G$4,'Base de Dados 39.01'!I:I)</f>
        <v>0</v>
      </c>
      <c r="M18" s="22"/>
      <c r="N18" s="21">
        <f t="shared" si="0"/>
        <v>0</v>
      </c>
      <c r="O18" s="23" t="str">
        <f t="shared" si="1"/>
        <v>Sem histórico de consumo</v>
      </c>
    </row>
    <row r="19" spans="1:15" ht="45">
      <c r="A19" s="1">
        <f t="shared" si="2"/>
        <v>0</v>
      </c>
      <c r="B19" s="1" t="str">
        <f t="shared" si="3"/>
        <v>← DIGITE O CÓDIGO DO SEU ÓRGÃO</v>
      </c>
      <c r="C19" s="14">
        <f t="shared" si="4"/>
        <v>0</v>
      </c>
      <c r="D19" s="1" t="str">
        <f t="shared" si="5"/>
        <v>3.3.90.39.01.01.0001.000042-01</v>
      </c>
      <c r="E19" s="15">
        <v>13</v>
      </c>
      <c r="F19" s="16" t="s">
        <v>249</v>
      </c>
      <c r="G19" s="17" t="str">
        <f>VLOOKUP(F19,'Base de Dados 39.01'!A:C,3,FALSE)</f>
        <v>O GLOBO - Domingo</v>
      </c>
      <c r="H19" s="17" t="str">
        <f>VLOOKUP(F19,'Base de Dados 39.01'!A:D,4,FALSE)</f>
        <v>SERVIÇO DE FORNECIMENTO DIÁRIO DE JORNAIS, Descrição: Assinatura anual do jornal - O Globo - Fornecimento de domingo.</v>
      </c>
      <c r="I19" s="18">
        <f>COUNTIF('Base de Dados 39.01'!A:A,'Respostas Órgãos'!F19)</f>
        <v>2</v>
      </c>
      <c r="J19" s="18">
        <f>SUMIF('Base de Dados 39.01'!A:A,'Respostas Órgãos'!F19,'Base de Dados 39.01'!H:H)</f>
        <v>5</v>
      </c>
      <c r="K19" s="19" t="str">
        <f>VLOOKUP(F19,'Base de Dados 39.01'!A:E,5,FALSE)</f>
        <v>Ass. Anual</v>
      </c>
      <c r="L19" s="20">
        <f>SUMIF('Base de Dados 39.01'!B:B,'Respostas Órgãos'!F19&amp;" - "&amp;'Respostas Órgãos'!$G$4,'Base de Dados 39.01'!I:I)</f>
        <v>0</v>
      </c>
      <c r="M19" s="22"/>
      <c r="N19" s="21">
        <f t="shared" si="0"/>
        <v>0</v>
      </c>
      <c r="O19" s="23" t="str">
        <f t="shared" si="1"/>
        <v>Sem histórico de consumo</v>
      </c>
    </row>
    <row r="20" spans="1:15" ht="30">
      <c r="A20" s="1">
        <f t="shared" si="2"/>
        <v>0</v>
      </c>
      <c r="B20" s="1" t="str">
        <f t="shared" si="3"/>
        <v>← DIGITE O CÓDIGO DO SEU ÓRGÃO</v>
      </c>
      <c r="C20" s="14">
        <f t="shared" si="4"/>
        <v>0</v>
      </c>
      <c r="D20" s="1" t="str">
        <f t="shared" si="5"/>
        <v>3.3.90.39.01.01.0004.000071-01</v>
      </c>
      <c r="E20" s="15">
        <v>14</v>
      </c>
      <c r="F20" s="16" t="s">
        <v>253</v>
      </c>
      <c r="G20" s="17" t="str">
        <f>VLOOKUP(F20,'Base de Dados 39.01'!A:C,3,FALSE)</f>
        <v>REVISTA CARTA CAPITAL</v>
      </c>
      <c r="H20" s="17" t="str">
        <f>VLOOKUP(F20,'Base de Dados 39.01'!A:D,4,FALSE)</f>
        <v>CONTRATAÇÃO DE ASSINATURA DE REVISTA TÉCNICA, Descrição: Serviço de assinatura da REVISTA Carta Capital.</v>
      </c>
      <c r="I20" s="18">
        <f>COUNTIF('Base de Dados 39.01'!A:A,'Respostas Órgãos'!F20)</f>
        <v>13</v>
      </c>
      <c r="J20" s="18">
        <f>SUMIF('Base de Dados 39.01'!A:A,'Respostas Órgãos'!F20,'Base de Dados 39.01'!H:H)</f>
        <v>28</v>
      </c>
      <c r="K20" s="19" t="str">
        <f>VLOOKUP(F20,'Base de Dados 39.01'!A:E,5,FALSE)</f>
        <v>Ass. Anual</v>
      </c>
      <c r="L20" s="20">
        <f>SUMIF('Base de Dados 39.01'!B:B,'Respostas Órgãos'!F20&amp;" - "&amp;'Respostas Órgãos'!$G$4,'Base de Dados 39.01'!I:I)</f>
        <v>0</v>
      </c>
      <c r="M20" s="22"/>
      <c r="N20" s="21">
        <f t="shared" si="0"/>
        <v>0</v>
      </c>
      <c r="O20" s="23" t="str">
        <f t="shared" si="1"/>
        <v>Sem histórico de consumo</v>
      </c>
    </row>
    <row r="21" spans="1:15" ht="45">
      <c r="A21" s="1">
        <f t="shared" si="2"/>
        <v>0</v>
      </c>
      <c r="B21" s="1" t="str">
        <f t="shared" si="3"/>
        <v>← DIGITE O CÓDIGO DO SEU ÓRGÃO</v>
      </c>
      <c r="C21" s="14">
        <f t="shared" si="4"/>
        <v>0</v>
      </c>
      <c r="D21" s="1" t="str">
        <f t="shared" si="5"/>
        <v>3.3.90.39.01.01.0007.000001-01</v>
      </c>
      <c r="E21" s="15">
        <v>15</v>
      </c>
      <c r="F21" s="16" t="s">
        <v>268</v>
      </c>
      <c r="G21" s="17" t="str">
        <f>VLOOKUP(F21,'Base de Dados 39.01'!A:C,3,FALSE)</f>
        <v>REVISTA VEJA</v>
      </c>
      <c r="H21" s="17" t="str">
        <f>VLOOKUP(F21,'Base de Dados 39.01'!A:D,4,FALSE)</f>
        <v>SERVIÇO DE ASSINATURA DE REVISTA DE INFORMAÇÃO E NOTICIAS, Descrição: Serviço de assinatura anual da REVISTA VEJA</v>
      </c>
      <c r="I21" s="18">
        <f>COUNTIF('Base de Dados 39.01'!A:A,'Respostas Órgãos'!F21)</f>
        <v>16</v>
      </c>
      <c r="J21" s="18">
        <f>SUMIF('Base de Dados 39.01'!A:A,'Respostas Órgãos'!F21,'Base de Dados 39.01'!H:H)</f>
        <v>41</v>
      </c>
      <c r="K21" s="19" t="str">
        <f>VLOOKUP(F21,'Base de Dados 39.01'!A:E,5,FALSE)</f>
        <v>Ass. Anual</v>
      </c>
      <c r="L21" s="20">
        <f>SUMIF('Base de Dados 39.01'!B:B,'Respostas Órgãos'!F21&amp;" - "&amp;'Respostas Órgãos'!$G$4,'Base de Dados 39.01'!I:I)</f>
        <v>0</v>
      </c>
      <c r="M21" s="22"/>
      <c r="N21" s="21">
        <f t="shared" si="0"/>
        <v>0</v>
      </c>
      <c r="O21" s="23" t="str">
        <f t="shared" si="1"/>
        <v>Sem histórico de consumo</v>
      </c>
    </row>
    <row r="22" spans="1:15" ht="45">
      <c r="A22" s="1">
        <f t="shared" si="2"/>
        <v>0</v>
      </c>
      <c r="B22" s="1" t="str">
        <f t="shared" si="3"/>
        <v>← DIGITE O CÓDIGO DO SEU ÓRGÃO</v>
      </c>
      <c r="C22" s="14">
        <f t="shared" si="4"/>
        <v>0</v>
      </c>
      <c r="D22" s="1" t="str">
        <f t="shared" si="5"/>
        <v>3.3.90.39.01.01.0007.000002-01</v>
      </c>
      <c r="E22" s="15">
        <v>16</v>
      </c>
      <c r="F22" s="16" t="s">
        <v>286</v>
      </c>
      <c r="G22" s="17" t="str">
        <f>VLOOKUP(F22,'Base de Dados 39.01'!A:C,3,FALSE)</f>
        <v>REVISTA ISTO É</v>
      </c>
      <c r="H22" s="17" t="str">
        <f>VLOOKUP(F22,'Base de Dados 39.01'!A:D,4,FALSE)</f>
        <v>SERVIÇO DE ASSINATURA DE REVISTA DE INFORMAÇÃO E NOTICIAS, Descrição: Serviço de assinatura anual da REVISTA ISTO É</v>
      </c>
      <c r="I22" s="18">
        <f>COUNTIF('Base de Dados 39.01'!A:A,'Respostas Órgãos'!F22)</f>
        <v>15</v>
      </c>
      <c r="J22" s="18">
        <f>SUMIF('Base de Dados 39.01'!A:A,'Respostas Órgãos'!F22,'Base de Dados 39.01'!H:H)</f>
        <v>40</v>
      </c>
      <c r="K22" s="19" t="str">
        <f>VLOOKUP(F22,'Base de Dados 39.01'!A:E,5,FALSE)</f>
        <v>Ass. Anual</v>
      </c>
      <c r="L22" s="20">
        <f>SUMIF('Base de Dados 39.01'!B:B,'Respostas Órgãos'!F22&amp;" - "&amp;'Respostas Órgãos'!$G$4,'Base de Dados 39.01'!I:I)</f>
        <v>0</v>
      </c>
      <c r="M22" s="22"/>
      <c r="N22" s="21">
        <f t="shared" si="0"/>
        <v>0</v>
      </c>
      <c r="O22" s="23" t="str">
        <f t="shared" si="1"/>
        <v>Sem histórico de consumo</v>
      </c>
    </row>
    <row r="23" spans="1:15" ht="45.75" thickBot="1">
      <c r="A23" s="1">
        <f t="shared" si="2"/>
        <v>0</v>
      </c>
      <c r="B23" s="1" t="str">
        <f t="shared" si="3"/>
        <v>← DIGITE O CÓDIGO DO SEU ÓRGÃO</v>
      </c>
      <c r="C23" s="14">
        <f t="shared" si="4"/>
        <v>0</v>
      </c>
      <c r="D23" s="1" t="str">
        <f t="shared" si="5"/>
        <v>3.3.90.39.01.01.0007.000003-01</v>
      </c>
      <c r="E23" s="15">
        <v>17</v>
      </c>
      <c r="F23" s="38" t="s">
        <v>303</v>
      </c>
      <c r="G23" s="39" t="str">
        <f>VLOOKUP(F23,'Base de Dados 39.01'!A:C,3,FALSE)</f>
        <v>REVISTA ÉPOCA</v>
      </c>
      <c r="H23" s="39" t="str">
        <f>VLOOKUP(F23,'Base de Dados 39.01'!A:D,4,FALSE)</f>
        <v>SERVIÇO DE ASSINATURA DE REVISTA DE INFORMAÇÃO E NOTICIAS, Descrição: Serviço de assinatura anual da REVISTA ÉPOCA</v>
      </c>
      <c r="I23" s="40">
        <f>COUNTIF('Base de Dados 39.01'!A:A,'Respostas Órgãos'!F23)</f>
        <v>14</v>
      </c>
      <c r="J23" s="40">
        <f>SUMIF('Base de Dados 39.01'!A:A,'Respostas Órgãos'!F23,'Base de Dados 39.01'!H:H)</f>
        <v>37</v>
      </c>
      <c r="K23" s="41" t="str">
        <f>VLOOKUP(F23,'Base de Dados 39.01'!A:E,5,FALSE)</f>
        <v>Ass. Anual</v>
      </c>
      <c r="L23" s="20">
        <f>SUMIF('Base de Dados 39.01'!B:B,'Respostas Órgãos'!F23&amp;" - "&amp;'Respostas Órgãos'!$G$4,'Base de Dados 39.01'!I:I)</f>
        <v>0</v>
      </c>
      <c r="M23" s="42"/>
      <c r="N23" s="43">
        <f t="shared" si="0"/>
        <v>0</v>
      </c>
      <c r="O23" s="44" t="str">
        <f t="shared" si="1"/>
        <v>Sem histórico de consumo</v>
      </c>
    </row>
  </sheetData>
  <sheetProtection algorithmName="SHA-512" hashValue="GIHig9nBJrjXv7iQ2ePSiERKPDsfRJ+8p3vCDnSZwN81Hl5Q3/Amst5+1fDHBgrUKnEeUMI9ru24F1ehfF95HQ==" saltValue="yi/MrICCxLrfQAeCYq9/3Q==" spinCount="100000" sheet="1" objects="1" scenarios="1"/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23">
    <cfRule type="cellIs" priority="7" dxfId="5" operator="greaterThan">
      <formula>0</formula>
    </cfRule>
    <cfRule type="cellIs" priority="8" dxfId="6" operator="equal">
      <formula>0</formula>
    </cfRule>
  </conditionalFormatting>
  <conditionalFormatting sqref="L7:L23">
    <cfRule type="cellIs" priority="5" dxfId="5" operator="greaterThan">
      <formula>0</formula>
    </cfRule>
    <cfRule type="cellIs" priority="6" dxfId="2" operator="equal">
      <formula>0</formula>
    </cfRule>
  </conditionalFormatting>
  <conditionalFormatting sqref="O7:O8">
    <cfRule type="cellIs" priority="4" dxfId="2" operator="greaterThanOrEqual">
      <formula>0.5</formula>
    </cfRule>
  </conditionalFormatting>
  <conditionalFormatting sqref="O9:O23">
    <cfRule type="cellIs" priority="3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DAS UNIDADES"</formula>
    </cfRule>
    <cfRule type="cellIs" priority="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">
      <selection activeCell="A2" sqref="A2"/>
    </sheetView>
  </sheetViews>
  <sheetFormatPr defaultColWidth="9.140625" defaultRowHeight="15"/>
  <cols>
    <col min="1" max="1" width="9.140625" style="25" customWidth="1"/>
    <col min="2" max="2" width="110.57421875" style="25" bestFit="1" customWidth="1"/>
    <col min="3" max="16384" width="9.140625" style="25" customWidth="1"/>
  </cols>
  <sheetData>
    <row r="1" spans="1:2" ht="15">
      <c r="A1" s="24" t="s">
        <v>19</v>
      </c>
      <c r="B1" s="24" t="s">
        <v>7</v>
      </c>
    </row>
    <row r="2" spans="1:2" ht="15">
      <c r="A2" s="25">
        <v>147</v>
      </c>
      <c r="B2" s="25" t="s">
        <v>20</v>
      </c>
    </row>
    <row r="3" spans="1:2" ht="15">
      <c r="A3" s="25">
        <v>367</v>
      </c>
      <c r="B3" s="25" t="s">
        <v>21</v>
      </c>
    </row>
    <row r="4" spans="1:2" ht="15">
      <c r="A4" s="25">
        <v>300</v>
      </c>
      <c r="B4" s="25" t="s">
        <v>22</v>
      </c>
    </row>
    <row r="5" spans="1:2" ht="15">
      <c r="A5" s="25">
        <v>133</v>
      </c>
      <c r="B5" s="25" t="s">
        <v>23</v>
      </c>
    </row>
    <row r="6" spans="1:2" ht="15">
      <c r="A6" s="25">
        <v>138</v>
      </c>
      <c r="B6" s="25" t="s">
        <v>24</v>
      </c>
    </row>
    <row r="7" spans="1:2" ht="15">
      <c r="A7" s="25">
        <v>308</v>
      </c>
      <c r="B7" s="25" t="s">
        <v>25</v>
      </c>
    </row>
    <row r="8" spans="1:2" ht="15">
      <c r="A8" s="25">
        <v>135</v>
      </c>
      <c r="B8" s="25" t="s">
        <v>26</v>
      </c>
    </row>
    <row r="9" spans="1:2" ht="15">
      <c r="A9" s="25">
        <v>142</v>
      </c>
      <c r="B9" s="25" t="s">
        <v>27</v>
      </c>
    </row>
    <row r="10" spans="1:2" ht="15">
      <c r="A10" s="25">
        <v>143</v>
      </c>
      <c r="B10" s="25" t="s">
        <v>28</v>
      </c>
    </row>
    <row r="11" spans="1:2" ht="15">
      <c r="A11" s="25">
        <v>144</v>
      </c>
      <c r="B11" s="25" t="s">
        <v>29</v>
      </c>
    </row>
    <row r="12" spans="1:2" ht="15">
      <c r="A12" s="25">
        <v>134</v>
      </c>
      <c r="B12" s="25" t="s">
        <v>30</v>
      </c>
    </row>
    <row r="13" spans="1:2" ht="15">
      <c r="A13" s="25">
        <v>304</v>
      </c>
      <c r="B13" s="25" t="s">
        <v>31</v>
      </c>
    </row>
    <row r="14" spans="1:2" ht="15">
      <c r="A14" s="25">
        <v>132</v>
      </c>
      <c r="B14" s="25" t="s">
        <v>32</v>
      </c>
    </row>
    <row r="15" spans="1:2" ht="15">
      <c r="A15" s="25">
        <v>366</v>
      </c>
      <c r="B15" s="25" t="s">
        <v>33</v>
      </c>
    </row>
    <row r="16" spans="1:2" ht="15">
      <c r="A16" s="25">
        <v>139</v>
      </c>
      <c r="B16" s="25" t="s">
        <v>34</v>
      </c>
    </row>
    <row r="17" spans="1:2" ht="15">
      <c r="A17" s="25">
        <v>131</v>
      </c>
      <c r="B17" s="25" t="s">
        <v>35</v>
      </c>
    </row>
    <row r="18" spans="1:2" ht="15">
      <c r="A18" s="25">
        <v>137</v>
      </c>
      <c r="B18" s="25" t="s">
        <v>36</v>
      </c>
    </row>
    <row r="19" spans="1:2" ht="15">
      <c r="A19" s="25">
        <v>307</v>
      </c>
      <c r="B19" s="25" t="s">
        <v>37</v>
      </c>
    </row>
    <row r="20" spans="1:2" ht="15">
      <c r="A20" s="25">
        <v>149</v>
      </c>
      <c r="B20" s="25" t="s">
        <v>38</v>
      </c>
    </row>
    <row r="21" spans="1:2" ht="15">
      <c r="A21" s="25">
        <v>146</v>
      </c>
      <c r="B21" s="25" t="s">
        <v>39</v>
      </c>
    </row>
    <row r="22" spans="1:2" ht="15">
      <c r="A22" s="25">
        <v>136</v>
      </c>
      <c r="B22" s="25" t="s">
        <v>40</v>
      </c>
    </row>
    <row r="23" spans="1:2" ht="15">
      <c r="A23" s="25">
        <v>140</v>
      </c>
      <c r="B23" s="25" t="s">
        <v>41</v>
      </c>
    </row>
    <row r="24" spans="1:2" ht="15">
      <c r="A24" s="25">
        <v>305</v>
      </c>
      <c r="B24" s="25" t="s">
        <v>42</v>
      </c>
    </row>
    <row r="25" spans="1:2" ht="15">
      <c r="A25" s="25">
        <v>141</v>
      </c>
      <c r="B25" s="25" t="s">
        <v>43</v>
      </c>
    </row>
    <row r="26" spans="1:2" ht="15">
      <c r="A26" s="25">
        <v>145</v>
      </c>
      <c r="B26" s="25" t="s">
        <v>44</v>
      </c>
    </row>
    <row r="27" spans="1:2" ht="15">
      <c r="A27" s="25">
        <v>148</v>
      </c>
      <c r="B27" s="25" t="s">
        <v>45</v>
      </c>
    </row>
    <row r="28" spans="1:2" ht="15">
      <c r="A28" s="25">
        <v>301</v>
      </c>
      <c r="B28" s="25" t="s">
        <v>46</v>
      </c>
    </row>
    <row r="29" spans="1:2" ht="15">
      <c r="A29" s="25">
        <v>309</v>
      </c>
      <c r="B29" s="26" t="s">
        <v>47</v>
      </c>
    </row>
    <row r="30" spans="1:2" ht="15">
      <c r="A30" s="25">
        <v>306</v>
      </c>
      <c r="B30" s="25" t="s">
        <v>48</v>
      </c>
    </row>
    <row r="31" spans="1:2" ht="15">
      <c r="A31" s="25">
        <v>302</v>
      </c>
      <c r="B31" s="25" t="s">
        <v>49</v>
      </c>
    </row>
    <row r="32" spans="1:2" ht="15">
      <c r="A32" s="25">
        <v>303</v>
      </c>
      <c r="B32" s="25" t="s">
        <v>50</v>
      </c>
    </row>
    <row r="33" spans="1:2" ht="15">
      <c r="A33" s="25">
        <v>197</v>
      </c>
      <c r="B33" s="25" t="s">
        <v>51</v>
      </c>
    </row>
    <row r="34" spans="1:2" s="27" customFormat="1" ht="15">
      <c r="A34" s="27">
        <v>361</v>
      </c>
      <c r="B34" s="27" t="s">
        <v>52</v>
      </c>
    </row>
    <row r="35" spans="1:2" ht="15">
      <c r="A35" s="25">
        <v>151</v>
      </c>
      <c r="B35" s="25" t="s">
        <v>53</v>
      </c>
    </row>
    <row r="36" spans="1:2" ht="15">
      <c r="A36" s="25">
        <v>41</v>
      </c>
      <c r="B36" s="26" t="s">
        <v>105</v>
      </c>
    </row>
    <row r="37" spans="1:2" ht="15">
      <c r="A37" s="25">
        <v>92</v>
      </c>
      <c r="B37" s="25" t="s">
        <v>54</v>
      </c>
    </row>
    <row r="38" spans="1:2" ht="15">
      <c r="A38" s="25">
        <v>53</v>
      </c>
      <c r="B38" s="25" t="s">
        <v>55</v>
      </c>
    </row>
    <row r="39" spans="1:2" ht="15">
      <c r="A39" s="25">
        <v>71</v>
      </c>
      <c r="B39" s="26" t="s">
        <v>56</v>
      </c>
    </row>
    <row r="40" spans="1:2" s="27" customFormat="1" ht="15">
      <c r="A40" s="27">
        <v>310</v>
      </c>
      <c r="B40" s="28" t="s">
        <v>57</v>
      </c>
    </row>
    <row r="41" spans="1:2" ht="15">
      <c r="A41" s="25">
        <v>1</v>
      </c>
      <c r="B41" s="26" t="s">
        <v>58</v>
      </c>
    </row>
    <row r="42" spans="1:2" ht="15">
      <c r="A42" s="25">
        <v>121</v>
      </c>
      <c r="B42" s="26" t="s">
        <v>59</v>
      </c>
    </row>
    <row r="43" spans="1:2" ht="15">
      <c r="A43" s="25">
        <v>392</v>
      </c>
      <c r="B43" s="26" t="s">
        <v>60</v>
      </c>
    </row>
    <row r="44" spans="1:2" ht="15">
      <c r="A44" s="25">
        <v>113</v>
      </c>
      <c r="B44" s="26" t="s">
        <v>61</v>
      </c>
    </row>
    <row r="45" spans="1:2" ht="15">
      <c r="A45" s="25">
        <v>55</v>
      </c>
      <c r="B45" s="26" t="s">
        <v>62</v>
      </c>
    </row>
    <row r="46" spans="1:2" ht="15">
      <c r="A46" s="25">
        <v>98</v>
      </c>
      <c r="B46" s="26" t="s">
        <v>63</v>
      </c>
    </row>
    <row r="47" spans="1:2" ht="15">
      <c r="A47" s="25">
        <v>401</v>
      </c>
      <c r="B47" s="25" t="s">
        <v>64</v>
      </c>
    </row>
    <row r="48" spans="1:2" ht="15">
      <c r="A48" s="25">
        <v>72</v>
      </c>
      <c r="B48" s="25" t="s">
        <v>65</v>
      </c>
    </row>
    <row r="49" spans="1:2" ht="15">
      <c r="A49" s="25">
        <v>193</v>
      </c>
      <c r="B49" s="25" t="s">
        <v>66</v>
      </c>
    </row>
    <row r="50" spans="1:2" ht="15">
      <c r="A50" s="25">
        <v>64</v>
      </c>
      <c r="B50" s="25" t="s">
        <v>67</v>
      </c>
    </row>
    <row r="51" spans="1:2" ht="15">
      <c r="A51" s="25">
        <v>63</v>
      </c>
      <c r="B51" s="25" t="s">
        <v>68</v>
      </c>
    </row>
    <row r="52" spans="1:2" ht="15">
      <c r="A52" s="25">
        <v>196</v>
      </c>
      <c r="B52" s="25" t="s">
        <v>69</v>
      </c>
    </row>
    <row r="53" spans="1:2" ht="15">
      <c r="A53" s="25">
        <v>4002</v>
      </c>
      <c r="B53" s="26" t="s">
        <v>70</v>
      </c>
    </row>
    <row r="54" spans="1:2" ht="15">
      <c r="A54" s="25">
        <v>56</v>
      </c>
      <c r="B54" s="25" t="s">
        <v>71</v>
      </c>
    </row>
    <row r="55" spans="1:2" ht="15">
      <c r="A55" s="25">
        <v>391</v>
      </c>
      <c r="B55" s="25" t="s">
        <v>72</v>
      </c>
    </row>
    <row r="56" spans="1:2" ht="15">
      <c r="A56" s="25">
        <v>413</v>
      </c>
      <c r="B56" s="25" t="s">
        <v>73</v>
      </c>
    </row>
    <row r="57" spans="1:2" ht="15">
      <c r="A57" s="25">
        <v>195</v>
      </c>
      <c r="B57" s="25" t="s">
        <v>74</v>
      </c>
    </row>
    <row r="58" spans="1:2" ht="15">
      <c r="A58" s="25">
        <v>97</v>
      </c>
      <c r="B58" s="25" t="s">
        <v>75</v>
      </c>
    </row>
    <row r="59" spans="1:2" ht="15">
      <c r="A59" s="25">
        <v>112</v>
      </c>
      <c r="B59" s="25" t="s">
        <v>76</v>
      </c>
    </row>
    <row r="60" spans="1:2" ht="15">
      <c r="A60" s="25">
        <v>52</v>
      </c>
      <c r="B60" s="25" t="s">
        <v>77</v>
      </c>
    </row>
    <row r="61" spans="1:2" ht="15">
      <c r="A61" s="25">
        <v>20</v>
      </c>
      <c r="B61" s="25" t="s">
        <v>78</v>
      </c>
    </row>
    <row r="62" spans="1:2" ht="15">
      <c r="A62" s="25">
        <v>54</v>
      </c>
      <c r="B62" s="25" t="s">
        <v>79</v>
      </c>
    </row>
    <row r="63" spans="1:2" ht="15">
      <c r="A63" s="25">
        <v>15</v>
      </c>
      <c r="B63" s="25" t="s">
        <v>80</v>
      </c>
    </row>
    <row r="64" spans="1:2" ht="15">
      <c r="A64" s="25">
        <v>94</v>
      </c>
      <c r="B64" s="26" t="s">
        <v>81</v>
      </c>
    </row>
    <row r="65" spans="1:2" ht="15">
      <c r="A65" s="25">
        <v>95</v>
      </c>
      <c r="B65" s="25" t="s">
        <v>82</v>
      </c>
    </row>
    <row r="66" spans="1:2" ht="15">
      <c r="A66" s="25">
        <v>111</v>
      </c>
      <c r="B66" s="25" t="s">
        <v>83</v>
      </c>
    </row>
    <row r="67" spans="1:2" ht="15">
      <c r="A67" s="25">
        <v>2</v>
      </c>
      <c r="B67" s="25" t="s">
        <v>84</v>
      </c>
    </row>
    <row r="68" spans="1:2" ht="15">
      <c r="A68" s="25">
        <v>480</v>
      </c>
      <c r="B68" s="25" t="s">
        <v>85</v>
      </c>
    </row>
    <row r="69" spans="1:2" ht="15">
      <c r="A69" s="25">
        <v>14</v>
      </c>
      <c r="B69" s="25" t="s">
        <v>86</v>
      </c>
    </row>
    <row r="70" spans="1:2" ht="15">
      <c r="A70" s="25">
        <v>70</v>
      </c>
      <c r="B70" s="25" t="s">
        <v>87</v>
      </c>
    </row>
    <row r="71" spans="1:2" ht="15">
      <c r="A71" s="25">
        <v>394</v>
      </c>
      <c r="B71" s="25" t="s">
        <v>88</v>
      </c>
    </row>
    <row r="72" spans="1:2" ht="15">
      <c r="A72" s="25">
        <v>4000</v>
      </c>
      <c r="B72" s="26" t="s">
        <v>89</v>
      </c>
    </row>
    <row r="73" spans="1:2" ht="15">
      <c r="A73" s="25">
        <v>417</v>
      </c>
      <c r="B73" s="25" t="s">
        <v>90</v>
      </c>
    </row>
    <row r="74" spans="1:2" ht="15">
      <c r="A74" s="25">
        <v>150</v>
      </c>
      <c r="B74" s="25" t="s">
        <v>91</v>
      </c>
    </row>
    <row r="75" spans="1:2" ht="15">
      <c r="A75" s="25">
        <v>431</v>
      </c>
      <c r="B75" s="25" t="s">
        <v>92</v>
      </c>
    </row>
    <row r="76" spans="1:2" ht="15">
      <c r="A76" s="25">
        <v>370</v>
      </c>
      <c r="B76" s="26" t="s">
        <v>104</v>
      </c>
    </row>
    <row r="77" spans="1:2" ht="15">
      <c r="A77" s="25">
        <v>80</v>
      </c>
      <c r="B77" s="25" t="s">
        <v>93</v>
      </c>
    </row>
    <row r="78" spans="1:2" ht="15">
      <c r="A78" s="25">
        <v>40</v>
      </c>
      <c r="B78" s="26" t="s">
        <v>94</v>
      </c>
    </row>
    <row r="79" spans="1:2" ht="15">
      <c r="A79" s="25">
        <v>390</v>
      </c>
      <c r="B79" s="26" t="s">
        <v>95</v>
      </c>
    </row>
    <row r="80" spans="1:2" ht="15">
      <c r="A80" s="25">
        <v>400</v>
      </c>
      <c r="B80" s="25" t="s">
        <v>96</v>
      </c>
    </row>
    <row r="81" spans="1:2" ht="15">
      <c r="A81" s="25">
        <v>393</v>
      </c>
      <c r="B81" s="26" t="s">
        <v>97</v>
      </c>
    </row>
    <row r="82" spans="1:2" ht="15">
      <c r="A82" s="25">
        <v>90</v>
      </c>
      <c r="B82" s="25" t="s">
        <v>98</v>
      </c>
    </row>
    <row r="83" spans="1:2" ht="15">
      <c r="A83" s="25">
        <v>410</v>
      </c>
      <c r="B83" s="26" t="s">
        <v>99</v>
      </c>
    </row>
    <row r="84" spans="1:2" ht="15">
      <c r="A84" s="25">
        <v>60</v>
      </c>
      <c r="B84" s="26" t="s">
        <v>100</v>
      </c>
    </row>
    <row r="85" spans="1:2" ht="15">
      <c r="A85" s="25">
        <v>220</v>
      </c>
      <c r="B85" s="26" t="s">
        <v>101</v>
      </c>
    </row>
    <row r="86" spans="1:2" ht="15">
      <c r="A86" s="25">
        <v>110</v>
      </c>
      <c r="B86" s="25" t="s">
        <v>102</v>
      </c>
    </row>
    <row r="87" spans="1:2" ht="15">
      <c r="A87" s="25">
        <v>50</v>
      </c>
      <c r="B87" s="26" t="s">
        <v>103</v>
      </c>
    </row>
  </sheetData>
  <sheetProtection algorithmName="SHA-512" hashValue="nQGijab3yoFNj04r2akTfeJSaDnm+aplwmFu5pgDiqNh0pS3rBC12J7o3VsCJQ7QGzlUvEHYhMTrtwCBlKhb3g==" saltValue="1aGxmqc+8dyWWx1p8Ud2YQ==" spinCount="100000" sheet="1" objects="1" scenarios="1" autoFilter="0"/>
  <autoFilter ref="A1:B87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Aline Rodrigues Costa</cp:lastModifiedBy>
  <cp:lastPrinted>2018-05-16T13:15:38Z</cp:lastPrinted>
  <dcterms:created xsi:type="dcterms:W3CDTF">2018-04-19T12:36:57Z</dcterms:created>
  <dcterms:modified xsi:type="dcterms:W3CDTF">2018-05-30T12:41:16Z</dcterms:modified>
  <cp:category/>
  <cp:version/>
  <cp:contentType/>
  <cp:contentStatus/>
</cp:coreProperties>
</file>