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CG\COSUP\DIREP\GEPROSP-GEPROM\PLS\GEPROSP 2018 - Serviços e Material Permanente\EM ELABORAÇÃO - GRUPO 52.34 - Ar Condicionado - PMDF\"/>
    </mc:Choice>
  </mc:AlternateContent>
  <bookViews>
    <workbookView xWindow="0" yWindow="0" windowWidth="24000" windowHeight="9000" firstSheet="1" activeTab="1"/>
  </bookViews>
  <sheets>
    <sheet name="Base de Dados 30.26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30.26'!$A$1:$K$1</definedName>
    <definedName name="_xlnm.Print_Titles" localSheetId="1">'Respostas Órgãos'!$4:$6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  <c r="L4" i="2" l="1"/>
  <c r="I4" i="2"/>
  <c r="C8" i="2" l="1"/>
  <c r="C9" i="2"/>
  <c r="C10" i="2"/>
  <c r="C11" i="2"/>
  <c r="C7" i="2"/>
  <c r="G8" i="2"/>
  <c r="H8" i="2"/>
  <c r="I8" i="2"/>
  <c r="H9" i="2"/>
  <c r="I9" i="2"/>
  <c r="H10" i="2"/>
  <c r="I10" i="2"/>
  <c r="H11" i="2"/>
  <c r="I11" i="2"/>
  <c r="H4" i="2"/>
  <c r="B8" i="2" s="1"/>
  <c r="I7" i="2"/>
  <c r="H7" i="2"/>
  <c r="G7" i="2"/>
  <c r="D11" i="2"/>
  <c r="A11" i="2"/>
  <c r="D10" i="2"/>
  <c r="A10" i="2"/>
  <c r="D9" i="2"/>
  <c r="A9" i="2"/>
  <c r="D8" i="2"/>
  <c r="A8" i="2"/>
  <c r="D7" i="2"/>
  <c r="A7" i="2"/>
  <c r="G10" i="2"/>
  <c r="G11" i="2"/>
  <c r="G9" i="2"/>
  <c r="J9" i="2" l="1"/>
  <c r="M9" i="2" s="1"/>
  <c r="J7" i="2"/>
  <c r="M7" i="2" s="1"/>
  <c r="J11" i="2"/>
  <c r="M11" i="2" s="1"/>
  <c r="J10" i="2"/>
  <c r="M10" i="2" s="1"/>
  <c r="J8" i="2"/>
  <c r="M8" i="2" s="1"/>
  <c r="B9" i="2"/>
  <c r="B11" i="2"/>
  <c r="B7" i="2"/>
  <c r="B10" i="2"/>
  <c r="L9" i="2" l="1"/>
  <c r="L7" i="2"/>
  <c r="L11" i="2"/>
  <c r="L8" i="2"/>
  <c r="L10" i="2"/>
</calcChain>
</file>

<file path=xl/sharedStrings.xml><?xml version="1.0" encoding="utf-8"?>
<sst xmlns="http://schemas.openxmlformats.org/spreadsheetml/2006/main" count="147" uniqueCount="132">
  <si>
    <t>Código do Material</t>
  </si>
  <si>
    <t>Cod_UO</t>
  </si>
  <si>
    <t>Tipo</t>
  </si>
  <si>
    <t>Descrição do Material</t>
  </si>
  <si>
    <t>U.M.</t>
  </si>
  <si>
    <t>Cód. SICOP</t>
  </si>
  <si>
    <t>Des. Órgão SICOP</t>
  </si>
  <si>
    <t>Estoque Atual (qtde.)</t>
  </si>
  <si>
    <t>consumo 2016/2017</t>
  </si>
  <si>
    <t>consumo 2017/2018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</si>
  <si>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</si>
  <si>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</si>
  <si>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</si>
  <si>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</si>
  <si>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</si>
  <si>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</si>
  <si>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</si>
  <si>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</si>
  <si>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</si>
  <si>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</si>
  <si>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</si>
  <si>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</si>
  <si>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</si>
  <si>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</si>
  <si>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</si>
  <si>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</si>
  <si>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</si>
  <si>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</si>
  <si>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</si>
  <si>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</si>
  <si>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</si>
  <si>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</si>
  <si>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</si>
  <si>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</si>
  <si>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</si>
  <si>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</si>
  <si>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</si>
  <si>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</si>
  <si>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</si>
  <si>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</si>
  <si>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</si>
  <si>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</si>
  <si>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</si>
  <si>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</si>
  <si>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</si>
  <si>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</si>
  <si>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</si>
  <si>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</si>
  <si>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</si>
  <si>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</si>
  <si>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</si>
  <si>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</si>
  <si>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</si>
  <si>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</si>
  <si>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</si>
  <si>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</si>
  <si>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</si>
  <si>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</si>
  <si>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</si>
  <si>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</si>
  <si>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</si>
  <si>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BRB - Banco de Brasília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</si>
  <si>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</si>
  <si>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</si>
  <si>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</si>
  <si>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</si>
  <si>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</si>
  <si>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</si>
  <si>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</si>
  <si>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</si>
  <si>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</si>
  <si>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</si>
  <si>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</si>
  <si>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</si>
  <si>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</si>
  <si>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</si>
  <si>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</si>
  <si>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</si>
  <si>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</si>
  <si>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</si>
  <si>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</si>
  <si>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</si>
  <si>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</si>
  <si>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</si>
  <si>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</si>
  <si>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</si>
  <si>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</si>
  <si>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</si>
  <si>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</si>
  <si>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</si>
  <si>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</si>
  <si>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</si>
  <si>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</si>
  <si>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</si>
  <si>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</si>
  <si>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</si>
  <si>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</si>
  <si>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</si>
  <si>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SECRIA - Secretaria de Estado de Políticas para Crianças, Adolescentes e Juventude</t>
  </si>
  <si>
    <t>SECULT - Secretaria de Estado de Cultura</t>
  </si>
  <si>
    <t>SEDESTMIDH - Secretaria de Estado de Trabalho, Desenvolvimento Social, Mulheres, Igualdade Racial e Direitos Humanos</t>
  </si>
  <si>
    <t>SEDICT - Secretaria de Estado de Economia, Desenvolvimento, Inovação, Ciência e Tecnologia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</si>
  <si>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</si>
  <si>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</si>
  <si>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</si>
  <si>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</si>
  <si>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</si>
  <si>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</si>
  <si>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</si>
  <si>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</si>
  <si>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</si>
  <si>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</si>
  <si>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</si>
  <si>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PMDF</t>
  </si>
  <si>
    <t>4.4.90.52.34.01.0002.000244-01</t>
  </si>
  <si>
    <t>4.4.90.52.34.01.0002.000245-01</t>
  </si>
  <si>
    <t>4.4.90.52.34.01.0002.000246-01</t>
  </si>
  <si>
    <t>4.4.90.52.34.01.0002.000247-01</t>
  </si>
  <si>
    <t>4.4.90.52.34.01.0002.000248-01</t>
  </si>
  <si>
    <t>APARELHO AR CONDICIONADO,Capacidade: 12.000 BTU/h, gás R410A, Tipo: Split HI-WALL, Tensão: monofásico 220v, Características Técnicas Mínimas: tecnologia Inverter, instalado, demais especificações conforme Termo de Referência.</t>
  </si>
  <si>
    <t>Unidade</t>
  </si>
  <si>
    <t>APARELHO AR CONDICIONADO 12.000 BTU/H</t>
  </si>
  <si>
    <t>APARELHO AR CONDICIONADO 18.000 BTU/H</t>
  </si>
  <si>
    <t>APARELHO AR CONDICIONADO 24.000 BTU/H</t>
  </si>
  <si>
    <t>APARELHO AR CONDICIONADO 30.000 BTU/H</t>
  </si>
  <si>
    <t>APARELHO AR CONDICIONADO 36.000 BTU/H</t>
  </si>
  <si>
    <t>APARELHO AR CONDICIONADO,Capacidade: 18.000 BTU/h, gás R410A, Tipo: Split HI-WALL, Tensão: monofásico 220v, Características Técnicas Mínimas: tecnologia Inverter, instalado, demais especificações conforme Termo de Referência.</t>
  </si>
  <si>
    <t>APARELHO AR CONDICIONADO,Capacidade: 24.000 BTU/h, gás R410A, Tipo: Split HI-WALL, Tensão: monofásico 220v, Características Técnicas Mínimas: tecnologia Inverter, instalado, demais especificações conforme Termo de Referência.</t>
  </si>
  <si>
    <t>APARELHO AR CONDICIONADO,Capacidade: 30.000 BTU/h, gás R410A, Tipo: Split HI-WALL, Tensão: monofásico 220v, Características Técnicas Mínimas: tecnologia Inverter, instalado, demais especificações conforme Termo de Referência.</t>
  </si>
  <si>
    <t>APARELHO AR CONDICIONADO,Capacidade: 36.000 BTU/h, gás R410A, Tipo: Split HI-WALL, Tensão: monofásico 220v, Características Técnicas Mínimas: tecnologia Inverter, instalado, demais especificações conforme Termo de Referência.</t>
  </si>
  <si>
    <r>
      <t xml:space="preserve">PLS Nº </t>
    </r>
    <r>
      <rPr>
        <b/>
        <sz val="12"/>
        <rFont val="Calibri"/>
        <family val="2"/>
        <scheme val="minor"/>
      </rPr>
      <t>0093/20</t>
    </r>
    <r>
      <rPr>
        <b/>
        <sz val="12"/>
        <color theme="1"/>
        <rFont val="Calibri"/>
        <family val="2"/>
        <scheme val="minor"/>
      </rPr>
      <t>18</t>
    </r>
  </si>
  <si>
    <t>PROC. SEI Nº 00410-00008120/2018-70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</si>
</sst>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Protection="1"/>
    <xf numFmtId="0" fontId="0" fillId="0" borderId="0" xfId="0" applyAlignment="1" applyProtection="1"/>
    <xf numFmtId="0" fontId="2" fillId="0" borderId="12" xfId="0" applyFont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left" vertical="center" wrapText="1"/>
    </xf>
    <xf numFmtId="164" fontId="0" fillId="0" borderId="0" xfId="0" applyNumberFormat="1" applyBorder="1" applyAlignment="1" applyProtection="1"/>
    <xf numFmtId="0" fontId="0" fillId="5" borderId="0" xfId="0" applyFill="1" applyProtection="1"/>
    <xf numFmtId="0" fontId="0" fillId="3" borderId="13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0" fillId="0" borderId="0" xfId="0" applyNumberFormat="1" applyFill="1" applyProtection="1"/>
    <xf numFmtId="0" fontId="0" fillId="6" borderId="16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left" vertical="center" wrapText="1"/>
    </xf>
    <xf numFmtId="0" fontId="0" fillId="6" borderId="17" xfId="0" applyFill="1" applyBorder="1" applyAlignment="1" applyProtection="1">
      <alignment horizontal="center" vertical="center" wrapText="1"/>
    </xf>
    <xf numFmtId="3" fontId="0" fillId="6" borderId="17" xfId="1" applyNumberFormat="1" applyFont="1" applyFill="1" applyBorder="1" applyAlignment="1" applyProtection="1">
      <alignment horizontal="center" vertical="center" wrapText="1"/>
    </xf>
    <xf numFmtId="3" fontId="0" fillId="0" borderId="17" xfId="0" applyNumberFormat="1" applyFill="1" applyBorder="1" applyAlignment="1" applyProtection="1">
      <alignment horizontal="center" vertical="center"/>
      <protection locked="0"/>
    </xf>
    <xf numFmtId="3" fontId="0" fillId="6" borderId="17" xfId="0" applyNumberFormat="1" applyFill="1" applyBorder="1" applyAlignment="1" applyProtection="1">
      <alignment horizontal="center" vertical="center"/>
    </xf>
    <xf numFmtId="9" fontId="0" fillId="6" borderId="18" xfId="2" applyFont="1" applyFill="1" applyBorder="1" applyAlignment="1" applyProtection="1">
      <alignment horizontal="center" vertical="center"/>
    </xf>
    <xf numFmtId="0" fontId="2" fillId="0" borderId="0" xfId="3" applyFont="1" applyFill="1"/>
    <xf numFmtId="0" fontId="1" fillId="0" borderId="0" xfId="3"/>
    <xf numFmtId="0" fontId="0" fillId="0" borderId="0" xfId="3" applyFont="1"/>
    <xf numFmtId="0" fontId="1" fillId="0" borderId="0" xfId="3" applyFill="1"/>
    <xf numFmtId="0" fontId="0" fillId="0" borderId="0" xfId="3" applyFont="1" applyFill="1"/>
    <xf numFmtId="0" fontId="4" fillId="0" borderId="0" xfId="0" applyFont="1" applyAlignment="1">
      <alignment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right" vertical="center" wrapText="1"/>
    </xf>
    <xf numFmtId="0" fontId="5" fillId="3" borderId="11" xfId="0" applyFont="1" applyFill="1" applyBorder="1" applyAlignment="1" applyProtection="1">
      <alignment horizontal="right" vertical="center" wrapText="1"/>
    </xf>
    <xf numFmtId="164" fontId="2" fillId="3" borderId="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4" xfId="0" applyNumberFormat="1" applyFont="1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165" fontId="2" fillId="3" borderId="2" xfId="0" applyNumberFormat="1" applyFont="1" applyFill="1" applyBorder="1" applyAlignment="1" applyProtection="1">
      <alignment horizontal="center" vertical="center"/>
    </xf>
    <xf numFmtId="165" fontId="2" fillId="3" borderId="4" xfId="0" applyNumberFormat="1" applyFont="1" applyFill="1" applyBorder="1" applyAlignment="1" applyProtection="1">
      <alignment horizontal="center" vertical="center"/>
    </xf>
    <xf numFmtId="165" fontId="2" fillId="3" borderId="7" xfId="0" applyNumberFormat="1" applyFont="1" applyFill="1" applyBorder="1" applyAlignment="1" applyProtection="1">
      <alignment horizontal="center" vertical="center"/>
    </xf>
    <xf numFmtId="165" fontId="2" fillId="3" borderId="9" xfId="0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vertical="top" wrapText="1"/>
    </xf>
    <xf numFmtId="0" fontId="5" fillId="3" borderId="11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3" xfId="3"/>
    <cellStyle name="Porcentagem" xfId="2" builtinId="5"/>
    <cellStyle name="Vírgula" xfId="1" builtinId="3"/>
  </cellStyles>
  <dxfs count="7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B1" zoomScale="80" zoomScaleNormal="80" workbookViewId="0">
      <selection activeCell="D13" sqref="D13"/>
    </sheetView>
  </sheetViews>
  <sheetFormatPr defaultRowHeight="15.75" x14ac:dyDescent="0.25"/>
  <cols>
    <col min="1" max="1" width="34" style="4" customWidth="1"/>
    <col min="2" max="2" width="23.140625" style="4" customWidth="1"/>
    <col min="3" max="3" width="31" style="4" customWidth="1"/>
    <col min="4" max="4" width="64.140625" style="4" customWidth="1"/>
    <col min="5" max="5" width="16.140625" style="4" customWidth="1"/>
    <col min="6" max="6" width="12.42578125" style="4" bestFit="1" customWidth="1"/>
    <col min="7" max="7" width="17.7109375" style="4" customWidth="1"/>
    <col min="8" max="8" width="12.5703125" style="4" bestFit="1" customWidth="1"/>
    <col min="9" max="9" width="23.28515625" style="4" customWidth="1"/>
    <col min="10" max="10" width="23.42578125" style="4" customWidth="1"/>
    <col min="11" max="11" width="19.140625" style="4" customWidth="1"/>
    <col min="12" max="16384" width="9.140625" style="4"/>
  </cols>
  <sheetData>
    <row r="1" spans="1:11" ht="47.2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63" x14ac:dyDescent="0.25">
      <c r="A2" s="4" t="s">
        <v>114</v>
      </c>
      <c r="B2" s="30" t="str">
        <f>CONCATENATE(A2," - ",F2)</f>
        <v>4.4.90.52.34.01.0002.000244-01 - 54</v>
      </c>
      <c r="C2" s="30" t="s">
        <v>121</v>
      </c>
      <c r="D2" s="30" t="s">
        <v>119</v>
      </c>
      <c r="E2" s="4" t="s">
        <v>120</v>
      </c>
      <c r="F2" s="4">
        <v>54</v>
      </c>
      <c r="G2" s="4" t="s">
        <v>113</v>
      </c>
      <c r="H2" s="4">
        <v>0</v>
      </c>
      <c r="I2" s="4">
        <v>0</v>
      </c>
      <c r="J2" s="4">
        <v>0</v>
      </c>
      <c r="K2" s="4">
        <v>310</v>
      </c>
    </row>
    <row r="3" spans="1:11" ht="63" x14ac:dyDescent="0.25">
      <c r="A3" s="4" t="s">
        <v>115</v>
      </c>
      <c r="B3" s="30" t="str">
        <f t="shared" ref="B3:B6" si="0">CONCATENATE(A3," - ",F3)</f>
        <v>4.4.90.52.34.01.0002.000245-01 - 54</v>
      </c>
      <c r="C3" s="30" t="s">
        <v>122</v>
      </c>
      <c r="D3" s="30" t="s">
        <v>126</v>
      </c>
      <c r="E3" s="4" t="s">
        <v>120</v>
      </c>
      <c r="F3" s="4">
        <v>54</v>
      </c>
      <c r="G3" s="4" t="s">
        <v>113</v>
      </c>
      <c r="H3" s="4">
        <v>0</v>
      </c>
      <c r="I3" s="4">
        <v>0</v>
      </c>
      <c r="J3" s="4">
        <v>0</v>
      </c>
      <c r="K3" s="4">
        <v>254</v>
      </c>
    </row>
    <row r="4" spans="1:11" ht="63" x14ac:dyDescent="0.25">
      <c r="A4" s="4" t="s">
        <v>116</v>
      </c>
      <c r="B4" s="30" t="str">
        <f t="shared" si="0"/>
        <v>4.4.90.52.34.01.0002.000246-01 - 54</v>
      </c>
      <c r="C4" s="30" t="s">
        <v>123</v>
      </c>
      <c r="D4" s="30" t="s">
        <v>127</v>
      </c>
      <c r="E4" s="4" t="s">
        <v>120</v>
      </c>
      <c r="F4" s="4">
        <v>54</v>
      </c>
      <c r="G4" s="4" t="s">
        <v>113</v>
      </c>
      <c r="H4" s="4">
        <v>0</v>
      </c>
      <c r="I4" s="4">
        <v>0</v>
      </c>
      <c r="J4" s="4">
        <v>0</v>
      </c>
      <c r="K4" s="4">
        <v>170</v>
      </c>
    </row>
    <row r="5" spans="1:11" ht="63" x14ac:dyDescent="0.25">
      <c r="A5" s="4" t="s">
        <v>117</v>
      </c>
      <c r="B5" s="30" t="str">
        <f t="shared" si="0"/>
        <v>4.4.90.52.34.01.0002.000247-01 - 54</v>
      </c>
      <c r="C5" s="30" t="s">
        <v>124</v>
      </c>
      <c r="D5" s="30" t="s">
        <v>128</v>
      </c>
      <c r="E5" s="4" t="s">
        <v>120</v>
      </c>
      <c r="F5" s="4">
        <v>54</v>
      </c>
      <c r="G5" s="4" t="s">
        <v>113</v>
      </c>
      <c r="H5" s="4">
        <v>0</v>
      </c>
      <c r="I5" s="4">
        <v>0</v>
      </c>
      <c r="J5" s="4">
        <v>0</v>
      </c>
      <c r="K5" s="4">
        <v>148</v>
      </c>
    </row>
    <row r="6" spans="1:11" ht="63" x14ac:dyDescent="0.25">
      <c r="A6" s="4" t="s">
        <v>118</v>
      </c>
      <c r="B6" s="30" t="str">
        <f t="shared" si="0"/>
        <v>4.4.90.52.34.01.0002.000248-01 - 54</v>
      </c>
      <c r="C6" s="30" t="s">
        <v>125</v>
      </c>
      <c r="D6" s="30" t="s">
        <v>129</v>
      </c>
      <c r="E6" s="4" t="s">
        <v>120</v>
      </c>
      <c r="F6" s="4">
        <v>54</v>
      </c>
      <c r="G6" s="4" t="s">
        <v>113</v>
      </c>
      <c r="H6" s="4">
        <v>0</v>
      </c>
      <c r="I6" s="4">
        <v>0</v>
      </c>
      <c r="J6" s="4">
        <v>0</v>
      </c>
      <c r="K6" s="4">
        <v>1</v>
      </c>
    </row>
    <row r="7" spans="1:11" x14ac:dyDescent="0.25">
      <c r="D7" s="30"/>
    </row>
    <row r="8" spans="1:11" x14ac:dyDescent="0.25">
      <c r="D8" s="30"/>
    </row>
  </sheetData>
  <sheetProtection algorithmName="SHA-512" hashValue="Xdae9r8fw3Q13WQhwXi/ZVdUBnXt2eoZXliGVO/QLB7O8nHHBvBB2iScsiuqCJ7xYAzSs/YJlfcbo0UyBirHZg==" saltValue="3nUxqMFnUKpAaKiMjsKbUQ==" spinCount="100000" sheet="1" objects="1" scenarios="1"/>
  <autoFilter ref="A1:K1"/>
  <pageMargins left="0.511811024" right="0.511811024" top="0.78740157499999996" bottom="0.78740157499999996" header="0.31496062000000002" footer="0.31496062000000002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topLeftCell="E1" workbookViewId="0">
      <selection activeCell="E3" sqref="E3:M3"/>
    </sheetView>
  </sheetViews>
  <sheetFormatPr defaultRowHeight="15" x14ac:dyDescent="0.25"/>
  <cols>
    <col min="1" max="1" width="9.140625" style="5" hidden="1" customWidth="1"/>
    <col min="2" max="2" width="40" style="5" hidden="1" customWidth="1"/>
    <col min="3" max="3" width="13.28515625" style="5" hidden="1" customWidth="1"/>
    <col min="4" max="4" width="28.28515625" style="5" hidden="1" customWidth="1"/>
    <col min="5" max="5" width="7.5703125" style="5" bestFit="1" customWidth="1"/>
    <col min="6" max="6" width="28.28515625" style="5" bestFit="1" customWidth="1"/>
    <col min="7" max="7" width="21.28515625" style="5" customWidth="1"/>
    <col min="8" max="8" width="58.42578125" style="5" bestFit="1" customWidth="1"/>
    <col min="9" max="9" width="10.28515625" style="5" customWidth="1"/>
    <col min="10" max="10" width="9.28515625" style="5" bestFit="1" customWidth="1"/>
    <col min="11" max="11" width="11" style="5" customWidth="1"/>
    <col min="12" max="12" width="10" style="5" customWidth="1"/>
    <col min="13" max="13" width="24.5703125" style="5" bestFit="1" customWidth="1"/>
    <col min="14" max="16384" width="9.140625" style="5"/>
  </cols>
  <sheetData>
    <row r="1" spans="1:14" ht="21" x14ac:dyDescent="0.35">
      <c r="E1" s="31" t="s">
        <v>11</v>
      </c>
      <c r="F1" s="32"/>
      <c r="G1" s="32"/>
      <c r="H1" s="32"/>
      <c r="I1" s="32"/>
      <c r="J1" s="32"/>
      <c r="K1" s="32"/>
      <c r="L1" s="32"/>
      <c r="M1" s="33"/>
    </row>
    <row r="2" spans="1:14" ht="15.75" x14ac:dyDescent="0.25">
      <c r="E2" s="34" t="s">
        <v>131</v>
      </c>
      <c r="F2" s="35"/>
      <c r="G2" s="35"/>
      <c r="H2" s="35"/>
      <c r="I2" s="35"/>
      <c r="J2" s="35"/>
      <c r="K2" s="35"/>
      <c r="L2" s="35"/>
      <c r="M2" s="36"/>
    </row>
    <row r="3" spans="1:14" ht="16.5" thickBot="1" x14ac:dyDescent="0.3">
      <c r="E3" s="37" t="s">
        <v>130</v>
      </c>
      <c r="F3" s="38"/>
      <c r="G3" s="38"/>
      <c r="H3" s="38"/>
      <c r="I3" s="38"/>
      <c r="J3" s="38"/>
      <c r="K3" s="38"/>
      <c r="L3" s="38"/>
      <c r="M3" s="39"/>
      <c r="N3" s="6"/>
    </row>
    <row r="4" spans="1:14" ht="37.5" customHeight="1" thickBot="1" x14ac:dyDescent="0.3">
      <c r="E4" s="40" t="s">
        <v>12</v>
      </c>
      <c r="F4" s="41"/>
      <c r="G4" s="7"/>
      <c r="H4" s="8" t="str">
        <f>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42">
        <f>COUNT(K7:K11)</f>
        <v>0</v>
      </c>
      <c r="J4" s="43"/>
      <c r="K4" s="44"/>
      <c r="L4" s="48">
        <f>COUNTBLANK(K7:K11)</f>
        <v>5</v>
      </c>
      <c r="M4" s="49"/>
      <c r="N4" s="9"/>
    </row>
    <row r="5" spans="1:14" ht="67.5" customHeight="1" thickBot="1" x14ac:dyDescent="0.3">
      <c r="E5" s="52" t="s">
        <v>13</v>
      </c>
      <c r="F5" s="53"/>
      <c r="G5" s="54"/>
      <c r="H5" s="55"/>
      <c r="I5" s="45"/>
      <c r="J5" s="46"/>
      <c r="K5" s="47"/>
      <c r="L5" s="50"/>
      <c r="M5" s="51"/>
      <c r="N5" s="9"/>
    </row>
    <row r="6" spans="1:14" ht="45" x14ac:dyDescent="0.25">
      <c r="A6" s="10" t="s">
        <v>14</v>
      </c>
      <c r="B6" s="10" t="s">
        <v>15</v>
      </c>
      <c r="C6" s="10" t="s">
        <v>16</v>
      </c>
      <c r="D6" s="10" t="s">
        <v>17</v>
      </c>
      <c r="E6" s="11" t="s">
        <v>18</v>
      </c>
      <c r="F6" s="12" t="s">
        <v>19</v>
      </c>
      <c r="G6" s="12" t="s">
        <v>2</v>
      </c>
      <c r="H6" s="12" t="s">
        <v>20</v>
      </c>
      <c r="I6" s="12" t="s">
        <v>21</v>
      </c>
      <c r="J6" s="12" t="s">
        <v>22</v>
      </c>
      <c r="K6" s="13" t="s">
        <v>23</v>
      </c>
      <c r="L6" s="12" t="s">
        <v>24</v>
      </c>
      <c r="M6" s="14" t="s">
        <v>25</v>
      </c>
    </row>
    <row r="7" spans="1:14" s="15" customFormat="1" ht="72" customHeight="1" x14ac:dyDescent="0.25">
      <c r="A7" s="15">
        <f>$G$4</f>
        <v>0</v>
      </c>
      <c r="B7" s="15" t="str">
        <f>$H$4</f>
        <v>← DIGITE O CÓDIGO DO SEU ÓRGÃO</v>
      </c>
      <c r="C7" s="16">
        <f>ROUNDUP(K7,0)</f>
        <v>0</v>
      </c>
      <c r="D7" s="15" t="str">
        <f>F7</f>
        <v>4.4.90.52.34.01.0002.000244-01</v>
      </c>
      <c r="E7" s="17">
        <v>1</v>
      </c>
      <c r="F7" s="18" t="s">
        <v>114</v>
      </c>
      <c r="G7" s="19" t="str">
        <f>VLOOKUP(F7,'Base de Dados 30.26'!A:C,3,FALSE)</f>
        <v>APARELHO AR CONDICIONADO 12.000 BTU/H</v>
      </c>
      <c r="H7" s="19" t="str">
        <f>VLOOKUP(F7,'Base de Dados 30.26'!A:D,4,FALSE)</f>
        <v>APARELHO AR CONDICIONADO,Capacidade: 12.000 BTU/h, gás R410A, Tipo: Split HI-WALL, Tensão: monofásico 220v, Características Técnicas Mínimas: tecnologia Inverter, instalado, demais especificações conforme Termo de Referência.</v>
      </c>
      <c r="I7" s="20" t="str">
        <f>VLOOKUP(F7,'Base de Dados 30.26'!A:E,5,FALSE)</f>
        <v>Unidade</v>
      </c>
      <c r="J7" s="21">
        <f>SUMIF('Base de Dados 30.26'!B:B,'Respostas Órgãos'!F7&amp;" - "&amp;'Respostas Órgãos'!$G$4,'Base de Dados 30.26'!K:K)</f>
        <v>0</v>
      </c>
      <c r="K7" s="22"/>
      <c r="L7" s="23">
        <f t="shared" ref="L7:L11" si="0">K7-J7</f>
        <v>0</v>
      </c>
      <c r="M7" s="24" t="str">
        <f t="shared" ref="M7:M11" si="1">IF(ISERROR((K7-J7)/J7),"Sem histórico de consumo",(K7-J7)/J7)</f>
        <v>Sem histórico de consumo</v>
      </c>
    </row>
    <row r="8" spans="1:14" s="15" customFormat="1" ht="72.75" customHeight="1" x14ac:dyDescent="0.25">
      <c r="A8" s="15">
        <f t="shared" ref="A8:A11" si="2">$G$4</f>
        <v>0</v>
      </c>
      <c r="B8" s="15" t="str">
        <f t="shared" ref="B8:B11" si="3">$H$4</f>
        <v>← DIGITE O CÓDIGO DO SEU ÓRGÃO</v>
      </c>
      <c r="C8" s="16">
        <f t="shared" ref="C8:C11" si="4">ROUNDUP(K8,0)</f>
        <v>0</v>
      </c>
      <c r="D8" s="15" t="str">
        <f t="shared" ref="D8:D11" si="5">F8</f>
        <v>4.4.90.52.34.01.0002.000245-01</v>
      </c>
      <c r="E8" s="17">
        <v>2</v>
      </c>
      <c r="F8" s="18" t="s">
        <v>115</v>
      </c>
      <c r="G8" s="19" t="str">
        <f>VLOOKUP(F8,'Base de Dados 30.26'!A:C,3,FALSE)</f>
        <v>APARELHO AR CONDICIONADO 18.000 BTU/H</v>
      </c>
      <c r="H8" s="19" t="str">
        <f>VLOOKUP(F8,'Base de Dados 30.26'!A:D,4,FALSE)</f>
        <v>APARELHO AR CONDICIONADO,Capacidade: 18.000 BTU/h, gás R410A, Tipo: Split HI-WALL, Tensão: monofásico 220v, Características Técnicas Mínimas: tecnologia Inverter, instalado, demais especificações conforme Termo de Referência.</v>
      </c>
      <c r="I8" s="20" t="str">
        <f>VLOOKUP(F8,'Base de Dados 30.26'!A:E,5,FALSE)</f>
        <v>Unidade</v>
      </c>
      <c r="J8" s="21">
        <f>SUMIF('Base de Dados 30.26'!B:B,'Respostas Órgãos'!F8&amp;" - "&amp;'Respostas Órgãos'!$G$4,'Base de Dados 30.26'!K:K)</f>
        <v>0</v>
      </c>
      <c r="K8" s="22"/>
      <c r="L8" s="23">
        <f t="shared" si="0"/>
        <v>0</v>
      </c>
      <c r="M8" s="24" t="str">
        <f t="shared" si="1"/>
        <v>Sem histórico de consumo</v>
      </c>
    </row>
    <row r="9" spans="1:14" s="15" customFormat="1" ht="80.25" customHeight="1" x14ac:dyDescent="0.25">
      <c r="A9" s="15">
        <f t="shared" si="2"/>
        <v>0</v>
      </c>
      <c r="B9" s="15" t="str">
        <f t="shared" si="3"/>
        <v>← DIGITE O CÓDIGO DO SEU ÓRGÃO</v>
      </c>
      <c r="C9" s="16">
        <f t="shared" si="4"/>
        <v>0</v>
      </c>
      <c r="D9" s="15" t="str">
        <f t="shared" si="5"/>
        <v>4.4.90.52.34.01.0002.000246-01</v>
      </c>
      <c r="E9" s="17">
        <v>3</v>
      </c>
      <c r="F9" s="18" t="s">
        <v>116</v>
      </c>
      <c r="G9" s="19" t="str">
        <f>VLOOKUP(F9,'Base de Dados 30.26'!A:C,3,FALSE)</f>
        <v>APARELHO AR CONDICIONADO 24.000 BTU/H</v>
      </c>
      <c r="H9" s="19" t="str">
        <f>VLOOKUP(F9,'Base de Dados 30.26'!A:D,4,FALSE)</f>
        <v>APARELHO AR CONDICIONADO,Capacidade: 24.000 BTU/h, gás R410A, Tipo: Split HI-WALL, Tensão: monofásico 220v, Características Técnicas Mínimas: tecnologia Inverter, instalado, demais especificações conforme Termo de Referência.</v>
      </c>
      <c r="I9" s="20" t="str">
        <f>VLOOKUP(F9,'Base de Dados 30.26'!A:E,5,FALSE)</f>
        <v>Unidade</v>
      </c>
      <c r="J9" s="21">
        <f>SUMIF('Base de Dados 30.26'!B:B,'Respostas Órgãos'!F9&amp;" - "&amp;'Respostas Órgãos'!$G$4,'Base de Dados 30.26'!K:K)</f>
        <v>0</v>
      </c>
      <c r="K9" s="22"/>
      <c r="L9" s="23">
        <f t="shared" si="0"/>
        <v>0</v>
      </c>
      <c r="M9" s="24" t="str">
        <f t="shared" si="1"/>
        <v>Sem histórico de consumo</v>
      </c>
    </row>
    <row r="10" spans="1:14" s="15" customFormat="1" ht="74.25" customHeight="1" x14ac:dyDescent="0.25">
      <c r="A10" s="15">
        <f t="shared" si="2"/>
        <v>0</v>
      </c>
      <c r="B10" s="15" t="str">
        <f t="shared" si="3"/>
        <v>← DIGITE O CÓDIGO DO SEU ÓRGÃO</v>
      </c>
      <c r="C10" s="16">
        <f t="shared" si="4"/>
        <v>0</v>
      </c>
      <c r="D10" s="15" t="str">
        <f t="shared" si="5"/>
        <v>4.4.90.52.34.01.0002.000247-01</v>
      </c>
      <c r="E10" s="17">
        <v>4</v>
      </c>
      <c r="F10" s="18" t="s">
        <v>117</v>
      </c>
      <c r="G10" s="19" t="str">
        <f>VLOOKUP(F10,'Base de Dados 30.26'!A:C,3,FALSE)</f>
        <v>APARELHO AR CONDICIONADO 30.000 BTU/H</v>
      </c>
      <c r="H10" s="19" t="str">
        <f>VLOOKUP(F10,'Base de Dados 30.26'!A:D,4,FALSE)</f>
        <v>APARELHO AR CONDICIONADO,Capacidade: 30.000 BTU/h, gás R410A, Tipo: Split HI-WALL, Tensão: monofásico 220v, Características Técnicas Mínimas: tecnologia Inverter, instalado, demais especificações conforme Termo de Referência.</v>
      </c>
      <c r="I10" s="20" t="str">
        <f>VLOOKUP(F10,'Base de Dados 30.26'!A:E,5,FALSE)</f>
        <v>Unidade</v>
      </c>
      <c r="J10" s="21">
        <f>SUMIF('Base de Dados 30.26'!B:B,'Respostas Órgãos'!F10&amp;" - "&amp;'Respostas Órgãos'!$G$4,'Base de Dados 30.26'!K:K)</f>
        <v>0</v>
      </c>
      <c r="K10" s="22"/>
      <c r="L10" s="23">
        <f t="shared" si="0"/>
        <v>0</v>
      </c>
      <c r="M10" s="24" t="str">
        <f t="shared" si="1"/>
        <v>Sem histórico de consumo</v>
      </c>
    </row>
    <row r="11" spans="1:14" s="15" customFormat="1" ht="72" customHeight="1" x14ac:dyDescent="0.25">
      <c r="A11" s="15">
        <f t="shared" si="2"/>
        <v>0</v>
      </c>
      <c r="B11" s="15" t="str">
        <f t="shared" si="3"/>
        <v>← DIGITE O CÓDIGO DO SEU ÓRGÃO</v>
      </c>
      <c r="C11" s="16">
        <f t="shared" si="4"/>
        <v>0</v>
      </c>
      <c r="D11" s="15" t="str">
        <f t="shared" si="5"/>
        <v>4.4.90.52.34.01.0002.000248-01</v>
      </c>
      <c r="E11" s="17">
        <v>5</v>
      </c>
      <c r="F11" s="18" t="s">
        <v>118</v>
      </c>
      <c r="G11" s="19" t="str">
        <f>VLOOKUP(F11,'Base de Dados 30.26'!A:C,3,FALSE)</f>
        <v>APARELHO AR CONDICIONADO 36.000 BTU/H</v>
      </c>
      <c r="H11" s="19" t="str">
        <f>VLOOKUP(F11,'Base de Dados 30.26'!A:D,4,FALSE)</f>
        <v>APARELHO AR CONDICIONADO,Capacidade: 36.000 BTU/h, gás R410A, Tipo: Split HI-WALL, Tensão: monofásico 220v, Características Técnicas Mínimas: tecnologia Inverter, instalado, demais especificações conforme Termo de Referência.</v>
      </c>
      <c r="I11" s="20" t="str">
        <f>VLOOKUP(F11,'Base de Dados 30.26'!A:E,5,FALSE)</f>
        <v>Unidade</v>
      </c>
      <c r="J11" s="21">
        <f>SUMIF('Base de Dados 30.26'!B:B,'Respostas Órgãos'!F11&amp;" - "&amp;'Respostas Órgãos'!$G$4,'Base de Dados 30.26'!K:K)</f>
        <v>0</v>
      </c>
      <c r="K11" s="22"/>
      <c r="L11" s="23">
        <f t="shared" si="0"/>
        <v>0</v>
      </c>
      <c r="M11" s="24" t="str">
        <f t="shared" si="1"/>
        <v>Sem histórico de consumo</v>
      </c>
    </row>
  </sheetData>
  <sheetProtection algorithmName="SHA-512" hashValue="8uKeE0hOTaE1PLSqZuCJwFRRk4E2dN1Gp/kE4Di5TkHSAFeP8hKss62CZddlcpTQJzV1pKgqPAErHFuAbOicxA==" saltValue="3gboCUTawEbzfZN1sJYAyw==" spinCount="100000" sheet="1" objects="1" scenarios="1"/>
  <mergeCells count="8"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:J11">
    <cfRule type="cellIs" dxfId="6" priority="12" operator="greaterThan">
      <formula>0</formula>
    </cfRule>
    <cfRule type="cellIs" dxfId="5" priority="13" operator="equal">
      <formula>0</formula>
    </cfRule>
  </conditionalFormatting>
  <conditionalFormatting sqref="J7:J11">
    <cfRule type="cellIs" dxfId="4" priority="10" operator="greaterThan">
      <formula>0</formula>
    </cfRule>
    <cfRule type="cellIs" dxfId="3" priority="11" operator="equal">
      <formula>0</formula>
    </cfRule>
  </conditionalFormatting>
  <conditionalFormatting sqref="M7:M11">
    <cfRule type="cellIs" dxfId="2" priority="9" operator="greaterThanOrEqual">
      <formula>0.5</formula>
    </cfRule>
  </conditionalFormatting>
  <conditionalFormatting sqref="H4">
    <cfRule type="cellIs" dxfId="1" priority="6" operator="equal">
      <formula>"Código não encontrado. Preenchimento Obrigatório. Verifique abaixo na aba CÓDIGO DAS UNIDADES"</formula>
    </cfRule>
    <cfRule type="cellIs" dxfId="0" priority="7" operator="equal">
      <formula>"← Digite o código do seu Órgão"</formula>
    </cfRule>
  </conditionalFormatting>
  <pageMargins left="0.51181102362204722" right="0.51181102362204722" top="0.78740157480314965" bottom="0.78740157480314965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workbookViewId="0">
      <selection activeCell="B11" sqref="B11"/>
    </sheetView>
  </sheetViews>
  <sheetFormatPr defaultRowHeight="15" x14ac:dyDescent="0.25"/>
  <cols>
    <col min="1" max="1" width="9.140625" style="26"/>
    <col min="2" max="2" width="110.5703125" style="26" bestFit="1" customWidth="1"/>
    <col min="3" max="16384" width="9.140625" style="26"/>
  </cols>
  <sheetData>
    <row r="1" spans="1:2" x14ac:dyDescent="0.25">
      <c r="A1" s="25" t="s">
        <v>26</v>
      </c>
      <c r="B1" s="25" t="s">
        <v>15</v>
      </c>
    </row>
    <row r="2" spans="1:2" x14ac:dyDescent="0.25">
      <c r="A2" s="26">
        <v>147</v>
      </c>
      <c r="B2" s="26" t="s">
        <v>27</v>
      </c>
    </row>
    <row r="3" spans="1:2" x14ac:dyDescent="0.25">
      <c r="A3" s="26">
        <v>367</v>
      </c>
      <c r="B3" s="26" t="s">
        <v>28</v>
      </c>
    </row>
    <row r="4" spans="1:2" x14ac:dyDescent="0.25">
      <c r="A4" s="26">
        <v>300</v>
      </c>
      <c r="B4" s="26" t="s">
        <v>29</v>
      </c>
    </row>
    <row r="5" spans="1:2" x14ac:dyDescent="0.25">
      <c r="A5" s="26">
        <v>133</v>
      </c>
      <c r="B5" s="26" t="s">
        <v>30</v>
      </c>
    </row>
    <row r="6" spans="1:2" x14ac:dyDescent="0.25">
      <c r="A6" s="26">
        <v>138</v>
      </c>
      <c r="B6" s="26" t="s">
        <v>31</v>
      </c>
    </row>
    <row r="7" spans="1:2" x14ac:dyDescent="0.25">
      <c r="A7" s="26">
        <v>308</v>
      </c>
      <c r="B7" s="26" t="s">
        <v>32</v>
      </c>
    </row>
    <row r="8" spans="1:2" x14ac:dyDescent="0.25">
      <c r="A8" s="26">
        <v>135</v>
      </c>
      <c r="B8" s="26" t="s">
        <v>33</v>
      </c>
    </row>
    <row r="9" spans="1:2" x14ac:dyDescent="0.25">
      <c r="A9" s="26">
        <v>142</v>
      </c>
      <c r="B9" s="26" t="s">
        <v>34</v>
      </c>
    </row>
    <row r="10" spans="1:2" x14ac:dyDescent="0.25">
      <c r="A10" s="26">
        <v>143</v>
      </c>
      <c r="B10" s="26" t="s">
        <v>35</v>
      </c>
    </row>
    <row r="11" spans="1:2" x14ac:dyDescent="0.25">
      <c r="A11" s="26">
        <v>144</v>
      </c>
      <c r="B11" s="26" t="s">
        <v>36</v>
      </c>
    </row>
    <row r="12" spans="1:2" x14ac:dyDescent="0.25">
      <c r="A12" s="26">
        <v>134</v>
      </c>
      <c r="B12" s="26" t="s">
        <v>37</v>
      </c>
    </row>
    <row r="13" spans="1:2" x14ac:dyDescent="0.25">
      <c r="A13" s="26">
        <v>304</v>
      </c>
      <c r="B13" s="26" t="s">
        <v>38</v>
      </c>
    </row>
    <row r="14" spans="1:2" x14ac:dyDescent="0.25">
      <c r="A14" s="26">
        <v>132</v>
      </c>
      <c r="B14" s="26" t="s">
        <v>39</v>
      </c>
    </row>
    <row r="15" spans="1:2" x14ac:dyDescent="0.25">
      <c r="A15" s="26">
        <v>366</v>
      </c>
      <c r="B15" s="26" t="s">
        <v>40</v>
      </c>
    </row>
    <row r="16" spans="1:2" x14ac:dyDescent="0.25">
      <c r="A16" s="26">
        <v>139</v>
      </c>
      <c r="B16" s="26" t="s">
        <v>41</v>
      </c>
    </row>
    <row r="17" spans="1:2" x14ac:dyDescent="0.25">
      <c r="A17" s="26">
        <v>131</v>
      </c>
      <c r="B17" s="26" t="s">
        <v>42</v>
      </c>
    </row>
    <row r="18" spans="1:2" x14ac:dyDescent="0.25">
      <c r="A18" s="26">
        <v>137</v>
      </c>
      <c r="B18" s="26" t="s">
        <v>43</v>
      </c>
    </row>
    <row r="19" spans="1:2" x14ac:dyDescent="0.25">
      <c r="A19" s="26">
        <v>307</v>
      </c>
      <c r="B19" s="26" t="s">
        <v>44</v>
      </c>
    </row>
    <row r="20" spans="1:2" x14ac:dyDescent="0.25">
      <c r="A20" s="26">
        <v>149</v>
      </c>
      <c r="B20" s="26" t="s">
        <v>45</v>
      </c>
    </row>
    <row r="21" spans="1:2" x14ac:dyDescent="0.25">
      <c r="A21" s="26">
        <v>146</v>
      </c>
      <c r="B21" s="26" t="s">
        <v>46</v>
      </c>
    </row>
    <row r="22" spans="1:2" x14ac:dyDescent="0.25">
      <c r="A22" s="26">
        <v>136</v>
      </c>
      <c r="B22" s="26" t="s">
        <v>47</v>
      </c>
    </row>
    <row r="23" spans="1:2" x14ac:dyDescent="0.25">
      <c r="A23" s="26">
        <v>140</v>
      </c>
      <c r="B23" s="26" t="s">
        <v>48</v>
      </c>
    </row>
    <row r="24" spans="1:2" x14ac:dyDescent="0.25">
      <c r="A24" s="26">
        <v>305</v>
      </c>
      <c r="B24" s="26" t="s">
        <v>49</v>
      </c>
    </row>
    <row r="25" spans="1:2" x14ac:dyDescent="0.25">
      <c r="A25" s="26">
        <v>141</v>
      </c>
      <c r="B25" s="26" t="s">
        <v>50</v>
      </c>
    </row>
    <row r="26" spans="1:2" x14ac:dyDescent="0.25">
      <c r="A26" s="26">
        <v>145</v>
      </c>
      <c r="B26" s="26" t="s">
        <v>51</v>
      </c>
    </row>
    <row r="27" spans="1:2" x14ac:dyDescent="0.25">
      <c r="A27" s="26">
        <v>148</v>
      </c>
      <c r="B27" s="26" t="s">
        <v>52</v>
      </c>
    </row>
    <row r="28" spans="1:2" x14ac:dyDescent="0.25">
      <c r="A28" s="26">
        <v>301</v>
      </c>
      <c r="B28" s="26" t="s">
        <v>53</v>
      </c>
    </row>
    <row r="29" spans="1:2" x14ac:dyDescent="0.25">
      <c r="A29" s="26">
        <v>309</v>
      </c>
      <c r="B29" s="27" t="s">
        <v>54</v>
      </c>
    </row>
    <row r="30" spans="1:2" x14ac:dyDescent="0.25">
      <c r="A30" s="26">
        <v>306</v>
      </c>
      <c r="B30" s="26" t="s">
        <v>55</v>
      </c>
    </row>
    <row r="31" spans="1:2" x14ac:dyDescent="0.25">
      <c r="A31" s="26">
        <v>302</v>
      </c>
      <c r="B31" s="26" t="s">
        <v>56</v>
      </c>
    </row>
    <row r="32" spans="1:2" x14ac:dyDescent="0.25">
      <c r="A32" s="26">
        <v>303</v>
      </c>
      <c r="B32" s="26" t="s">
        <v>57</v>
      </c>
    </row>
    <row r="33" spans="1:2" x14ac:dyDescent="0.25">
      <c r="A33" s="26">
        <v>197</v>
      </c>
      <c r="B33" s="26" t="s">
        <v>58</v>
      </c>
    </row>
    <row r="34" spans="1:2" s="28" customFormat="1" x14ac:dyDescent="0.25">
      <c r="A34" s="28">
        <v>361</v>
      </c>
      <c r="B34" s="28" t="s">
        <v>59</v>
      </c>
    </row>
    <row r="35" spans="1:2" x14ac:dyDescent="0.25">
      <c r="A35" s="26">
        <v>151</v>
      </c>
      <c r="B35" s="26" t="s">
        <v>60</v>
      </c>
    </row>
    <row r="36" spans="1:2" x14ac:dyDescent="0.25">
      <c r="A36" s="26">
        <v>41</v>
      </c>
      <c r="B36" s="27" t="s">
        <v>61</v>
      </c>
    </row>
    <row r="37" spans="1:2" x14ac:dyDescent="0.25">
      <c r="A37" s="26">
        <v>92</v>
      </c>
      <c r="B37" s="26" t="s">
        <v>62</v>
      </c>
    </row>
    <row r="38" spans="1:2" x14ac:dyDescent="0.25">
      <c r="A38" s="26">
        <v>53</v>
      </c>
      <c r="B38" s="26" t="s">
        <v>63</v>
      </c>
    </row>
    <row r="39" spans="1:2" x14ac:dyDescent="0.25">
      <c r="A39" s="26">
        <v>71</v>
      </c>
      <c r="B39" s="27" t="s">
        <v>64</v>
      </c>
    </row>
    <row r="40" spans="1:2" s="28" customFormat="1" x14ac:dyDescent="0.25">
      <c r="A40" s="28">
        <v>310</v>
      </c>
      <c r="B40" s="29" t="s">
        <v>65</v>
      </c>
    </row>
    <row r="41" spans="1:2" x14ac:dyDescent="0.25">
      <c r="A41" s="26">
        <v>1</v>
      </c>
      <c r="B41" s="27" t="s">
        <v>66</v>
      </c>
    </row>
    <row r="42" spans="1:2" x14ac:dyDescent="0.25">
      <c r="A42" s="26">
        <v>121</v>
      </c>
      <c r="B42" s="27" t="s">
        <v>67</v>
      </c>
    </row>
    <row r="43" spans="1:2" x14ac:dyDescent="0.25">
      <c r="A43" s="26">
        <v>392</v>
      </c>
      <c r="B43" s="27" t="s">
        <v>68</v>
      </c>
    </row>
    <row r="44" spans="1:2" x14ac:dyDescent="0.25">
      <c r="A44" s="26">
        <v>113</v>
      </c>
      <c r="B44" s="27" t="s">
        <v>69</v>
      </c>
    </row>
    <row r="45" spans="1:2" x14ac:dyDescent="0.25">
      <c r="A45" s="26">
        <v>55</v>
      </c>
      <c r="B45" s="27" t="s">
        <v>70</v>
      </c>
    </row>
    <row r="46" spans="1:2" x14ac:dyDescent="0.25">
      <c r="A46" s="26">
        <v>98</v>
      </c>
      <c r="B46" s="27" t="s">
        <v>71</v>
      </c>
    </row>
    <row r="47" spans="1:2" x14ac:dyDescent="0.25">
      <c r="A47" s="26">
        <v>401</v>
      </c>
      <c r="B47" s="26" t="s">
        <v>72</v>
      </c>
    </row>
    <row r="48" spans="1:2" x14ac:dyDescent="0.25">
      <c r="A48" s="26">
        <v>72</v>
      </c>
      <c r="B48" s="26" t="s">
        <v>73</v>
      </c>
    </row>
    <row r="49" spans="1:2" x14ac:dyDescent="0.25">
      <c r="A49" s="26">
        <v>193</v>
      </c>
      <c r="B49" s="26" t="s">
        <v>74</v>
      </c>
    </row>
    <row r="50" spans="1:2" x14ac:dyDescent="0.25">
      <c r="A50" s="26">
        <v>64</v>
      </c>
      <c r="B50" s="26" t="s">
        <v>75</v>
      </c>
    </row>
    <row r="51" spans="1:2" x14ac:dyDescent="0.25">
      <c r="A51" s="26">
        <v>63</v>
      </c>
      <c r="B51" s="26" t="s">
        <v>76</v>
      </c>
    </row>
    <row r="52" spans="1:2" x14ac:dyDescent="0.25">
      <c r="A52" s="26">
        <v>196</v>
      </c>
      <c r="B52" s="26" t="s">
        <v>77</v>
      </c>
    </row>
    <row r="53" spans="1:2" x14ac:dyDescent="0.25">
      <c r="A53" s="26">
        <v>4002</v>
      </c>
      <c r="B53" s="27" t="s">
        <v>78</v>
      </c>
    </row>
    <row r="54" spans="1:2" x14ac:dyDescent="0.25">
      <c r="A54" s="26">
        <v>56</v>
      </c>
      <c r="B54" s="26" t="s">
        <v>79</v>
      </c>
    </row>
    <row r="55" spans="1:2" x14ac:dyDescent="0.25">
      <c r="A55" s="26">
        <v>391</v>
      </c>
      <c r="B55" s="26" t="s">
        <v>80</v>
      </c>
    </row>
    <row r="56" spans="1:2" x14ac:dyDescent="0.25">
      <c r="A56" s="26">
        <v>413</v>
      </c>
      <c r="B56" s="26" t="s">
        <v>81</v>
      </c>
    </row>
    <row r="57" spans="1:2" x14ac:dyDescent="0.25">
      <c r="A57" s="26">
        <v>195</v>
      </c>
      <c r="B57" s="26" t="s">
        <v>82</v>
      </c>
    </row>
    <row r="58" spans="1:2" x14ac:dyDescent="0.25">
      <c r="A58" s="26">
        <v>97</v>
      </c>
      <c r="B58" s="26" t="s">
        <v>83</v>
      </c>
    </row>
    <row r="59" spans="1:2" x14ac:dyDescent="0.25">
      <c r="A59" s="26">
        <v>112</v>
      </c>
      <c r="B59" s="26" t="s">
        <v>84</v>
      </c>
    </row>
    <row r="60" spans="1:2" x14ac:dyDescent="0.25">
      <c r="A60" s="26">
        <v>52</v>
      </c>
      <c r="B60" s="26" t="s">
        <v>85</v>
      </c>
    </row>
    <row r="61" spans="1:2" x14ac:dyDescent="0.25">
      <c r="A61" s="26">
        <v>20</v>
      </c>
      <c r="B61" s="26" t="s">
        <v>86</v>
      </c>
    </row>
    <row r="62" spans="1:2" x14ac:dyDescent="0.25">
      <c r="A62" s="26">
        <v>54</v>
      </c>
      <c r="B62" s="26" t="s">
        <v>87</v>
      </c>
    </row>
    <row r="63" spans="1:2" x14ac:dyDescent="0.25">
      <c r="A63" s="26">
        <v>15</v>
      </c>
      <c r="B63" s="26" t="s">
        <v>88</v>
      </c>
    </row>
    <row r="64" spans="1:2" x14ac:dyDescent="0.25">
      <c r="A64" s="26">
        <v>94</v>
      </c>
      <c r="B64" s="27" t="s">
        <v>89</v>
      </c>
    </row>
    <row r="65" spans="1:2" x14ac:dyDescent="0.25">
      <c r="A65" s="26">
        <v>95</v>
      </c>
      <c r="B65" s="26" t="s">
        <v>90</v>
      </c>
    </row>
    <row r="66" spans="1:2" x14ac:dyDescent="0.25">
      <c r="A66" s="26">
        <v>111</v>
      </c>
      <c r="B66" s="26" t="s">
        <v>91</v>
      </c>
    </row>
    <row r="67" spans="1:2" x14ac:dyDescent="0.25">
      <c r="A67" s="26">
        <v>2</v>
      </c>
      <c r="B67" s="26" t="s">
        <v>92</v>
      </c>
    </row>
    <row r="68" spans="1:2" x14ac:dyDescent="0.25">
      <c r="A68" s="26">
        <v>480</v>
      </c>
      <c r="B68" s="26" t="s">
        <v>93</v>
      </c>
    </row>
    <row r="69" spans="1:2" x14ac:dyDescent="0.25">
      <c r="A69" s="26">
        <v>14</v>
      </c>
      <c r="B69" s="26" t="s">
        <v>94</v>
      </c>
    </row>
    <row r="70" spans="1:2" x14ac:dyDescent="0.25">
      <c r="A70" s="26">
        <v>70</v>
      </c>
      <c r="B70" s="26" t="s">
        <v>95</v>
      </c>
    </row>
    <row r="71" spans="1:2" x14ac:dyDescent="0.25">
      <c r="A71" s="26">
        <v>394</v>
      </c>
      <c r="B71" s="26" t="s">
        <v>96</v>
      </c>
    </row>
    <row r="72" spans="1:2" x14ac:dyDescent="0.25">
      <c r="A72" s="26">
        <v>4000</v>
      </c>
      <c r="B72" s="27" t="s">
        <v>97</v>
      </c>
    </row>
    <row r="73" spans="1:2" x14ac:dyDescent="0.25">
      <c r="A73" s="26">
        <v>417</v>
      </c>
      <c r="B73" s="26" t="s">
        <v>98</v>
      </c>
    </row>
    <row r="74" spans="1:2" x14ac:dyDescent="0.25">
      <c r="A74" s="26">
        <v>150</v>
      </c>
      <c r="B74" s="26" t="s">
        <v>99</v>
      </c>
    </row>
    <row r="75" spans="1:2" x14ac:dyDescent="0.25">
      <c r="A75" s="26">
        <v>431</v>
      </c>
      <c r="B75" s="26" t="s">
        <v>100</v>
      </c>
    </row>
    <row r="76" spans="1:2" x14ac:dyDescent="0.25">
      <c r="A76" s="26">
        <v>370</v>
      </c>
      <c r="B76" s="27" t="s">
        <v>101</v>
      </c>
    </row>
    <row r="77" spans="1:2" x14ac:dyDescent="0.25">
      <c r="A77" s="26">
        <v>80</v>
      </c>
      <c r="B77" s="26" t="s">
        <v>102</v>
      </c>
    </row>
    <row r="78" spans="1:2" x14ac:dyDescent="0.25">
      <c r="A78" s="26">
        <v>40</v>
      </c>
      <c r="B78" s="27" t="s">
        <v>103</v>
      </c>
    </row>
    <row r="79" spans="1:2" x14ac:dyDescent="0.25">
      <c r="A79" s="26">
        <v>390</v>
      </c>
      <c r="B79" s="27" t="s">
        <v>104</v>
      </c>
    </row>
    <row r="80" spans="1:2" x14ac:dyDescent="0.25">
      <c r="A80" s="26">
        <v>400</v>
      </c>
      <c r="B80" s="26" t="s">
        <v>105</v>
      </c>
    </row>
    <row r="81" spans="1:2" x14ac:dyDescent="0.25">
      <c r="A81" s="26">
        <v>393</v>
      </c>
      <c r="B81" s="27" t="s">
        <v>106</v>
      </c>
    </row>
    <row r="82" spans="1:2" x14ac:dyDescent="0.25">
      <c r="A82" s="26">
        <v>90</v>
      </c>
      <c r="B82" s="26" t="s">
        <v>107</v>
      </c>
    </row>
    <row r="83" spans="1:2" x14ac:dyDescent="0.25">
      <c r="A83" s="26">
        <v>410</v>
      </c>
      <c r="B83" s="27" t="s">
        <v>108</v>
      </c>
    </row>
    <row r="84" spans="1:2" x14ac:dyDescent="0.25">
      <c r="A84" s="26">
        <v>60</v>
      </c>
      <c r="B84" s="27" t="s">
        <v>109</v>
      </c>
    </row>
    <row r="85" spans="1:2" x14ac:dyDescent="0.25">
      <c r="A85" s="26">
        <v>220</v>
      </c>
      <c r="B85" s="27" t="s">
        <v>110</v>
      </c>
    </row>
    <row r="86" spans="1:2" x14ac:dyDescent="0.25">
      <c r="A86" s="26">
        <v>110</v>
      </c>
      <c r="B86" s="26" t="s">
        <v>111</v>
      </c>
    </row>
    <row r="87" spans="1:2" x14ac:dyDescent="0.25">
      <c r="A87" s="26">
        <v>50</v>
      </c>
      <c r="B87" s="27" t="s">
        <v>112</v>
      </c>
    </row>
  </sheetData>
  <sheetProtection algorithmName="SHA-512" hashValue="oubj1F6iu8SP8HHWP0Ea8IMsEExK03uxTlrx4YuYrIa+QPm2iei1SBuSO++MSmc8ERcxe6v63xXPN9bu9Bgd8g==" saltValue="ki5arDYM5LSBDD/aeTuFJg==" spinCount="100000" sheet="1" objects="1" scenarios="1" autoFilter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Base de Dados 30.26</vt:lpstr>
      <vt:lpstr>Respostas Órgãos</vt:lpstr>
      <vt:lpstr>CÓDIGO DOS ÓRGÃOS</vt:lpstr>
      <vt:lpstr>'Respostas Órgãos'!Titulos_de_impressao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Whesley  Fernandes Henrique</dc:creator>
  <cp:lastModifiedBy>Pedro Lucas Cardoso Vieira</cp:lastModifiedBy>
  <cp:lastPrinted>2018-04-18T14:05:11Z</cp:lastPrinted>
  <dcterms:created xsi:type="dcterms:W3CDTF">2018-04-18T13:56:42Z</dcterms:created>
  <dcterms:modified xsi:type="dcterms:W3CDTF">2018-07-06T13:15:36Z</dcterms:modified>
</cp:coreProperties>
</file>