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firstSheet="1" activeTab="1"/>
  </bookViews>
  <sheets>
    <sheet name="Base de Dados 30.26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30.26'!$A$1:$J$79</definedName>
    <definedName name="_xlnm._FilterDatabase" localSheetId="2" hidden="1">'CÓDIGO DOS ÓRGÃOS'!$A$1:$B$1</definedName>
    <definedName name="_xlnm._FilterDatabase" localSheetId="1" hidden="1">'Respostas Órgãos'!$E$6:$O$40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<sst xmlns="http://schemas.openxmlformats.org/spreadsheetml/2006/main" count="822" uniqueCount="232">
  <si>
    <t>Código do Material</t>
  </si>
  <si>
    <t>Tipo</t>
  </si>
  <si>
    <t>Descrição do Material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</si>
  <si>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</si>
  <si>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</si>
  <si>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</si>
  <si>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</si>
  <si>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</si>
  <si>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</si>
  <si>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</si>
  <si>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</si>
  <si>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</si>
  <si>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</si>
  <si>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</si>
  <si>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</si>
  <si>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</si>
  <si>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</si>
  <si>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</si>
  <si>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</si>
  <si>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</si>
  <si>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</si>
  <si>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</si>
  <si>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</si>
  <si>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</si>
  <si>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</si>
  <si>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</si>
  <si>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</si>
  <si>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</si>
  <si>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</si>
  <si>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</si>
  <si>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</si>
  <si>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</si>
  <si>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</si>
  <si>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</si>
  <si>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</si>
  <si>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</si>
  <si>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</si>
  <si>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</si>
  <si>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</si>
  <si>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</si>
  <si>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</si>
  <si>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</si>
  <si>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</si>
  <si>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</si>
  <si>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</si>
  <si>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</si>
  <si>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</si>
  <si>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</si>
  <si>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</si>
  <si>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</si>
  <si>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</si>
  <si>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</si>
  <si>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</si>
  <si>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</si>
  <si>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</si>
  <si>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</si>
  <si>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</si>
  <si>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</si>
  <si>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</si>
  <si>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</si>
  <si>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</si>
  <si>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</si>
  <si>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</si>
  <si>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</si>
  <si>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</si>
  <si>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</si>
  <si>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</si>
  <si>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</si>
  <si>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</si>
  <si>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</si>
  <si>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</si>
  <si>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</si>
  <si>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</si>
  <si>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</si>
  <si>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</si>
  <si>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</si>
  <si>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</si>
  <si>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</si>
  <si>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</si>
  <si>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</si>
  <si>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</si>
  <si>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</si>
  <si>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</si>
  <si>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</si>
  <si>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</si>
  <si>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</si>
  <si>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</si>
  <si>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</si>
  <si>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</si>
  <si>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</si>
  <si>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</si>
  <si>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SEDESTMIDH - Secretaria de Estado de Trabalho, Desenvolvimento Social, Mulheres, Igualdade Racial e Direitos Humanos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</si>
  <si>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</si>
  <si>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</si>
  <si>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</si>
  <si>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</si>
  <si>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</si>
  <si>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</si>
  <si>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</si>
  <si>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</si>
  <si>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</si>
  <si>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</si>
  <si>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</si>
  <si>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SEDICT - Secretaria de Estado de Economia, Desenvolvimento, Inovação, Ciência e Tecnologia</t>
  </si>
  <si>
    <t>BRB - Banco de Brasília</t>
  </si>
  <si>
    <t>COD - UO</t>
  </si>
  <si>
    <t>Unidade de Medida</t>
  </si>
  <si>
    <t>Cod. SICOP</t>
  </si>
  <si>
    <t>Descr. Órgão SICOP</t>
  </si>
  <si>
    <t>Consumo do Período 2016 / 2018</t>
  </si>
  <si>
    <t>Consumo Médio Mensal</t>
  </si>
  <si>
    <t>Consumo Médio Anual</t>
  </si>
  <si>
    <t>SEC - Secretaria de Estado de Cultura</t>
  </si>
  <si>
    <t>SECRIANCA - Secretaria de Estado de Políticas para Crianças, Adolescentes e Juventude</t>
  </si>
  <si>
    <t>-</t>
  </si>
  <si>
    <t>3.3.90.30.07.01.0007.000006-02</t>
  </si>
  <si>
    <t>3.3.90.30.07.01.0007.000006-02 - 2</t>
  </si>
  <si>
    <t>ERVA CHÁ CIDREIRA</t>
  </si>
  <si>
    <t>ERVA CHÁ, Tipo Preparo: instantâneo, Apresentação: pó fino, Embalagem: caixa com 10 sachês de 10 gramas, Sabor: cidreira, Unidade De Fornecimento: caixa com 10 sachês de 10 gramas</t>
  </si>
  <si>
    <t>Caixa</t>
  </si>
  <si>
    <t>3.3.90.30.07.01.0007.000004-02</t>
  </si>
  <si>
    <t>3.3.90.30.07.01.0007.000004-02 - 2</t>
  </si>
  <si>
    <t>ERVA CHÁ DOCE</t>
  </si>
  <si>
    <t>ERVA CHÁ, Tipo Preparo: instantâneo, Apresentação: pó fino, Embalagem: caixa com 10 sachês de 10 gramas, Sabor: erva doce, Unidade De Fornecimento: caixa com 10 sachês de 10 gramas</t>
  </si>
  <si>
    <t>3.3.90.30.07.01.0007.000030-01</t>
  </si>
  <si>
    <t>3.3.90.30.07.01.0007.000030-01 - 2</t>
  </si>
  <si>
    <t>ERVA CHÁ HORTELÃ</t>
  </si>
  <si>
    <t>ERVA CHÁ, Tipo Preparo: instantâneo, Apresentação: pó fino, Embalagem: caixa com 10 sachês de 10 gramas, Sabor: hortelã, Unidade De Fornecimento: caixa com 10 sachês de 10 gramas ( **)</t>
  </si>
  <si>
    <t>3.3.90.30.07.01.0007.000015-01</t>
  </si>
  <si>
    <t>3.3.90.30.07.01.0007.000015-01 - 2</t>
  </si>
  <si>
    <t>ERVA CHÁ FRUTAS CÍTRICAS</t>
  </si>
  <si>
    <t>ERVA CHÁ, Tipo Preparo: instantâneo, Apresentação: pó fino, Embalagem: caixa com 10 sachês de 10 g, Sabor: frutas cítricas, Unidade De Fornecimento: caixa com 10 sachês de 10 g</t>
  </si>
  <si>
    <t>3.3.90.30.07.07.0046.000003-01</t>
  </si>
  <si>
    <t>3.3.90.30.07.07.0046.000003-01 - 2</t>
  </si>
  <si>
    <t>LEITE</t>
  </si>
  <si>
    <t>LEITE, Descrição: de vaca, UHT integral, Tipo: longa vida, Características Adicionais: não contém glúten, Unidade de Fornecimento: caixa com 1 litro.</t>
  </si>
  <si>
    <t>3.3.90.30.07.01.0007.000016-01</t>
  </si>
  <si>
    <t>3.3.90.30.07.01.0007.000016-01 - 2</t>
  </si>
  <si>
    <t>ERVA CHÁ CAMOMILA</t>
  </si>
  <si>
    <t>ERVA CHÁ, Tipo Preparo: instantâneo, Apresentação: pó fino, Embalagem: caixa com 10 sachês de 10 gramas, Sabor: camomila, Unidade De Fornecimento: caixa com 10 sachês de 10 gramas</t>
  </si>
  <si>
    <t>3.3.90.30.07.11.0014.000016-01</t>
  </si>
  <si>
    <t>3.3.90.30.07.11.0014.000016-01 - 2</t>
  </si>
  <si>
    <t>ADOCANTE</t>
  </si>
  <si>
    <t>ADOCANTE, Tipo: líquido, de 1ª qualidade, com stevia sem calorias, ciclonato, sacarena, aspartame, Unidade De Fornecimento: frasco com no mínimo 100 ml</t>
  </si>
  <si>
    <t>Frasco</t>
  </si>
  <si>
    <t>3.3.90.30.07.01.0007.000004-02 - 40</t>
  </si>
  <si>
    <t>3.3.90.30.07.01.0007.000006-02 - 40</t>
  </si>
  <si>
    <t>3.3.90.30.07.01.0007.000015-01 - 40</t>
  </si>
  <si>
    <t>3.3.90.30.07.01.0007.000016-01 - 40</t>
  </si>
  <si>
    <t>3.3.90.30.07.01.0007.000030-01 - 40</t>
  </si>
  <si>
    <t>3.3.90.30.07.11.0014.000016-01 - 52</t>
  </si>
  <si>
    <t>3.3.90.30.07.11.0014.000016-01 - 54</t>
  </si>
  <si>
    <t>3.3.90.30.07.01.0007.000004-02 - 54</t>
  </si>
  <si>
    <t>3.3.90.30.07.01.0007.000006-02 - 54</t>
  </si>
  <si>
    <t>3.3.90.30.07.01.0007.000015-01 - 54</t>
  </si>
  <si>
    <t>3.3.90.30.07.01.0007.000016-01 - 54</t>
  </si>
  <si>
    <t>3.3.90.30.07.01.0007.000030-01 - 54</t>
  </si>
  <si>
    <t>3.3.90.30.07.07.0046.000003-01 - 54</t>
  </si>
  <si>
    <t>3.3.90.30.07.11.0014.000016-01 - 72</t>
  </si>
  <si>
    <t>3.3.90.30.07.01.0007.000015-01 - 72</t>
  </si>
  <si>
    <t>3.3.90.30.07.01.0007.000016-01 - 72</t>
  </si>
  <si>
    <t>3.3.90.30.07.11.0014.000016-01 - 80</t>
  </si>
  <si>
    <t>3.3.90.30.07.11.0014.000016-01 - 90</t>
  </si>
  <si>
    <t>3.3.90.30.07.01.0007.000004-02 - 90</t>
  </si>
  <si>
    <t>3.3.90.30.07.01.0007.000006-02 - 90</t>
  </si>
  <si>
    <t>3.3.90.30.07.01.0007.000015-01 - 90</t>
  </si>
  <si>
    <t>3.3.90.30.07.01.0007.000016-01 - 90</t>
  </si>
  <si>
    <t>3.3.90.30.07.01.0007.000030-01 - 90</t>
  </si>
  <si>
    <t>3.3.90.30.07.01.0007.000016-01 - 121</t>
  </si>
  <si>
    <t>3.3.90.30.07.01.0007.000006-02 - 121</t>
  </si>
  <si>
    <t>3.3.90.30.07.01.0007.000030-01 - 121</t>
  </si>
  <si>
    <t>3.3.90.30.07.01.0007.000004-02 - 121</t>
  </si>
  <si>
    <t>3.3.90.30.07.11.0014.000016-01 - 131</t>
  </si>
  <si>
    <t>3.3.90.30.07.01.0007.000030-01 - 132</t>
  </si>
  <si>
    <t>3.3.90.30.07.01.0007.000015-01 - 132</t>
  </si>
  <si>
    <t>3.3.90.30.07.01.0007.000016-01 - 132</t>
  </si>
  <si>
    <t>3.3.90.30.07.01.0007.000006-02 - 132</t>
  </si>
  <si>
    <t>3.3.90.30.07.01.0007.000004-02 - 132</t>
  </si>
  <si>
    <t>3.3.90.30.07.07.0046.000003-01 - 132</t>
  </si>
  <si>
    <t>3.3.90.30.07.11.0014.000016-01 - 135</t>
  </si>
  <si>
    <t>3.3.90.30.07.11.0014.000016-01 - 138</t>
  </si>
  <si>
    <t>3.3.90.30.07.11.0014.000016-01 - 139</t>
  </si>
  <si>
    <t>3.3.90.30.07.11.0014.000016-01 - 141</t>
  </si>
  <si>
    <t>3.3.90.30.07.11.0014.000016-01 - 142</t>
  </si>
  <si>
    <t>3.3.90.30.07.01.0007.000004-02 - 142</t>
  </si>
  <si>
    <t>3.3.90.30.07.01.0007.000006-02 - 142</t>
  </si>
  <si>
    <t>3.3.90.30.07.01.0007.000015-01 - 142</t>
  </si>
  <si>
    <t>3.3.90.30.07.01.0007.000016-01 - 142</t>
  </si>
  <si>
    <t>3.3.90.30.07.01.0007.000030-01 - 142</t>
  </si>
  <si>
    <t>3.3.90.30.07.01.0007.000016-01 - 144</t>
  </si>
  <si>
    <t>3.3.90.30.07.01.0007.000030-01 - 144</t>
  </si>
  <si>
    <t>3.3.90.30.07.01.0007.000004-02 - 144</t>
  </si>
  <si>
    <t>3.3.90.30.07.01.0007.000015-01 - 144</t>
  </si>
  <si>
    <t>3.3.90.30.07.07.0046.000003-01 - 144</t>
  </si>
  <si>
    <t>3.3.90.30.07.01.0007.000006-02 - 150</t>
  </si>
  <si>
    <t>3.3.90.30.07.01.0007.000030-01 - 150</t>
  </si>
  <si>
    <t>3.3.90.30.07.01.0007.000004-02 - 150</t>
  </si>
  <si>
    <t>3.3.90.30.07.01.0007.000016-01 - 150</t>
  </si>
  <si>
    <t>3.3.90.30.07.11.0014.000016-01 - 151</t>
  </si>
  <si>
    <t>3.3.90.30.07.01.0007.000016-01 - 151</t>
  </si>
  <si>
    <t>3.3.90.30.07.11.0014.000016-01 - 195</t>
  </si>
  <si>
    <t>3.3.90.30.07.11.0014.000016-01 - 196</t>
  </si>
  <si>
    <t>3.3.90.30.07.01.0007.000016-01 - 196</t>
  </si>
  <si>
    <t>3.3.90.30.07.01.0007.000015-01 - 196</t>
  </si>
  <si>
    <t>3.3.90.30.07.11.0014.000016-01 - 220</t>
  </si>
  <si>
    <t>3.3.90.30.07.01.0007.000004-02 - 366</t>
  </si>
  <si>
    <t>3.3.90.30.07.01.0007.000015-01 - 366</t>
  </si>
  <si>
    <t>3.3.90.30.07.01.0007.000016-01 - 366</t>
  </si>
  <si>
    <t>3.3.90.30.07.01.0007.000030-01 - 366</t>
  </si>
  <si>
    <t>3.3.90.30.07.07.0046.000003-01 - 367</t>
  </si>
  <si>
    <t>3.3.90.30.07.11.0014.000016-01 - 370</t>
  </si>
  <si>
    <t>SEDICT - Secretaria de Estado de Economia, Desenvolvimento Sustentável, Inovação, Ciência e Tecnologia</t>
  </si>
  <si>
    <t>3.3.90.30.07.01.0007.000006-02 - 390</t>
  </si>
  <si>
    <t>3.3.90.30.07.01.0007.000004-02 - 390</t>
  </si>
  <si>
    <t>3.3.90.30.07.11.0014.000016-01 - 394</t>
  </si>
  <si>
    <t>3.3.90.30.07.01.0007.000004-02 - 394</t>
  </si>
  <si>
    <t>3.3.90.30.07.01.0007.000006-02 - 394</t>
  </si>
  <si>
    <t>3.3.90.30.07.01.0007.000015-01 - 394</t>
  </si>
  <si>
    <t>3.3.90.30.07.01.0007.000016-01 - 394</t>
  </si>
  <si>
    <t>3.3.90.30.07.01.0007.000030-01 - 394</t>
  </si>
  <si>
    <t>3.3.90.30.07.11.0014.000016-01 - 410</t>
  </si>
  <si>
    <t>3.3.90.30.07.11.0014.000016-01 - 431</t>
  </si>
  <si>
    <t>3.3.90.30.07.01.0007.000004-02 - 431</t>
  </si>
  <si>
    <t>3.3.90.30.07.01.0007.000006-02 - 431</t>
  </si>
  <si>
    <t>3.3.90.30.07.01.0007.000015-01 - 431</t>
  </si>
  <si>
    <t>3.3.90.30.07.01.0007.000016-01 - 431</t>
  </si>
  <si>
    <t>3.3.90.30.07.01.0007.000030-01 - 431</t>
  </si>
  <si>
    <t>3.3.90.30.07.07.0046.000003-01 - 431</t>
  </si>
  <si>
    <t>3.3.90.30.07.01.0007.000006-02 - 480</t>
  </si>
  <si>
    <r>
      <t xml:space="preserve">PLS Nº </t>
    </r>
    <r>
      <rPr>
        <b/>
        <sz val="12"/>
        <rFont val="Calibri"/>
        <family val="2"/>
        <scheme val="minor"/>
      </rPr>
      <t>0120/2018</t>
    </r>
  </si>
  <si>
    <t>Abertura dia 11/09/2018</t>
  </si>
  <si>
    <t>PROC. SEI Nº 00410-00010748/2018-35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</si>
</sst>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65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left" vertical="center" wrapText="1"/>
      <protection/>
    </xf>
    <xf numFmtId="166" fontId="0" fillId="5" borderId="7" xfId="20" applyNumberFormat="1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0" borderId="7" xfId="20" applyNumberFormat="1" applyFont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 locked="0"/>
    </xf>
    <xf numFmtId="9" fontId="0" fillId="5" borderId="8" xfId="21" applyFont="1" applyFill="1" applyBorder="1" applyAlignment="1" applyProtection="1">
      <alignment horizontal="center" vertical="center"/>
      <protection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8" fillId="7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right" vertical="center" wrapText="1"/>
      <protection/>
    </xf>
    <xf numFmtId="0" fontId="3" fillId="4" borderId="18" xfId="0" applyFont="1" applyFill="1" applyBorder="1" applyAlignment="1" applyProtection="1">
      <alignment horizontal="righ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1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5" fontId="2" fillId="4" borderId="9" xfId="0" applyNumberFormat="1" applyFont="1" applyFill="1" applyBorder="1" applyAlignment="1" applyProtection="1">
      <alignment horizontal="center" vertical="center"/>
      <protection/>
    </xf>
    <xf numFmtId="165" fontId="2" fillId="4" borderId="11" xfId="0" applyNumberFormat="1" applyFont="1" applyFill="1" applyBorder="1" applyAlignment="1" applyProtection="1">
      <alignment horizontal="center" vertical="center"/>
      <protection/>
    </xf>
    <xf numFmtId="165" fontId="2" fillId="4" borderId="14" xfId="0" applyNumberFormat="1" applyFont="1" applyFill="1" applyBorder="1" applyAlignment="1" applyProtection="1">
      <alignment horizontal="center" vertical="center"/>
      <protection/>
    </xf>
    <xf numFmtId="165" fontId="2" fillId="4" borderId="16" xfId="0" applyNumberFormat="1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left" vertical="top" wrapText="1"/>
      <protection/>
    </xf>
    <xf numFmtId="0" fontId="3" fillId="4" borderId="18" xfId="0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="85" zoomScaleNormal="85" workbookViewId="0" topLeftCell="A22">
      <selection activeCell="H94" sqref="H94"/>
    </sheetView>
  </sheetViews>
  <sheetFormatPr defaultColWidth="9.140625" defaultRowHeight="15"/>
  <cols>
    <col min="1" max="1" width="27.140625" style="36" bestFit="1" customWidth="1"/>
    <col min="2" max="2" width="31.7109375" style="36" bestFit="1" customWidth="1"/>
    <col min="3" max="3" width="16.7109375" style="36" customWidth="1"/>
    <col min="4" max="4" width="67.57421875" style="36" customWidth="1"/>
    <col min="5" max="5" width="10.00390625" style="36" customWidth="1"/>
    <col min="6" max="6" width="12.28125" style="36" bestFit="1" customWidth="1"/>
    <col min="7" max="7" width="36.00390625" style="36" customWidth="1"/>
    <col min="8" max="8" width="15.00390625" style="36" customWidth="1"/>
    <col min="9" max="10" width="15.421875" style="36" customWidth="1"/>
    <col min="11" max="11" width="9.140625" style="38" customWidth="1"/>
    <col min="12" max="16384" width="9.140625" style="36" customWidth="1"/>
  </cols>
  <sheetData>
    <row r="1" spans="1:11" s="30" customFormat="1" ht="36">
      <c r="A1" s="28" t="s">
        <v>0</v>
      </c>
      <c r="B1" s="28" t="s">
        <v>105</v>
      </c>
      <c r="C1" s="28" t="s">
        <v>1</v>
      </c>
      <c r="D1" s="29" t="s">
        <v>2</v>
      </c>
      <c r="E1" s="28" t="s">
        <v>106</v>
      </c>
      <c r="F1" s="29" t="s">
        <v>107</v>
      </c>
      <c r="G1" s="29" t="s">
        <v>108</v>
      </c>
      <c r="H1" s="28" t="s">
        <v>109</v>
      </c>
      <c r="I1" s="28" t="s">
        <v>110</v>
      </c>
      <c r="J1" s="28" t="s">
        <v>111</v>
      </c>
      <c r="K1" s="37"/>
    </row>
    <row r="2" spans="1:11" s="30" customFormat="1" ht="36">
      <c r="A2" s="31" t="s">
        <v>115</v>
      </c>
      <c r="B2" s="31" t="s">
        <v>116</v>
      </c>
      <c r="C2" s="32" t="s">
        <v>117</v>
      </c>
      <c r="D2" s="33" t="s">
        <v>118</v>
      </c>
      <c r="E2" s="34" t="s">
        <v>119</v>
      </c>
      <c r="F2" s="34">
        <v>2</v>
      </c>
      <c r="G2" s="34" t="s">
        <v>85</v>
      </c>
      <c r="H2" s="35" t="s">
        <v>114</v>
      </c>
      <c r="I2" s="35" t="s">
        <v>114</v>
      </c>
      <c r="J2" s="35">
        <v>7</v>
      </c>
      <c r="K2" s="37"/>
    </row>
    <row r="3" spans="1:11" s="30" customFormat="1" ht="36">
      <c r="A3" s="31" t="s">
        <v>120</v>
      </c>
      <c r="B3" s="31" t="s">
        <v>121</v>
      </c>
      <c r="C3" s="32" t="s">
        <v>122</v>
      </c>
      <c r="D3" s="33" t="s">
        <v>123</v>
      </c>
      <c r="E3" s="34" t="s">
        <v>119</v>
      </c>
      <c r="F3" s="34">
        <v>2</v>
      </c>
      <c r="G3" s="34" t="s">
        <v>85</v>
      </c>
      <c r="H3" s="35" t="s">
        <v>114</v>
      </c>
      <c r="I3" s="35" t="s">
        <v>114</v>
      </c>
      <c r="J3" s="35">
        <v>59</v>
      </c>
      <c r="K3" s="37"/>
    </row>
    <row r="4" spans="1:11" s="30" customFormat="1" ht="36">
      <c r="A4" s="31" t="s">
        <v>124</v>
      </c>
      <c r="B4" s="31" t="s">
        <v>125</v>
      </c>
      <c r="C4" s="32" t="s">
        <v>126</v>
      </c>
      <c r="D4" s="33" t="s">
        <v>127</v>
      </c>
      <c r="E4" s="34" t="s">
        <v>119</v>
      </c>
      <c r="F4" s="34">
        <v>2</v>
      </c>
      <c r="G4" s="34" t="s">
        <v>85</v>
      </c>
      <c r="H4" s="35" t="s">
        <v>114</v>
      </c>
      <c r="I4" s="35" t="s">
        <v>114</v>
      </c>
      <c r="J4" s="35">
        <v>60</v>
      </c>
      <c r="K4" s="37"/>
    </row>
    <row r="5" spans="1:11" s="30" customFormat="1" ht="36">
      <c r="A5" s="31" t="s">
        <v>128</v>
      </c>
      <c r="B5" s="31" t="s">
        <v>129</v>
      </c>
      <c r="C5" s="32" t="s">
        <v>130</v>
      </c>
      <c r="D5" s="33" t="s">
        <v>131</v>
      </c>
      <c r="E5" s="34" t="s">
        <v>119</v>
      </c>
      <c r="F5" s="34">
        <v>2</v>
      </c>
      <c r="G5" s="34" t="s">
        <v>85</v>
      </c>
      <c r="H5" s="35" t="s">
        <v>114</v>
      </c>
      <c r="I5" s="35" t="s">
        <v>114</v>
      </c>
      <c r="J5" s="35">
        <v>80</v>
      </c>
      <c r="K5" s="37"/>
    </row>
    <row r="6" spans="1:11" s="30" customFormat="1" ht="36">
      <c r="A6" s="31" t="s">
        <v>132</v>
      </c>
      <c r="B6" s="31" t="s">
        <v>133</v>
      </c>
      <c r="C6" s="32" t="s">
        <v>134</v>
      </c>
      <c r="D6" s="33" t="s">
        <v>135</v>
      </c>
      <c r="E6" s="34" t="s">
        <v>119</v>
      </c>
      <c r="F6" s="34">
        <v>2</v>
      </c>
      <c r="G6" s="34" t="s">
        <v>85</v>
      </c>
      <c r="H6" s="35" t="s">
        <v>114</v>
      </c>
      <c r="I6" s="35" t="s">
        <v>114</v>
      </c>
      <c r="J6" s="35">
        <v>1679</v>
      </c>
      <c r="K6" s="37"/>
    </row>
    <row r="7" spans="1:11" s="30" customFormat="1" ht="36">
      <c r="A7" s="31" t="s">
        <v>136</v>
      </c>
      <c r="B7" s="31" t="s">
        <v>137</v>
      </c>
      <c r="C7" s="32" t="s">
        <v>138</v>
      </c>
      <c r="D7" s="33" t="s">
        <v>139</v>
      </c>
      <c r="E7" s="34" t="s">
        <v>119</v>
      </c>
      <c r="F7" s="34">
        <v>2</v>
      </c>
      <c r="G7" s="34" t="s">
        <v>85</v>
      </c>
      <c r="H7" s="35" t="s">
        <v>114</v>
      </c>
      <c r="I7" s="35" t="s">
        <v>114</v>
      </c>
      <c r="J7" s="35">
        <v>0</v>
      </c>
      <c r="K7" s="37"/>
    </row>
    <row r="8" spans="1:11" s="30" customFormat="1" ht="36">
      <c r="A8" s="31" t="s">
        <v>140</v>
      </c>
      <c r="B8" s="31" t="s">
        <v>141</v>
      </c>
      <c r="C8" s="32" t="s">
        <v>142</v>
      </c>
      <c r="D8" s="33" t="s">
        <v>143</v>
      </c>
      <c r="E8" s="34" t="s">
        <v>144</v>
      </c>
      <c r="F8" s="34">
        <v>2</v>
      </c>
      <c r="G8" s="34" t="s">
        <v>85</v>
      </c>
      <c r="H8" s="35" t="s">
        <v>114</v>
      </c>
      <c r="I8" s="35" t="s">
        <v>114</v>
      </c>
      <c r="J8" s="35">
        <v>72</v>
      </c>
      <c r="K8" s="37"/>
    </row>
    <row r="9" spans="1:11" s="30" customFormat="1" ht="36">
      <c r="A9" s="31" t="s">
        <v>120</v>
      </c>
      <c r="B9" s="31" t="s">
        <v>145</v>
      </c>
      <c r="C9" s="32" t="s">
        <v>122</v>
      </c>
      <c r="D9" s="33" t="s">
        <v>123</v>
      </c>
      <c r="E9" s="34" t="s">
        <v>119</v>
      </c>
      <c r="F9" s="34">
        <v>40</v>
      </c>
      <c r="G9" s="34" t="s">
        <v>93</v>
      </c>
      <c r="H9" s="35" t="s">
        <v>114</v>
      </c>
      <c r="I9" s="35" t="s">
        <v>114</v>
      </c>
      <c r="J9" s="35">
        <v>0</v>
      </c>
      <c r="K9" s="37"/>
    </row>
    <row r="10" spans="1:11" s="30" customFormat="1" ht="36">
      <c r="A10" s="31" t="s">
        <v>115</v>
      </c>
      <c r="B10" s="31" t="s">
        <v>146</v>
      </c>
      <c r="C10" s="32" t="s">
        <v>117</v>
      </c>
      <c r="D10" s="33" t="s">
        <v>118</v>
      </c>
      <c r="E10" s="34" t="s">
        <v>119</v>
      </c>
      <c r="F10" s="34">
        <v>40</v>
      </c>
      <c r="G10" s="34" t="s">
        <v>93</v>
      </c>
      <c r="H10" s="35" t="s">
        <v>114</v>
      </c>
      <c r="I10" s="35" t="s">
        <v>114</v>
      </c>
      <c r="J10" s="35">
        <v>0</v>
      </c>
      <c r="K10" s="37"/>
    </row>
    <row r="11" spans="1:11" s="30" customFormat="1" ht="36">
      <c r="A11" s="31" t="s">
        <v>128</v>
      </c>
      <c r="B11" s="31" t="s">
        <v>147</v>
      </c>
      <c r="C11" s="32" t="s">
        <v>130</v>
      </c>
      <c r="D11" s="33" t="s">
        <v>131</v>
      </c>
      <c r="E11" s="34" t="s">
        <v>119</v>
      </c>
      <c r="F11" s="34">
        <v>40</v>
      </c>
      <c r="G11" s="34" t="s">
        <v>93</v>
      </c>
      <c r="H11" s="35" t="s">
        <v>114</v>
      </c>
      <c r="I11" s="35" t="s">
        <v>114</v>
      </c>
      <c r="J11" s="35">
        <v>0</v>
      </c>
      <c r="K11" s="37"/>
    </row>
    <row r="12" spans="1:11" s="30" customFormat="1" ht="36">
      <c r="A12" s="31" t="s">
        <v>136</v>
      </c>
      <c r="B12" s="31" t="s">
        <v>148</v>
      </c>
      <c r="C12" s="32" t="s">
        <v>138</v>
      </c>
      <c r="D12" s="33" t="s">
        <v>139</v>
      </c>
      <c r="E12" s="34" t="s">
        <v>119</v>
      </c>
      <c r="F12" s="34">
        <v>40</v>
      </c>
      <c r="G12" s="34" t="s">
        <v>93</v>
      </c>
      <c r="H12" s="35" t="s">
        <v>114</v>
      </c>
      <c r="I12" s="35" t="s">
        <v>114</v>
      </c>
      <c r="J12" s="35">
        <v>0</v>
      </c>
      <c r="K12" s="37"/>
    </row>
    <row r="13" spans="1:11" s="30" customFormat="1" ht="36">
      <c r="A13" s="31" t="s">
        <v>124</v>
      </c>
      <c r="B13" s="31" t="s">
        <v>149</v>
      </c>
      <c r="C13" s="32" t="s">
        <v>126</v>
      </c>
      <c r="D13" s="33" t="s">
        <v>127</v>
      </c>
      <c r="E13" s="34" t="s">
        <v>119</v>
      </c>
      <c r="F13" s="34">
        <v>40</v>
      </c>
      <c r="G13" s="34" t="s">
        <v>93</v>
      </c>
      <c r="H13" s="35" t="s">
        <v>114</v>
      </c>
      <c r="I13" s="35" t="s">
        <v>114</v>
      </c>
      <c r="J13" s="35">
        <v>0</v>
      </c>
      <c r="K13" s="37"/>
    </row>
    <row r="14" spans="1:11" s="30" customFormat="1" ht="24">
      <c r="A14" s="31" t="s">
        <v>140</v>
      </c>
      <c r="B14" s="31" t="s">
        <v>150</v>
      </c>
      <c r="C14" s="32" t="s">
        <v>142</v>
      </c>
      <c r="D14" s="33" t="s">
        <v>143</v>
      </c>
      <c r="E14" s="34" t="s">
        <v>144</v>
      </c>
      <c r="F14" s="34">
        <v>52</v>
      </c>
      <c r="G14" s="34" t="s">
        <v>78</v>
      </c>
      <c r="H14" s="35" t="s">
        <v>114</v>
      </c>
      <c r="I14" s="35" t="s">
        <v>114</v>
      </c>
      <c r="J14" s="35">
        <v>800</v>
      </c>
      <c r="K14" s="37"/>
    </row>
    <row r="15" spans="1:11" s="30" customFormat="1" ht="24">
      <c r="A15" s="31" t="s">
        <v>140</v>
      </c>
      <c r="B15" s="31" t="s">
        <v>151</v>
      </c>
      <c r="C15" s="32" t="s">
        <v>142</v>
      </c>
      <c r="D15" s="33" t="s">
        <v>143</v>
      </c>
      <c r="E15" s="34" t="s">
        <v>144</v>
      </c>
      <c r="F15" s="34">
        <v>54</v>
      </c>
      <c r="G15" s="34" t="s">
        <v>80</v>
      </c>
      <c r="H15" s="35" t="s">
        <v>114</v>
      </c>
      <c r="I15" s="35" t="s">
        <v>114</v>
      </c>
      <c r="J15" s="35">
        <v>0</v>
      </c>
      <c r="K15" s="37"/>
    </row>
    <row r="16" spans="1:11" s="30" customFormat="1" ht="36">
      <c r="A16" s="31" t="s">
        <v>120</v>
      </c>
      <c r="B16" s="31" t="s">
        <v>152</v>
      </c>
      <c r="C16" s="32" t="s">
        <v>122</v>
      </c>
      <c r="D16" s="33" t="s">
        <v>123</v>
      </c>
      <c r="E16" s="34" t="s">
        <v>119</v>
      </c>
      <c r="F16" s="34">
        <v>54</v>
      </c>
      <c r="G16" s="34" t="s">
        <v>80</v>
      </c>
      <c r="H16" s="35" t="s">
        <v>114</v>
      </c>
      <c r="I16" s="35" t="s">
        <v>114</v>
      </c>
      <c r="J16" s="35">
        <v>0</v>
      </c>
      <c r="K16" s="37"/>
    </row>
    <row r="17" spans="1:11" s="30" customFormat="1" ht="36">
      <c r="A17" s="31" t="s">
        <v>115</v>
      </c>
      <c r="B17" s="31" t="s">
        <v>153</v>
      </c>
      <c r="C17" s="32" t="s">
        <v>117</v>
      </c>
      <c r="D17" s="33" t="s">
        <v>118</v>
      </c>
      <c r="E17" s="34" t="s">
        <v>119</v>
      </c>
      <c r="F17" s="34">
        <v>54</v>
      </c>
      <c r="G17" s="34" t="s">
        <v>80</v>
      </c>
      <c r="H17" s="35" t="s">
        <v>114</v>
      </c>
      <c r="I17" s="35" t="s">
        <v>114</v>
      </c>
      <c r="J17" s="35">
        <v>0</v>
      </c>
      <c r="K17" s="37"/>
    </row>
    <row r="18" spans="1:11" s="30" customFormat="1" ht="36">
      <c r="A18" s="31" t="s">
        <v>128</v>
      </c>
      <c r="B18" s="31" t="s">
        <v>154</v>
      </c>
      <c r="C18" s="32" t="s">
        <v>130</v>
      </c>
      <c r="D18" s="33" t="s">
        <v>131</v>
      </c>
      <c r="E18" s="34" t="s">
        <v>119</v>
      </c>
      <c r="F18" s="34">
        <v>54</v>
      </c>
      <c r="G18" s="34" t="s">
        <v>80</v>
      </c>
      <c r="H18" s="35" t="s">
        <v>114</v>
      </c>
      <c r="I18" s="35" t="s">
        <v>114</v>
      </c>
      <c r="J18" s="35">
        <v>0</v>
      </c>
      <c r="K18" s="37"/>
    </row>
    <row r="19" spans="1:11" s="30" customFormat="1" ht="36">
      <c r="A19" s="31" t="s">
        <v>136</v>
      </c>
      <c r="B19" s="31" t="s">
        <v>155</v>
      </c>
      <c r="C19" s="32" t="s">
        <v>138</v>
      </c>
      <c r="D19" s="33" t="s">
        <v>139</v>
      </c>
      <c r="E19" s="34" t="s">
        <v>119</v>
      </c>
      <c r="F19" s="34">
        <v>54</v>
      </c>
      <c r="G19" s="34" t="s">
        <v>80</v>
      </c>
      <c r="H19" s="35" t="s">
        <v>114</v>
      </c>
      <c r="I19" s="35" t="s">
        <v>114</v>
      </c>
      <c r="J19" s="35">
        <v>0</v>
      </c>
      <c r="K19" s="37"/>
    </row>
    <row r="20" spans="1:11" s="30" customFormat="1" ht="36">
      <c r="A20" s="31" t="s">
        <v>124</v>
      </c>
      <c r="B20" s="31" t="s">
        <v>156</v>
      </c>
      <c r="C20" s="32" t="s">
        <v>126</v>
      </c>
      <c r="D20" s="33" t="s">
        <v>127</v>
      </c>
      <c r="E20" s="34" t="s">
        <v>119</v>
      </c>
      <c r="F20" s="34">
        <v>54</v>
      </c>
      <c r="G20" s="34" t="s">
        <v>80</v>
      </c>
      <c r="H20" s="35" t="s">
        <v>114</v>
      </c>
      <c r="I20" s="35" t="s">
        <v>114</v>
      </c>
      <c r="J20" s="35">
        <v>0</v>
      </c>
      <c r="K20" s="37"/>
    </row>
    <row r="21" spans="1:11" s="30" customFormat="1" ht="24">
      <c r="A21" s="31" t="s">
        <v>132</v>
      </c>
      <c r="B21" s="31" t="s">
        <v>157</v>
      </c>
      <c r="C21" s="32" t="s">
        <v>134</v>
      </c>
      <c r="D21" s="33" t="s">
        <v>135</v>
      </c>
      <c r="E21" s="34" t="s">
        <v>119</v>
      </c>
      <c r="F21" s="34">
        <v>54</v>
      </c>
      <c r="G21" s="34" t="s">
        <v>80</v>
      </c>
      <c r="H21" s="35" t="s">
        <v>114</v>
      </c>
      <c r="I21" s="35" t="s">
        <v>114</v>
      </c>
      <c r="J21" s="35">
        <v>0</v>
      </c>
      <c r="K21" s="37"/>
    </row>
    <row r="22" spans="1:11" s="30" customFormat="1" ht="24">
      <c r="A22" s="31" t="s">
        <v>140</v>
      </c>
      <c r="B22" s="31" t="s">
        <v>158</v>
      </c>
      <c r="C22" s="32" t="s">
        <v>142</v>
      </c>
      <c r="D22" s="33" t="s">
        <v>143</v>
      </c>
      <c r="E22" s="34" t="s">
        <v>144</v>
      </c>
      <c r="F22" s="34">
        <v>72</v>
      </c>
      <c r="G22" s="34" t="s">
        <v>66</v>
      </c>
      <c r="H22" s="35" t="s">
        <v>114</v>
      </c>
      <c r="I22" s="35" t="s">
        <v>114</v>
      </c>
      <c r="J22" s="35">
        <v>0</v>
      </c>
      <c r="K22" s="37"/>
    </row>
    <row r="23" spans="1:11" s="30" customFormat="1" ht="36">
      <c r="A23" s="31" t="s">
        <v>128</v>
      </c>
      <c r="B23" s="31" t="s">
        <v>159</v>
      </c>
      <c r="C23" s="32" t="s">
        <v>130</v>
      </c>
      <c r="D23" s="33" t="s">
        <v>131</v>
      </c>
      <c r="E23" s="34" t="s">
        <v>119</v>
      </c>
      <c r="F23" s="34">
        <v>72</v>
      </c>
      <c r="G23" s="34" t="s">
        <v>66</v>
      </c>
      <c r="H23" s="35" t="s">
        <v>114</v>
      </c>
      <c r="I23" s="35" t="s">
        <v>114</v>
      </c>
      <c r="J23" s="35">
        <v>0</v>
      </c>
      <c r="K23" s="37"/>
    </row>
    <row r="24" spans="1:11" s="30" customFormat="1" ht="36">
      <c r="A24" s="31" t="s">
        <v>136</v>
      </c>
      <c r="B24" s="31" t="s">
        <v>160</v>
      </c>
      <c r="C24" s="32" t="s">
        <v>138</v>
      </c>
      <c r="D24" s="33" t="s">
        <v>139</v>
      </c>
      <c r="E24" s="34" t="s">
        <v>119</v>
      </c>
      <c r="F24" s="34">
        <v>72</v>
      </c>
      <c r="G24" s="34" t="s">
        <v>66</v>
      </c>
      <c r="H24" s="35" t="s">
        <v>114</v>
      </c>
      <c r="I24" s="35" t="s">
        <v>114</v>
      </c>
      <c r="J24" s="35">
        <v>0</v>
      </c>
      <c r="K24" s="37"/>
    </row>
    <row r="25" spans="1:11" s="30" customFormat="1" ht="24">
      <c r="A25" s="31" t="s">
        <v>140</v>
      </c>
      <c r="B25" s="31" t="s">
        <v>161</v>
      </c>
      <c r="C25" s="32" t="s">
        <v>142</v>
      </c>
      <c r="D25" s="33" t="s">
        <v>143</v>
      </c>
      <c r="E25" s="34" t="s">
        <v>144</v>
      </c>
      <c r="F25" s="34">
        <v>80</v>
      </c>
      <c r="G25" s="34" t="s">
        <v>92</v>
      </c>
      <c r="H25" s="35" t="s">
        <v>114</v>
      </c>
      <c r="I25" s="35" t="s">
        <v>114</v>
      </c>
      <c r="J25" s="35">
        <v>0</v>
      </c>
      <c r="K25" s="37"/>
    </row>
    <row r="26" spans="1:11" s="30" customFormat="1" ht="24">
      <c r="A26" s="31" t="s">
        <v>140</v>
      </c>
      <c r="B26" s="31" t="s">
        <v>162</v>
      </c>
      <c r="C26" s="32" t="s">
        <v>142</v>
      </c>
      <c r="D26" s="33" t="s">
        <v>143</v>
      </c>
      <c r="E26" s="34" t="s">
        <v>144</v>
      </c>
      <c r="F26" s="34">
        <v>90</v>
      </c>
      <c r="G26" s="34" t="s">
        <v>97</v>
      </c>
      <c r="H26" s="35" t="s">
        <v>114</v>
      </c>
      <c r="I26" s="35" t="s">
        <v>114</v>
      </c>
      <c r="J26" s="35">
        <v>0</v>
      </c>
      <c r="K26" s="37"/>
    </row>
    <row r="27" spans="1:11" s="30" customFormat="1" ht="36">
      <c r="A27" s="31" t="s">
        <v>120</v>
      </c>
      <c r="B27" s="31" t="s">
        <v>163</v>
      </c>
      <c r="C27" s="32" t="s">
        <v>122</v>
      </c>
      <c r="D27" s="33" t="s">
        <v>123</v>
      </c>
      <c r="E27" s="34" t="s">
        <v>119</v>
      </c>
      <c r="F27" s="34">
        <v>90</v>
      </c>
      <c r="G27" s="34" t="s">
        <v>97</v>
      </c>
      <c r="H27" s="35" t="s">
        <v>114</v>
      </c>
      <c r="I27" s="35" t="s">
        <v>114</v>
      </c>
      <c r="J27" s="35">
        <v>0</v>
      </c>
      <c r="K27" s="37"/>
    </row>
    <row r="28" spans="1:11" s="30" customFormat="1" ht="36">
      <c r="A28" s="31" t="s">
        <v>115</v>
      </c>
      <c r="B28" s="31" t="s">
        <v>164</v>
      </c>
      <c r="C28" s="32" t="s">
        <v>117</v>
      </c>
      <c r="D28" s="33" t="s">
        <v>118</v>
      </c>
      <c r="E28" s="34" t="s">
        <v>119</v>
      </c>
      <c r="F28" s="34">
        <v>90</v>
      </c>
      <c r="G28" s="34" t="s">
        <v>97</v>
      </c>
      <c r="H28" s="35" t="s">
        <v>114</v>
      </c>
      <c r="I28" s="35" t="s">
        <v>114</v>
      </c>
      <c r="J28" s="35">
        <v>0</v>
      </c>
      <c r="K28" s="37"/>
    </row>
    <row r="29" spans="1:11" s="30" customFormat="1" ht="36">
      <c r="A29" s="31" t="s">
        <v>128</v>
      </c>
      <c r="B29" s="31" t="s">
        <v>165</v>
      </c>
      <c r="C29" s="32" t="s">
        <v>130</v>
      </c>
      <c r="D29" s="33" t="s">
        <v>131</v>
      </c>
      <c r="E29" s="34" t="s">
        <v>119</v>
      </c>
      <c r="F29" s="34">
        <v>90</v>
      </c>
      <c r="G29" s="34" t="s">
        <v>97</v>
      </c>
      <c r="H29" s="35" t="s">
        <v>114</v>
      </c>
      <c r="I29" s="35" t="s">
        <v>114</v>
      </c>
      <c r="J29" s="35">
        <v>0</v>
      </c>
      <c r="K29" s="37"/>
    </row>
    <row r="30" spans="1:11" s="30" customFormat="1" ht="36">
      <c r="A30" s="31" t="s">
        <v>136</v>
      </c>
      <c r="B30" s="31" t="s">
        <v>166</v>
      </c>
      <c r="C30" s="32" t="s">
        <v>138</v>
      </c>
      <c r="D30" s="33" t="s">
        <v>139</v>
      </c>
      <c r="E30" s="34" t="s">
        <v>119</v>
      </c>
      <c r="F30" s="34">
        <v>90</v>
      </c>
      <c r="G30" s="34" t="s">
        <v>97</v>
      </c>
      <c r="H30" s="35" t="s">
        <v>114</v>
      </c>
      <c r="I30" s="35" t="s">
        <v>114</v>
      </c>
      <c r="J30" s="35">
        <v>0</v>
      </c>
      <c r="K30" s="37"/>
    </row>
    <row r="31" spans="1:11" s="30" customFormat="1" ht="36">
      <c r="A31" s="31" t="s">
        <v>124</v>
      </c>
      <c r="B31" s="31" t="s">
        <v>167</v>
      </c>
      <c r="C31" s="32" t="s">
        <v>126</v>
      </c>
      <c r="D31" s="33" t="s">
        <v>127</v>
      </c>
      <c r="E31" s="34" t="s">
        <v>119</v>
      </c>
      <c r="F31" s="34">
        <v>90</v>
      </c>
      <c r="G31" s="34" t="s">
        <v>97</v>
      </c>
      <c r="H31" s="35" t="s">
        <v>114</v>
      </c>
      <c r="I31" s="35" t="s">
        <v>114</v>
      </c>
      <c r="J31" s="35">
        <v>0</v>
      </c>
      <c r="K31" s="37"/>
    </row>
    <row r="32" spans="1:11" s="30" customFormat="1" ht="36">
      <c r="A32" s="31" t="s">
        <v>136</v>
      </c>
      <c r="B32" s="31" t="s">
        <v>168</v>
      </c>
      <c r="C32" s="32" t="s">
        <v>138</v>
      </c>
      <c r="D32" s="33" t="s">
        <v>139</v>
      </c>
      <c r="E32" s="34" t="s">
        <v>119</v>
      </c>
      <c r="F32" s="34">
        <v>121</v>
      </c>
      <c r="G32" s="34" t="s">
        <v>60</v>
      </c>
      <c r="H32" s="35" t="s">
        <v>114</v>
      </c>
      <c r="I32" s="35" t="s">
        <v>114</v>
      </c>
      <c r="J32" s="35">
        <v>0</v>
      </c>
      <c r="K32" s="37"/>
    </row>
    <row r="33" spans="1:11" s="30" customFormat="1" ht="36">
      <c r="A33" s="31" t="s">
        <v>115</v>
      </c>
      <c r="B33" s="31" t="s">
        <v>169</v>
      </c>
      <c r="C33" s="32" t="s">
        <v>117</v>
      </c>
      <c r="D33" s="33" t="s">
        <v>118</v>
      </c>
      <c r="E33" s="34" t="s">
        <v>119</v>
      </c>
      <c r="F33" s="34">
        <v>121</v>
      </c>
      <c r="G33" s="34" t="s">
        <v>60</v>
      </c>
      <c r="H33" s="35" t="s">
        <v>114</v>
      </c>
      <c r="I33" s="35" t="s">
        <v>114</v>
      </c>
      <c r="J33" s="35">
        <v>0</v>
      </c>
      <c r="K33" s="37"/>
    </row>
    <row r="34" spans="1:11" s="30" customFormat="1" ht="36">
      <c r="A34" s="31" t="s">
        <v>124</v>
      </c>
      <c r="B34" s="31" t="s">
        <v>170</v>
      </c>
      <c r="C34" s="32" t="s">
        <v>126</v>
      </c>
      <c r="D34" s="33" t="s">
        <v>127</v>
      </c>
      <c r="E34" s="34" t="s">
        <v>119</v>
      </c>
      <c r="F34" s="34">
        <v>121</v>
      </c>
      <c r="G34" s="34" t="s">
        <v>60</v>
      </c>
      <c r="H34" s="35" t="s">
        <v>114</v>
      </c>
      <c r="I34" s="35" t="s">
        <v>114</v>
      </c>
      <c r="J34" s="35">
        <v>0</v>
      </c>
      <c r="K34" s="37"/>
    </row>
    <row r="35" spans="1:11" s="30" customFormat="1" ht="36">
      <c r="A35" s="31" t="s">
        <v>120</v>
      </c>
      <c r="B35" s="31" t="s">
        <v>171</v>
      </c>
      <c r="C35" s="32" t="s">
        <v>122</v>
      </c>
      <c r="D35" s="33" t="s">
        <v>123</v>
      </c>
      <c r="E35" s="34" t="s">
        <v>119</v>
      </c>
      <c r="F35" s="34">
        <v>121</v>
      </c>
      <c r="G35" s="34" t="s">
        <v>60</v>
      </c>
      <c r="H35" s="35" t="s">
        <v>114</v>
      </c>
      <c r="I35" s="35" t="s">
        <v>114</v>
      </c>
      <c r="J35" s="35">
        <v>0</v>
      </c>
      <c r="K35" s="37"/>
    </row>
    <row r="36" spans="1:11" s="30" customFormat="1" ht="24">
      <c r="A36" s="31" t="s">
        <v>140</v>
      </c>
      <c r="B36" s="31" t="s">
        <v>172</v>
      </c>
      <c r="C36" s="32" t="s">
        <v>142</v>
      </c>
      <c r="D36" s="33" t="s">
        <v>143</v>
      </c>
      <c r="E36" s="34" t="s">
        <v>144</v>
      </c>
      <c r="F36" s="34">
        <v>131</v>
      </c>
      <c r="G36" s="34" t="s">
        <v>36</v>
      </c>
      <c r="H36" s="35" t="s">
        <v>114</v>
      </c>
      <c r="I36" s="35" t="s">
        <v>114</v>
      </c>
      <c r="J36" s="35">
        <v>0</v>
      </c>
      <c r="K36" s="37"/>
    </row>
    <row r="37" spans="1:11" s="30" customFormat="1" ht="36">
      <c r="A37" s="31" t="s">
        <v>124</v>
      </c>
      <c r="B37" s="31" t="s">
        <v>173</v>
      </c>
      <c r="C37" s="32" t="s">
        <v>126</v>
      </c>
      <c r="D37" s="33" t="s">
        <v>127</v>
      </c>
      <c r="E37" s="34" t="s">
        <v>119</v>
      </c>
      <c r="F37" s="34">
        <v>132</v>
      </c>
      <c r="G37" s="34" t="s">
        <v>33</v>
      </c>
      <c r="H37" s="35" t="s">
        <v>114</v>
      </c>
      <c r="I37" s="35" t="s">
        <v>114</v>
      </c>
      <c r="J37" s="35">
        <v>17</v>
      </c>
      <c r="K37" s="37"/>
    </row>
    <row r="38" spans="1:11" s="30" customFormat="1" ht="36">
      <c r="A38" s="31" t="s">
        <v>128</v>
      </c>
      <c r="B38" s="31" t="s">
        <v>174</v>
      </c>
      <c r="C38" s="32" t="s">
        <v>130</v>
      </c>
      <c r="D38" s="33" t="s">
        <v>131</v>
      </c>
      <c r="E38" s="34" t="s">
        <v>119</v>
      </c>
      <c r="F38" s="34">
        <v>132</v>
      </c>
      <c r="G38" s="34" t="s">
        <v>33</v>
      </c>
      <c r="H38" s="35" t="s">
        <v>114</v>
      </c>
      <c r="I38" s="35" t="s">
        <v>114</v>
      </c>
      <c r="J38" s="35">
        <v>31</v>
      </c>
      <c r="K38" s="37"/>
    </row>
    <row r="39" spans="1:11" s="30" customFormat="1" ht="36">
      <c r="A39" s="31" t="s">
        <v>136</v>
      </c>
      <c r="B39" s="31" t="s">
        <v>175</v>
      </c>
      <c r="C39" s="32" t="s">
        <v>138</v>
      </c>
      <c r="D39" s="33" t="s">
        <v>139</v>
      </c>
      <c r="E39" s="34" t="s">
        <v>119</v>
      </c>
      <c r="F39" s="34">
        <v>132</v>
      </c>
      <c r="G39" s="34" t="s">
        <v>33</v>
      </c>
      <c r="H39" s="35" t="s">
        <v>114</v>
      </c>
      <c r="I39" s="35" t="s">
        <v>114</v>
      </c>
      <c r="J39" s="35">
        <v>46</v>
      </c>
      <c r="K39" s="37"/>
    </row>
    <row r="40" spans="1:11" s="30" customFormat="1" ht="36">
      <c r="A40" s="31" t="s">
        <v>115</v>
      </c>
      <c r="B40" s="31" t="s">
        <v>176</v>
      </c>
      <c r="C40" s="32" t="s">
        <v>117</v>
      </c>
      <c r="D40" s="33" t="s">
        <v>118</v>
      </c>
      <c r="E40" s="34" t="s">
        <v>119</v>
      </c>
      <c r="F40" s="34">
        <v>132</v>
      </c>
      <c r="G40" s="34" t="s">
        <v>33</v>
      </c>
      <c r="H40" s="35" t="s">
        <v>114</v>
      </c>
      <c r="I40" s="35" t="s">
        <v>114</v>
      </c>
      <c r="J40" s="35">
        <v>53</v>
      </c>
      <c r="K40" s="37"/>
    </row>
    <row r="41" spans="1:11" s="30" customFormat="1" ht="36">
      <c r="A41" s="31" t="s">
        <v>120</v>
      </c>
      <c r="B41" s="31" t="s">
        <v>177</v>
      </c>
      <c r="C41" s="32" t="s">
        <v>122</v>
      </c>
      <c r="D41" s="33" t="s">
        <v>123</v>
      </c>
      <c r="E41" s="34" t="s">
        <v>119</v>
      </c>
      <c r="F41" s="34">
        <v>132</v>
      </c>
      <c r="G41" s="34" t="s">
        <v>33</v>
      </c>
      <c r="H41" s="35" t="s">
        <v>114</v>
      </c>
      <c r="I41" s="35" t="s">
        <v>114</v>
      </c>
      <c r="J41" s="35">
        <v>67</v>
      </c>
      <c r="K41" s="37"/>
    </row>
    <row r="42" spans="1:11" s="30" customFormat="1" ht="24">
      <c r="A42" s="31" t="s">
        <v>132</v>
      </c>
      <c r="B42" s="31" t="s">
        <v>178</v>
      </c>
      <c r="C42" s="32" t="s">
        <v>134</v>
      </c>
      <c r="D42" s="33" t="s">
        <v>135</v>
      </c>
      <c r="E42" s="34" t="s">
        <v>119</v>
      </c>
      <c r="F42" s="34">
        <v>132</v>
      </c>
      <c r="G42" s="34" t="s">
        <v>33</v>
      </c>
      <c r="H42" s="35" t="s">
        <v>114</v>
      </c>
      <c r="I42" s="35" t="s">
        <v>114</v>
      </c>
      <c r="J42" s="35">
        <v>235</v>
      </c>
      <c r="K42" s="37"/>
    </row>
    <row r="43" spans="1:11" s="30" customFormat="1" ht="24">
      <c r="A43" s="31" t="s">
        <v>140</v>
      </c>
      <c r="B43" s="31" t="s">
        <v>179</v>
      </c>
      <c r="C43" s="32" t="s">
        <v>142</v>
      </c>
      <c r="D43" s="33" t="s">
        <v>143</v>
      </c>
      <c r="E43" s="34" t="s">
        <v>144</v>
      </c>
      <c r="F43" s="34">
        <v>135</v>
      </c>
      <c r="G43" s="34" t="s">
        <v>27</v>
      </c>
      <c r="H43" s="35" t="s">
        <v>114</v>
      </c>
      <c r="I43" s="35" t="s">
        <v>114</v>
      </c>
      <c r="J43" s="35">
        <v>0</v>
      </c>
      <c r="K43" s="37"/>
    </row>
    <row r="44" spans="1:11" s="30" customFormat="1" ht="24">
      <c r="A44" s="31" t="s">
        <v>140</v>
      </c>
      <c r="B44" s="31" t="s">
        <v>180</v>
      </c>
      <c r="C44" s="32" t="s">
        <v>142</v>
      </c>
      <c r="D44" s="33" t="s">
        <v>143</v>
      </c>
      <c r="E44" s="34" t="s">
        <v>144</v>
      </c>
      <c r="F44" s="34">
        <v>138</v>
      </c>
      <c r="G44" s="34" t="s">
        <v>25</v>
      </c>
      <c r="H44" s="35" t="s">
        <v>114</v>
      </c>
      <c r="I44" s="35" t="s">
        <v>114</v>
      </c>
      <c r="J44" s="35">
        <v>0</v>
      </c>
      <c r="K44" s="37"/>
    </row>
    <row r="45" spans="1:11" s="30" customFormat="1" ht="24">
      <c r="A45" s="31" t="s">
        <v>140</v>
      </c>
      <c r="B45" s="31" t="s">
        <v>181</v>
      </c>
      <c r="C45" s="32" t="s">
        <v>142</v>
      </c>
      <c r="D45" s="33" t="s">
        <v>143</v>
      </c>
      <c r="E45" s="34" t="s">
        <v>144</v>
      </c>
      <c r="F45" s="34">
        <v>139</v>
      </c>
      <c r="G45" s="34" t="s">
        <v>35</v>
      </c>
      <c r="H45" s="35" t="s">
        <v>114</v>
      </c>
      <c r="I45" s="35" t="s">
        <v>114</v>
      </c>
      <c r="J45" s="35">
        <v>0</v>
      </c>
      <c r="K45" s="37"/>
    </row>
    <row r="46" spans="1:11" s="30" customFormat="1" ht="24">
      <c r="A46" s="31" t="s">
        <v>140</v>
      </c>
      <c r="B46" s="31" t="s">
        <v>182</v>
      </c>
      <c r="C46" s="32" t="s">
        <v>142</v>
      </c>
      <c r="D46" s="33" t="s">
        <v>143</v>
      </c>
      <c r="E46" s="34" t="s">
        <v>144</v>
      </c>
      <c r="F46" s="34">
        <v>141</v>
      </c>
      <c r="G46" s="34" t="s">
        <v>44</v>
      </c>
      <c r="H46" s="35" t="s">
        <v>114</v>
      </c>
      <c r="I46" s="35" t="s">
        <v>114</v>
      </c>
      <c r="J46" s="35">
        <v>0</v>
      </c>
      <c r="K46" s="37"/>
    </row>
    <row r="47" spans="1:11" s="30" customFormat="1" ht="24">
      <c r="A47" s="31" t="s">
        <v>140</v>
      </c>
      <c r="B47" s="31" t="s">
        <v>183</v>
      </c>
      <c r="C47" s="32" t="s">
        <v>142</v>
      </c>
      <c r="D47" s="33" t="s">
        <v>143</v>
      </c>
      <c r="E47" s="34" t="s">
        <v>144</v>
      </c>
      <c r="F47" s="34">
        <v>142</v>
      </c>
      <c r="G47" s="34" t="s">
        <v>28</v>
      </c>
      <c r="H47" s="35" t="s">
        <v>114</v>
      </c>
      <c r="I47" s="35" t="s">
        <v>114</v>
      </c>
      <c r="J47" s="35">
        <v>1</v>
      </c>
      <c r="K47" s="37"/>
    </row>
    <row r="48" spans="1:11" s="30" customFormat="1" ht="36">
      <c r="A48" s="31" t="s">
        <v>120</v>
      </c>
      <c r="B48" s="31" t="s">
        <v>184</v>
      </c>
      <c r="C48" s="32" t="s">
        <v>122</v>
      </c>
      <c r="D48" s="33" t="s">
        <v>123</v>
      </c>
      <c r="E48" s="34" t="s">
        <v>119</v>
      </c>
      <c r="F48" s="34">
        <v>142</v>
      </c>
      <c r="G48" s="34" t="s">
        <v>28</v>
      </c>
      <c r="H48" s="35" t="s">
        <v>114</v>
      </c>
      <c r="I48" s="35" t="s">
        <v>114</v>
      </c>
      <c r="J48" s="35">
        <v>7</v>
      </c>
      <c r="K48" s="37"/>
    </row>
    <row r="49" spans="1:11" s="30" customFormat="1" ht="36">
      <c r="A49" s="31" t="s">
        <v>115</v>
      </c>
      <c r="B49" s="31" t="s">
        <v>185</v>
      </c>
      <c r="C49" s="32" t="s">
        <v>117</v>
      </c>
      <c r="D49" s="33" t="s">
        <v>118</v>
      </c>
      <c r="E49" s="34" t="s">
        <v>119</v>
      </c>
      <c r="F49" s="34">
        <v>142</v>
      </c>
      <c r="G49" s="34" t="s">
        <v>28</v>
      </c>
      <c r="H49" s="35" t="s">
        <v>114</v>
      </c>
      <c r="I49" s="35" t="s">
        <v>114</v>
      </c>
      <c r="J49" s="35">
        <v>8</v>
      </c>
      <c r="K49" s="37"/>
    </row>
    <row r="50" spans="1:11" s="30" customFormat="1" ht="36">
      <c r="A50" s="31" t="s">
        <v>128</v>
      </c>
      <c r="B50" s="31" t="s">
        <v>186</v>
      </c>
      <c r="C50" s="32" t="s">
        <v>130</v>
      </c>
      <c r="D50" s="33" t="s">
        <v>131</v>
      </c>
      <c r="E50" s="34" t="s">
        <v>119</v>
      </c>
      <c r="F50" s="34">
        <v>142</v>
      </c>
      <c r="G50" s="34" t="s">
        <v>28</v>
      </c>
      <c r="H50" s="35" t="s">
        <v>114</v>
      </c>
      <c r="I50" s="35" t="s">
        <v>114</v>
      </c>
      <c r="J50" s="35">
        <v>8</v>
      </c>
      <c r="K50" s="37"/>
    </row>
    <row r="51" spans="1:11" s="30" customFormat="1" ht="36">
      <c r="A51" s="31" t="s">
        <v>136</v>
      </c>
      <c r="B51" s="31" t="s">
        <v>187</v>
      </c>
      <c r="C51" s="32" t="s">
        <v>138</v>
      </c>
      <c r="D51" s="33" t="s">
        <v>139</v>
      </c>
      <c r="E51" s="34" t="s">
        <v>119</v>
      </c>
      <c r="F51" s="34">
        <v>142</v>
      </c>
      <c r="G51" s="34" t="s">
        <v>28</v>
      </c>
      <c r="H51" s="35" t="s">
        <v>114</v>
      </c>
      <c r="I51" s="35" t="s">
        <v>114</v>
      </c>
      <c r="J51" s="35">
        <v>8</v>
      </c>
      <c r="K51" s="37"/>
    </row>
    <row r="52" spans="1:11" s="30" customFormat="1" ht="36">
      <c r="A52" s="31" t="s">
        <v>124</v>
      </c>
      <c r="B52" s="31" t="s">
        <v>188</v>
      </c>
      <c r="C52" s="32" t="s">
        <v>126</v>
      </c>
      <c r="D52" s="33" t="s">
        <v>127</v>
      </c>
      <c r="E52" s="34" t="s">
        <v>119</v>
      </c>
      <c r="F52" s="34">
        <v>142</v>
      </c>
      <c r="G52" s="34" t="s">
        <v>28</v>
      </c>
      <c r="H52" s="35" t="s">
        <v>114</v>
      </c>
      <c r="I52" s="35" t="s">
        <v>114</v>
      </c>
      <c r="J52" s="35">
        <v>8</v>
      </c>
      <c r="K52" s="37"/>
    </row>
    <row r="53" spans="1:11" s="30" customFormat="1" ht="36">
      <c r="A53" s="31" t="s">
        <v>136</v>
      </c>
      <c r="B53" s="31" t="s">
        <v>189</v>
      </c>
      <c r="C53" s="32" t="s">
        <v>138</v>
      </c>
      <c r="D53" s="33" t="s">
        <v>139</v>
      </c>
      <c r="E53" s="34" t="s">
        <v>119</v>
      </c>
      <c r="F53" s="34">
        <v>144</v>
      </c>
      <c r="G53" s="34" t="s">
        <v>30</v>
      </c>
      <c r="H53" s="35" t="s">
        <v>114</v>
      </c>
      <c r="I53" s="35" t="s">
        <v>114</v>
      </c>
      <c r="J53" s="35">
        <v>0</v>
      </c>
      <c r="K53" s="37"/>
    </row>
    <row r="54" spans="1:11" s="30" customFormat="1" ht="36">
      <c r="A54" s="31" t="s">
        <v>124</v>
      </c>
      <c r="B54" s="31" t="s">
        <v>190</v>
      </c>
      <c r="C54" s="32" t="s">
        <v>126</v>
      </c>
      <c r="D54" s="33" t="s">
        <v>127</v>
      </c>
      <c r="E54" s="34" t="s">
        <v>119</v>
      </c>
      <c r="F54" s="34">
        <v>144</v>
      </c>
      <c r="G54" s="34" t="s">
        <v>30</v>
      </c>
      <c r="H54" s="35" t="s">
        <v>114</v>
      </c>
      <c r="I54" s="35" t="s">
        <v>114</v>
      </c>
      <c r="J54" s="35">
        <v>0</v>
      </c>
      <c r="K54" s="37"/>
    </row>
    <row r="55" spans="1:11" s="30" customFormat="1" ht="36">
      <c r="A55" s="31" t="s">
        <v>120</v>
      </c>
      <c r="B55" s="31" t="s">
        <v>191</v>
      </c>
      <c r="C55" s="32" t="s">
        <v>122</v>
      </c>
      <c r="D55" s="33" t="s">
        <v>123</v>
      </c>
      <c r="E55" s="34" t="s">
        <v>119</v>
      </c>
      <c r="F55" s="34">
        <v>144</v>
      </c>
      <c r="G55" s="34" t="s">
        <v>30</v>
      </c>
      <c r="H55" s="35" t="s">
        <v>114</v>
      </c>
      <c r="I55" s="35" t="s">
        <v>114</v>
      </c>
      <c r="J55" s="35">
        <v>0</v>
      </c>
      <c r="K55" s="37"/>
    </row>
    <row r="56" spans="1:11" s="30" customFormat="1" ht="36">
      <c r="A56" s="31" t="s">
        <v>128</v>
      </c>
      <c r="B56" s="31" t="s">
        <v>192</v>
      </c>
      <c r="C56" s="32" t="s">
        <v>130</v>
      </c>
      <c r="D56" s="33" t="s">
        <v>131</v>
      </c>
      <c r="E56" s="34" t="s">
        <v>119</v>
      </c>
      <c r="F56" s="34">
        <v>144</v>
      </c>
      <c r="G56" s="34" t="s">
        <v>30</v>
      </c>
      <c r="H56" s="35" t="s">
        <v>114</v>
      </c>
      <c r="I56" s="35" t="s">
        <v>114</v>
      </c>
      <c r="J56" s="35">
        <v>0</v>
      </c>
      <c r="K56" s="37"/>
    </row>
    <row r="57" spans="1:11" s="30" customFormat="1" ht="24">
      <c r="A57" s="31" t="s">
        <v>132</v>
      </c>
      <c r="B57" s="31" t="s">
        <v>193</v>
      </c>
      <c r="C57" s="32" t="s">
        <v>134</v>
      </c>
      <c r="D57" s="33" t="s">
        <v>135</v>
      </c>
      <c r="E57" s="34" t="s">
        <v>119</v>
      </c>
      <c r="F57" s="34">
        <v>144</v>
      </c>
      <c r="G57" s="34" t="s">
        <v>30</v>
      </c>
      <c r="H57" s="35" t="s">
        <v>114</v>
      </c>
      <c r="I57" s="35" t="s">
        <v>114</v>
      </c>
      <c r="J57" s="35">
        <v>0</v>
      </c>
      <c r="K57" s="37"/>
    </row>
    <row r="58" spans="1:11" s="30" customFormat="1" ht="36">
      <c r="A58" s="31" t="s">
        <v>115</v>
      </c>
      <c r="B58" s="31" t="s">
        <v>194</v>
      </c>
      <c r="C58" s="32" t="s">
        <v>117</v>
      </c>
      <c r="D58" s="33" t="s">
        <v>118</v>
      </c>
      <c r="E58" s="34" t="s">
        <v>119</v>
      </c>
      <c r="F58" s="34">
        <v>150</v>
      </c>
      <c r="G58" s="34" t="s">
        <v>112</v>
      </c>
      <c r="H58" s="35" t="s">
        <v>114</v>
      </c>
      <c r="I58" s="35" t="s">
        <v>114</v>
      </c>
      <c r="J58" s="35">
        <v>17</v>
      </c>
      <c r="K58" s="37"/>
    </row>
    <row r="59" spans="1:11" s="30" customFormat="1" ht="36">
      <c r="A59" s="31" t="s">
        <v>124</v>
      </c>
      <c r="B59" s="31" t="s">
        <v>195</v>
      </c>
      <c r="C59" s="32" t="s">
        <v>126</v>
      </c>
      <c r="D59" s="33" t="s">
        <v>127</v>
      </c>
      <c r="E59" s="34" t="s">
        <v>119</v>
      </c>
      <c r="F59" s="34">
        <v>150</v>
      </c>
      <c r="G59" s="34" t="s">
        <v>112</v>
      </c>
      <c r="H59" s="35" t="s">
        <v>114</v>
      </c>
      <c r="I59" s="35" t="s">
        <v>114</v>
      </c>
      <c r="J59" s="35">
        <v>50</v>
      </c>
      <c r="K59" s="37"/>
    </row>
    <row r="60" spans="1:11" s="30" customFormat="1" ht="36">
      <c r="A60" s="31" t="s">
        <v>120</v>
      </c>
      <c r="B60" s="31" t="s">
        <v>196</v>
      </c>
      <c r="C60" s="32" t="s">
        <v>122</v>
      </c>
      <c r="D60" s="33" t="s">
        <v>123</v>
      </c>
      <c r="E60" s="34" t="s">
        <v>119</v>
      </c>
      <c r="F60" s="34">
        <v>150</v>
      </c>
      <c r="G60" s="34" t="s">
        <v>112</v>
      </c>
      <c r="H60" s="35" t="s">
        <v>114</v>
      </c>
      <c r="I60" s="35" t="s">
        <v>114</v>
      </c>
      <c r="J60" s="35">
        <v>56</v>
      </c>
      <c r="K60" s="37"/>
    </row>
    <row r="61" spans="1:11" s="30" customFormat="1" ht="36">
      <c r="A61" s="31" t="s">
        <v>136</v>
      </c>
      <c r="B61" s="31" t="s">
        <v>197</v>
      </c>
      <c r="C61" s="32" t="s">
        <v>138</v>
      </c>
      <c r="D61" s="33" t="s">
        <v>139</v>
      </c>
      <c r="E61" s="34" t="s">
        <v>119</v>
      </c>
      <c r="F61" s="34">
        <v>150</v>
      </c>
      <c r="G61" s="34" t="s">
        <v>112</v>
      </c>
      <c r="H61" s="35" t="s">
        <v>114</v>
      </c>
      <c r="I61" s="35" t="s">
        <v>114</v>
      </c>
      <c r="J61" s="35">
        <v>87</v>
      </c>
      <c r="K61" s="37"/>
    </row>
    <row r="62" spans="1:11" s="30" customFormat="1" ht="24">
      <c r="A62" s="31" t="s">
        <v>140</v>
      </c>
      <c r="B62" s="31" t="s">
        <v>198</v>
      </c>
      <c r="C62" s="32" t="s">
        <v>142</v>
      </c>
      <c r="D62" s="33" t="s">
        <v>143</v>
      </c>
      <c r="E62" s="34" t="s">
        <v>144</v>
      </c>
      <c r="F62" s="34">
        <v>151</v>
      </c>
      <c r="G62" s="34" t="s">
        <v>54</v>
      </c>
      <c r="H62" s="35" t="s">
        <v>114</v>
      </c>
      <c r="I62" s="35" t="s">
        <v>114</v>
      </c>
      <c r="J62" s="35">
        <v>4</v>
      </c>
      <c r="K62" s="37"/>
    </row>
    <row r="63" spans="1:11" s="30" customFormat="1" ht="36">
      <c r="A63" s="31" t="s">
        <v>136</v>
      </c>
      <c r="B63" s="31" t="s">
        <v>199</v>
      </c>
      <c r="C63" s="32" t="s">
        <v>138</v>
      </c>
      <c r="D63" s="33" t="s">
        <v>139</v>
      </c>
      <c r="E63" s="34" t="s">
        <v>119</v>
      </c>
      <c r="F63" s="34">
        <v>151</v>
      </c>
      <c r="G63" s="34" t="s">
        <v>54</v>
      </c>
      <c r="H63" s="35" t="s">
        <v>114</v>
      </c>
      <c r="I63" s="35" t="s">
        <v>114</v>
      </c>
      <c r="J63" s="35">
        <v>5</v>
      </c>
      <c r="K63" s="37"/>
    </row>
    <row r="64" spans="1:11" s="30" customFormat="1" ht="24">
      <c r="A64" s="31" t="s">
        <v>140</v>
      </c>
      <c r="B64" s="31" t="s">
        <v>200</v>
      </c>
      <c r="C64" s="32" t="s">
        <v>142</v>
      </c>
      <c r="D64" s="33" t="s">
        <v>143</v>
      </c>
      <c r="E64" s="34" t="s">
        <v>144</v>
      </c>
      <c r="F64" s="34">
        <v>195</v>
      </c>
      <c r="G64" s="34" t="s">
        <v>75</v>
      </c>
      <c r="H64" s="35" t="s">
        <v>114</v>
      </c>
      <c r="I64" s="35" t="s">
        <v>114</v>
      </c>
      <c r="J64" s="35">
        <v>0</v>
      </c>
      <c r="K64" s="37"/>
    </row>
    <row r="65" spans="1:11" s="30" customFormat="1" ht="24">
      <c r="A65" s="31" t="s">
        <v>140</v>
      </c>
      <c r="B65" s="31" t="s">
        <v>201</v>
      </c>
      <c r="C65" s="32" t="s">
        <v>142</v>
      </c>
      <c r="D65" s="33" t="s">
        <v>143</v>
      </c>
      <c r="E65" s="34" t="s">
        <v>144</v>
      </c>
      <c r="F65" s="34">
        <v>196</v>
      </c>
      <c r="G65" s="34" t="s">
        <v>70</v>
      </c>
      <c r="H65" s="35" t="s">
        <v>114</v>
      </c>
      <c r="I65" s="35" t="s">
        <v>114</v>
      </c>
      <c r="J65" s="35">
        <v>0</v>
      </c>
      <c r="K65" s="37"/>
    </row>
    <row r="66" spans="1:11" s="30" customFormat="1" ht="36">
      <c r="A66" s="31" t="s">
        <v>136</v>
      </c>
      <c r="B66" s="31" t="s">
        <v>202</v>
      </c>
      <c r="C66" s="32" t="s">
        <v>138</v>
      </c>
      <c r="D66" s="33" t="s">
        <v>139</v>
      </c>
      <c r="E66" s="34" t="s">
        <v>119</v>
      </c>
      <c r="F66" s="34">
        <v>196</v>
      </c>
      <c r="G66" s="34" t="s">
        <v>70</v>
      </c>
      <c r="H66" s="35" t="s">
        <v>114</v>
      </c>
      <c r="I66" s="35" t="s">
        <v>114</v>
      </c>
      <c r="J66" s="35">
        <v>20</v>
      </c>
      <c r="K66" s="37"/>
    </row>
    <row r="67" spans="1:11" s="30" customFormat="1" ht="36">
      <c r="A67" s="31" t="s">
        <v>128</v>
      </c>
      <c r="B67" s="31" t="s">
        <v>203</v>
      </c>
      <c r="C67" s="32" t="s">
        <v>130</v>
      </c>
      <c r="D67" s="33" t="s">
        <v>131</v>
      </c>
      <c r="E67" s="34" t="s">
        <v>119</v>
      </c>
      <c r="F67" s="34">
        <v>196</v>
      </c>
      <c r="G67" s="34" t="s">
        <v>70</v>
      </c>
      <c r="H67" s="35" t="s">
        <v>114</v>
      </c>
      <c r="I67" s="35" t="s">
        <v>114</v>
      </c>
      <c r="J67" s="35">
        <v>20</v>
      </c>
      <c r="K67" s="37"/>
    </row>
    <row r="68" spans="1:11" s="30" customFormat="1" ht="24">
      <c r="A68" s="31" t="s">
        <v>140</v>
      </c>
      <c r="B68" s="31" t="s">
        <v>204</v>
      </c>
      <c r="C68" s="32" t="s">
        <v>142</v>
      </c>
      <c r="D68" s="33" t="s">
        <v>143</v>
      </c>
      <c r="E68" s="34" t="s">
        <v>144</v>
      </c>
      <c r="F68" s="34">
        <v>220</v>
      </c>
      <c r="G68" s="34" t="s">
        <v>100</v>
      </c>
      <c r="H68" s="35" t="s">
        <v>114</v>
      </c>
      <c r="I68" s="35" t="s">
        <v>114</v>
      </c>
      <c r="J68" s="35">
        <v>0</v>
      </c>
      <c r="K68" s="37"/>
    </row>
    <row r="69" spans="1:11" s="30" customFormat="1" ht="36">
      <c r="A69" s="31" t="s">
        <v>120</v>
      </c>
      <c r="B69" s="31" t="s">
        <v>205</v>
      </c>
      <c r="C69" s="32" t="s">
        <v>122</v>
      </c>
      <c r="D69" s="33" t="s">
        <v>123</v>
      </c>
      <c r="E69" s="34" t="s">
        <v>119</v>
      </c>
      <c r="F69" s="34">
        <v>366</v>
      </c>
      <c r="G69" s="34" t="s">
        <v>34</v>
      </c>
      <c r="H69" s="35" t="s">
        <v>114</v>
      </c>
      <c r="I69" s="35" t="s">
        <v>114</v>
      </c>
      <c r="J69" s="35">
        <v>0</v>
      </c>
      <c r="K69" s="37"/>
    </row>
    <row r="70" spans="1:11" s="30" customFormat="1" ht="36">
      <c r="A70" s="31" t="s">
        <v>128</v>
      </c>
      <c r="B70" s="31" t="s">
        <v>206</v>
      </c>
      <c r="C70" s="32" t="s">
        <v>130</v>
      </c>
      <c r="D70" s="33" t="s">
        <v>131</v>
      </c>
      <c r="E70" s="34" t="s">
        <v>119</v>
      </c>
      <c r="F70" s="34">
        <v>366</v>
      </c>
      <c r="G70" s="34" t="s">
        <v>34</v>
      </c>
      <c r="H70" s="35" t="s">
        <v>114</v>
      </c>
      <c r="I70" s="35" t="s">
        <v>114</v>
      </c>
      <c r="J70" s="35">
        <v>7</v>
      </c>
      <c r="K70" s="37"/>
    </row>
    <row r="71" spans="1:11" s="30" customFormat="1" ht="36">
      <c r="A71" s="31" t="s">
        <v>136</v>
      </c>
      <c r="B71" s="31" t="s">
        <v>207</v>
      </c>
      <c r="C71" s="32" t="s">
        <v>138</v>
      </c>
      <c r="D71" s="33" t="s">
        <v>139</v>
      </c>
      <c r="E71" s="34" t="s">
        <v>119</v>
      </c>
      <c r="F71" s="34">
        <v>366</v>
      </c>
      <c r="G71" s="34" t="s">
        <v>34</v>
      </c>
      <c r="H71" s="35" t="s">
        <v>114</v>
      </c>
      <c r="I71" s="35" t="s">
        <v>114</v>
      </c>
      <c r="J71" s="35">
        <v>7</v>
      </c>
      <c r="K71" s="37"/>
    </row>
    <row r="72" spans="1:11" s="30" customFormat="1" ht="36">
      <c r="A72" s="31" t="s">
        <v>124</v>
      </c>
      <c r="B72" s="31" t="s">
        <v>208</v>
      </c>
      <c r="C72" s="32" t="s">
        <v>126</v>
      </c>
      <c r="D72" s="33" t="s">
        <v>127</v>
      </c>
      <c r="E72" s="34" t="s">
        <v>119</v>
      </c>
      <c r="F72" s="34">
        <v>366</v>
      </c>
      <c r="G72" s="34" t="s">
        <v>34</v>
      </c>
      <c r="H72" s="35" t="s">
        <v>114</v>
      </c>
      <c r="I72" s="35" t="s">
        <v>114</v>
      </c>
      <c r="J72" s="35">
        <v>7</v>
      </c>
      <c r="K72" s="37"/>
    </row>
    <row r="73" spans="1:11" s="30" customFormat="1" ht="24">
      <c r="A73" s="31" t="s">
        <v>132</v>
      </c>
      <c r="B73" s="31" t="s">
        <v>209</v>
      </c>
      <c r="C73" s="32" t="s">
        <v>134</v>
      </c>
      <c r="D73" s="33" t="s">
        <v>135</v>
      </c>
      <c r="E73" s="34" t="s">
        <v>119</v>
      </c>
      <c r="F73" s="34">
        <v>367</v>
      </c>
      <c r="G73" s="34" t="s">
        <v>22</v>
      </c>
      <c r="H73" s="35" t="s">
        <v>114</v>
      </c>
      <c r="I73" s="35" t="s">
        <v>114</v>
      </c>
      <c r="J73" s="35">
        <v>0</v>
      </c>
      <c r="K73" s="37"/>
    </row>
    <row r="74" spans="1:11" s="30" customFormat="1" ht="36">
      <c r="A74" s="31" t="s">
        <v>140</v>
      </c>
      <c r="B74" s="31" t="s">
        <v>210</v>
      </c>
      <c r="C74" s="32" t="s">
        <v>142</v>
      </c>
      <c r="D74" s="33" t="s">
        <v>143</v>
      </c>
      <c r="E74" s="34" t="s">
        <v>144</v>
      </c>
      <c r="F74" s="34">
        <v>370</v>
      </c>
      <c r="G74" s="34" t="s">
        <v>211</v>
      </c>
      <c r="H74" s="35" t="s">
        <v>114</v>
      </c>
      <c r="I74" s="35" t="s">
        <v>114</v>
      </c>
      <c r="J74" s="35">
        <v>21</v>
      </c>
      <c r="K74" s="37"/>
    </row>
    <row r="75" spans="1:11" s="30" customFormat="1" ht="36">
      <c r="A75" s="31" t="s">
        <v>115</v>
      </c>
      <c r="B75" s="31" t="s">
        <v>212</v>
      </c>
      <c r="C75" s="32" t="s">
        <v>117</v>
      </c>
      <c r="D75" s="33" t="s">
        <v>118</v>
      </c>
      <c r="E75" s="34" t="s">
        <v>119</v>
      </c>
      <c r="F75" s="34">
        <v>390</v>
      </c>
      <c r="G75" s="34" t="s">
        <v>94</v>
      </c>
      <c r="H75" s="35" t="s">
        <v>114</v>
      </c>
      <c r="I75" s="35" t="s">
        <v>114</v>
      </c>
      <c r="J75" s="35">
        <v>0</v>
      </c>
      <c r="K75" s="37"/>
    </row>
    <row r="76" spans="1:11" s="30" customFormat="1" ht="36">
      <c r="A76" s="31" t="s">
        <v>120</v>
      </c>
      <c r="B76" s="31" t="s">
        <v>213</v>
      </c>
      <c r="C76" s="32" t="s">
        <v>122</v>
      </c>
      <c r="D76" s="33" t="s">
        <v>123</v>
      </c>
      <c r="E76" s="34" t="s">
        <v>119</v>
      </c>
      <c r="F76" s="34">
        <v>390</v>
      </c>
      <c r="G76" s="34" t="s">
        <v>94</v>
      </c>
      <c r="H76" s="35" t="s">
        <v>114</v>
      </c>
      <c r="I76" s="35" t="s">
        <v>114</v>
      </c>
      <c r="J76" s="35">
        <v>0</v>
      </c>
      <c r="K76" s="37"/>
    </row>
    <row r="77" spans="1:11" s="30" customFormat="1" ht="24">
      <c r="A77" s="31" t="s">
        <v>140</v>
      </c>
      <c r="B77" s="31" t="s">
        <v>214</v>
      </c>
      <c r="C77" s="32" t="s">
        <v>142</v>
      </c>
      <c r="D77" s="33" t="s">
        <v>143</v>
      </c>
      <c r="E77" s="34" t="s">
        <v>144</v>
      </c>
      <c r="F77" s="34">
        <v>394</v>
      </c>
      <c r="G77" s="34" t="s">
        <v>89</v>
      </c>
      <c r="H77" s="35" t="s">
        <v>114</v>
      </c>
      <c r="I77" s="35" t="s">
        <v>114</v>
      </c>
      <c r="J77" s="35">
        <v>10</v>
      </c>
      <c r="K77" s="37"/>
    </row>
    <row r="78" spans="1:11" s="30" customFormat="1" ht="36">
      <c r="A78" s="31" t="s">
        <v>120</v>
      </c>
      <c r="B78" s="31" t="s">
        <v>215</v>
      </c>
      <c r="C78" s="32" t="s">
        <v>122</v>
      </c>
      <c r="D78" s="33" t="s">
        <v>123</v>
      </c>
      <c r="E78" s="34" t="s">
        <v>119</v>
      </c>
      <c r="F78" s="34">
        <v>394</v>
      </c>
      <c r="G78" s="34" t="s">
        <v>89</v>
      </c>
      <c r="H78" s="35" t="s">
        <v>114</v>
      </c>
      <c r="I78" s="35" t="s">
        <v>114</v>
      </c>
      <c r="J78" s="35">
        <v>40</v>
      </c>
      <c r="K78" s="37"/>
    </row>
    <row r="79" spans="1:11" s="30" customFormat="1" ht="36">
      <c r="A79" s="31" t="s">
        <v>115</v>
      </c>
      <c r="B79" s="31" t="s">
        <v>216</v>
      </c>
      <c r="C79" s="32" t="s">
        <v>117</v>
      </c>
      <c r="D79" s="33" t="s">
        <v>118</v>
      </c>
      <c r="E79" s="34" t="s">
        <v>119</v>
      </c>
      <c r="F79" s="34">
        <v>394</v>
      </c>
      <c r="G79" s="34" t="s">
        <v>89</v>
      </c>
      <c r="H79" s="35" t="s">
        <v>114</v>
      </c>
      <c r="I79" s="35" t="s">
        <v>114</v>
      </c>
      <c r="J79" s="35">
        <v>40</v>
      </c>
      <c r="K79" s="37"/>
    </row>
    <row r="80" spans="1:10" ht="36">
      <c r="A80" s="31" t="s">
        <v>128</v>
      </c>
      <c r="B80" s="31" t="s">
        <v>217</v>
      </c>
      <c r="C80" s="32" t="s">
        <v>130</v>
      </c>
      <c r="D80" s="33" t="s">
        <v>131</v>
      </c>
      <c r="E80" s="34" t="s">
        <v>119</v>
      </c>
      <c r="F80" s="34">
        <v>394</v>
      </c>
      <c r="G80" s="34" t="s">
        <v>89</v>
      </c>
      <c r="H80" s="35"/>
      <c r="I80" s="35"/>
      <c r="J80" s="35">
        <v>40</v>
      </c>
    </row>
    <row r="81" spans="1:10" ht="36">
      <c r="A81" s="31" t="s">
        <v>136</v>
      </c>
      <c r="B81" s="31" t="s">
        <v>218</v>
      </c>
      <c r="C81" s="32" t="s">
        <v>138</v>
      </c>
      <c r="D81" s="33" t="s">
        <v>139</v>
      </c>
      <c r="E81" s="34" t="s">
        <v>119</v>
      </c>
      <c r="F81" s="34">
        <v>394</v>
      </c>
      <c r="G81" s="34" t="s">
        <v>89</v>
      </c>
      <c r="H81" s="35"/>
      <c r="I81" s="35"/>
      <c r="J81" s="35">
        <v>40</v>
      </c>
    </row>
    <row r="82" spans="1:10" ht="36">
      <c r="A82" s="31" t="s">
        <v>124</v>
      </c>
      <c r="B82" s="31" t="s">
        <v>219</v>
      </c>
      <c r="C82" s="32" t="s">
        <v>126</v>
      </c>
      <c r="D82" s="33" t="s">
        <v>127</v>
      </c>
      <c r="E82" s="34" t="s">
        <v>119</v>
      </c>
      <c r="F82" s="34">
        <v>394</v>
      </c>
      <c r="G82" s="34" t="s">
        <v>89</v>
      </c>
      <c r="H82" s="35"/>
      <c r="I82" s="35"/>
      <c r="J82" s="35">
        <v>40</v>
      </c>
    </row>
    <row r="83" spans="1:10" ht="24">
      <c r="A83" s="31" t="s">
        <v>140</v>
      </c>
      <c r="B83" s="31" t="s">
        <v>220</v>
      </c>
      <c r="C83" s="32" t="s">
        <v>142</v>
      </c>
      <c r="D83" s="33" t="s">
        <v>143</v>
      </c>
      <c r="E83" s="34" t="s">
        <v>144</v>
      </c>
      <c r="F83" s="34">
        <v>410</v>
      </c>
      <c r="G83" s="34" t="s">
        <v>98</v>
      </c>
      <c r="H83" s="35"/>
      <c r="I83" s="35"/>
      <c r="J83" s="35">
        <v>0</v>
      </c>
    </row>
    <row r="84" spans="1:10" ht="48">
      <c r="A84" s="31" t="s">
        <v>140</v>
      </c>
      <c r="B84" s="31" t="s">
        <v>221</v>
      </c>
      <c r="C84" s="32" t="s">
        <v>142</v>
      </c>
      <c r="D84" s="33" t="s">
        <v>143</v>
      </c>
      <c r="E84" s="34" t="s">
        <v>144</v>
      </c>
      <c r="F84" s="34">
        <v>431</v>
      </c>
      <c r="G84" s="34" t="s">
        <v>91</v>
      </c>
      <c r="H84" s="35"/>
      <c r="I84" s="35"/>
      <c r="J84" s="35">
        <v>0</v>
      </c>
    </row>
    <row r="85" spans="1:10" ht="48">
      <c r="A85" s="31" t="s">
        <v>120</v>
      </c>
      <c r="B85" s="31" t="s">
        <v>222</v>
      </c>
      <c r="C85" s="32" t="s">
        <v>122</v>
      </c>
      <c r="D85" s="33" t="s">
        <v>123</v>
      </c>
      <c r="E85" s="34" t="s">
        <v>119</v>
      </c>
      <c r="F85" s="34">
        <v>431</v>
      </c>
      <c r="G85" s="34" t="s">
        <v>91</v>
      </c>
      <c r="H85" s="35"/>
      <c r="I85" s="35"/>
      <c r="J85" s="35">
        <v>0</v>
      </c>
    </row>
    <row r="86" spans="1:10" ht="48">
      <c r="A86" s="31" t="s">
        <v>115</v>
      </c>
      <c r="B86" s="31" t="s">
        <v>223</v>
      </c>
      <c r="C86" s="32" t="s">
        <v>117</v>
      </c>
      <c r="D86" s="33" t="s">
        <v>118</v>
      </c>
      <c r="E86" s="34" t="s">
        <v>119</v>
      </c>
      <c r="F86" s="34">
        <v>431</v>
      </c>
      <c r="G86" s="34" t="s">
        <v>91</v>
      </c>
      <c r="H86" s="35"/>
      <c r="I86" s="35"/>
      <c r="J86" s="35">
        <v>0</v>
      </c>
    </row>
    <row r="87" spans="1:10" ht="48">
      <c r="A87" s="31" t="s">
        <v>128</v>
      </c>
      <c r="B87" s="31" t="s">
        <v>224</v>
      </c>
      <c r="C87" s="32" t="s">
        <v>130</v>
      </c>
      <c r="D87" s="33" t="s">
        <v>131</v>
      </c>
      <c r="E87" s="34" t="s">
        <v>119</v>
      </c>
      <c r="F87" s="34">
        <v>431</v>
      </c>
      <c r="G87" s="34" t="s">
        <v>91</v>
      </c>
      <c r="H87" s="35"/>
      <c r="I87" s="35"/>
      <c r="J87" s="35">
        <v>0</v>
      </c>
    </row>
    <row r="88" spans="1:10" ht="48">
      <c r="A88" s="31" t="s">
        <v>136</v>
      </c>
      <c r="B88" s="31" t="s">
        <v>225</v>
      </c>
      <c r="C88" s="32" t="s">
        <v>138</v>
      </c>
      <c r="D88" s="33" t="s">
        <v>139</v>
      </c>
      <c r="E88" s="34" t="s">
        <v>119</v>
      </c>
      <c r="F88" s="34">
        <v>431</v>
      </c>
      <c r="G88" s="34" t="s">
        <v>91</v>
      </c>
      <c r="H88" s="35"/>
      <c r="I88" s="35"/>
      <c r="J88" s="35">
        <v>0</v>
      </c>
    </row>
    <row r="89" spans="1:10" ht="48">
      <c r="A89" s="31" t="s">
        <v>124</v>
      </c>
      <c r="B89" s="31" t="s">
        <v>226</v>
      </c>
      <c r="C89" s="32" t="s">
        <v>126</v>
      </c>
      <c r="D89" s="33" t="s">
        <v>127</v>
      </c>
      <c r="E89" s="34" t="s">
        <v>119</v>
      </c>
      <c r="F89" s="34">
        <v>431</v>
      </c>
      <c r="G89" s="34" t="s">
        <v>91</v>
      </c>
      <c r="H89" s="35"/>
      <c r="I89" s="35"/>
      <c r="J89" s="35">
        <v>0</v>
      </c>
    </row>
    <row r="90" spans="1:10" ht="48">
      <c r="A90" s="31" t="s">
        <v>132</v>
      </c>
      <c r="B90" s="31" t="s">
        <v>227</v>
      </c>
      <c r="C90" s="32" t="s">
        <v>134</v>
      </c>
      <c r="D90" s="33" t="s">
        <v>135</v>
      </c>
      <c r="E90" s="34" t="s">
        <v>119</v>
      </c>
      <c r="F90" s="34">
        <v>431</v>
      </c>
      <c r="G90" s="34" t="s">
        <v>91</v>
      </c>
      <c r="H90" s="35"/>
      <c r="I90" s="35"/>
      <c r="J90" s="35">
        <v>0</v>
      </c>
    </row>
    <row r="91" spans="1:10" ht="36">
      <c r="A91" s="31" t="s">
        <v>115</v>
      </c>
      <c r="B91" s="31" t="s">
        <v>228</v>
      </c>
      <c r="C91" s="32" t="s">
        <v>117</v>
      </c>
      <c r="D91" s="33" t="s">
        <v>118</v>
      </c>
      <c r="E91" s="34" t="s">
        <v>119</v>
      </c>
      <c r="F91" s="34">
        <v>480</v>
      </c>
      <c r="G91" s="34" t="s">
        <v>86</v>
      </c>
      <c r="H91" s="35"/>
      <c r="I91" s="35"/>
      <c r="J91" s="35">
        <v>0</v>
      </c>
    </row>
  </sheetData>
  <sheetProtection algorithmName="SHA-512" hashValue="i5lF56DvjbrRJ5lT1jg1FriV0S8PSDxIFlClZVdajwmMfhep7SPZH9lBYqFrnKRwWAcV2skVS7Cdy0jtueSWKA==" saltValue="zH1NIuZ7KwB9/MWZRTkIpg==" spinCount="100000" sheet="1" autoFilter="0"/>
  <autoFilter ref="A1:J79"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 topLeftCell="E1">
      <selection activeCell="G4" sqref="G4"/>
    </sheetView>
  </sheetViews>
  <sheetFormatPr defaultColWidth="9.140625" defaultRowHeight="15"/>
  <cols>
    <col min="1" max="1" width="9.140625" style="1" hidden="1" customWidth="1"/>
    <col min="2" max="2" width="40.00390625" style="1" hidden="1" customWidth="1"/>
    <col min="3" max="3" width="13.28125" style="1" hidden="1" customWidth="1"/>
    <col min="4" max="4" width="28.28125" style="1" hidden="1" customWidth="1"/>
    <col min="5" max="5" width="7.57421875" style="1" bestFit="1" customWidth="1"/>
    <col min="6" max="6" width="28.28125" style="1" bestFit="1" customWidth="1"/>
    <col min="7" max="7" width="21.421875" style="1" customWidth="1"/>
    <col min="8" max="8" width="53.00390625" style="1" bestFit="1" customWidth="1"/>
    <col min="9" max="9" width="8.28125" style="1" hidden="1" customWidth="1"/>
    <col min="10" max="10" width="8.421875" style="1" hidden="1" customWidth="1"/>
    <col min="11" max="11" width="9.140625" style="1" customWidth="1"/>
    <col min="12" max="12" width="9.28125" style="1" bestFit="1" customWidth="1"/>
    <col min="13" max="13" width="11.00390625" style="1" customWidth="1"/>
    <col min="14" max="14" width="10.00390625" style="1" customWidth="1"/>
    <col min="15" max="15" width="24.57421875" style="1" bestFit="1" customWidth="1"/>
    <col min="16" max="16384" width="9.140625" style="1" customWidth="1"/>
  </cols>
  <sheetData>
    <row r="1" spans="5:15" ht="21">
      <c r="E1" s="39" t="s">
        <v>3</v>
      </c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5:15" ht="15.75">
      <c r="E2" s="42" t="s">
        <v>231</v>
      </c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5:16" ht="16.5" thickBot="1">
      <c r="E3" s="45" t="s">
        <v>229</v>
      </c>
      <c r="F3" s="46"/>
      <c r="G3" s="46"/>
      <c r="H3" s="46"/>
      <c r="I3" s="46"/>
      <c r="J3" s="46"/>
      <c r="K3" s="46"/>
      <c r="L3" s="46"/>
      <c r="M3" s="46"/>
      <c r="N3" s="46"/>
      <c r="O3" s="47"/>
      <c r="P3" s="2"/>
    </row>
    <row r="4" spans="5:16" ht="54.75" customHeight="1" thickBot="1">
      <c r="E4" s="48" t="s">
        <v>4</v>
      </c>
      <c r="F4" s="49"/>
      <c r="G4" s="3"/>
      <c r="H4" s="4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50">
        <f>COUNT(M7:M13)</f>
        <v>0</v>
      </c>
      <c r="L4" s="51"/>
      <c r="M4" s="52"/>
      <c r="N4" s="56">
        <f>COUNTBLANK(M7:M13)</f>
        <v>7</v>
      </c>
      <c r="O4" s="57"/>
      <c r="P4" s="7"/>
    </row>
    <row r="5" spans="2:16" ht="68.25" customHeight="1" thickBot="1">
      <c r="B5" s="64" t="s">
        <v>230</v>
      </c>
      <c r="E5" s="60" t="s">
        <v>5</v>
      </c>
      <c r="F5" s="61"/>
      <c r="G5" s="62"/>
      <c r="H5" s="63"/>
      <c r="I5" s="5"/>
      <c r="J5" s="8"/>
      <c r="K5" s="53"/>
      <c r="L5" s="54"/>
      <c r="M5" s="55"/>
      <c r="N5" s="58"/>
      <c r="O5" s="59"/>
      <c r="P5" s="7"/>
    </row>
    <row r="6" spans="1:15" ht="45">
      <c r="A6" s="9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1" t="s">
        <v>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2" t="s">
        <v>17</v>
      </c>
      <c r="N6" s="11" t="s">
        <v>18</v>
      </c>
      <c r="O6" s="13" t="s">
        <v>19</v>
      </c>
    </row>
    <row r="7" spans="1:15" ht="45">
      <c r="A7" s="1">
        <f>$G$4</f>
        <v>0</v>
      </c>
      <c r="B7" s="1" t="str">
        <f>$H$4</f>
        <v>← DIGITE O CÓDIGO DO SEU ÓRGÃO</v>
      </c>
      <c r="C7" s="14">
        <f>ROUNDUP(M7,0)</f>
        <v>0</v>
      </c>
      <c r="D7" s="1" t="str">
        <f>F7</f>
        <v>3.3.90.30.07.11.0014.000016-01</v>
      </c>
      <c r="E7" s="15">
        <v>1</v>
      </c>
      <c r="F7" s="16" t="s">
        <v>140</v>
      </c>
      <c r="G7" s="16" t="str">
        <f>VLOOKUP(F7,'Base de Dados 30.26'!A:C,3,FALSE)</f>
        <v>ADOCANTE</v>
      </c>
      <c r="H7" s="16" t="str">
        <f>VLOOKUP(F7,'Base de Dados 30.26'!A:D,4,FALSE)</f>
        <v>ADOCANTE, Tipo: líquido, de 1ª qualidade, com stevia sem calorias, ciclonato, sacarena, aspartame, Unidade De Fornecimento: frasco com no mínimo 100 ml</v>
      </c>
      <c r="I7" s="17">
        <f>COUNTIF('Base de Dados 30.26'!A:A,'Respostas Órgãos'!F7)</f>
        <v>20</v>
      </c>
      <c r="J7" s="17">
        <f>SUMIF('Base de Dados 30.26'!A:A,'Respostas Órgãos'!F7,'Base de Dados 30.26'!J:J)</f>
        <v>908</v>
      </c>
      <c r="K7" s="18" t="str">
        <f>VLOOKUP(F7,'Base de Dados 30.26'!A:E,5,FALSE)</f>
        <v>Frasco</v>
      </c>
      <c r="L7" s="19">
        <f>SUMIF('Base de Dados 30.26'!B:B,'Respostas Órgãos'!F7&amp;" - "&amp;'Respostas Órgãos'!$G$4,'Base de Dados 30.26'!J:J)</f>
        <v>0</v>
      </c>
      <c r="M7" s="21"/>
      <c r="N7" s="20">
        <f aca="true" t="shared" si="0" ref="N7:N13">M7-L7</f>
        <v>0</v>
      </c>
      <c r="O7" s="22" t="str">
        <f aca="true" t="shared" si="1" ref="O7:O13">IF(ISERROR((M7-L7)/L7),"Sem histórico de consumo",(M7-L7)/L7)</f>
        <v>Sem histórico de consumo</v>
      </c>
    </row>
    <row r="8" spans="1:15" ht="60">
      <c r="A8" s="1">
        <f aca="true" t="shared" si="2" ref="A8:A13">$G$4</f>
        <v>0</v>
      </c>
      <c r="B8" s="1" t="str">
        <f aca="true" t="shared" si="3" ref="B8:B13">$H$4</f>
        <v>← DIGITE O CÓDIGO DO SEU ÓRGÃO</v>
      </c>
      <c r="C8" s="14">
        <f aca="true" t="shared" si="4" ref="C8:C13">ROUNDUP(M8,0)</f>
        <v>0</v>
      </c>
      <c r="D8" s="1" t="str">
        <f aca="true" t="shared" si="5" ref="D8:D13">F8</f>
        <v>3.3.90.30.07.01.0007.000015-01</v>
      </c>
      <c r="E8" s="15">
        <v>2</v>
      </c>
      <c r="F8" s="16" t="s">
        <v>128</v>
      </c>
      <c r="G8" s="16" t="str">
        <f>VLOOKUP(F8,'Base de Dados 30.26'!A:C,3,FALSE)</f>
        <v>ERVA CHÁ FRUTAS CÍTRICAS</v>
      </c>
      <c r="H8" s="16" t="str">
        <f>VLOOKUP(F8,'Base de Dados 30.26'!A:D,4,FALSE)</f>
        <v>ERVA CHÁ, Tipo Preparo: instantâneo, Apresentação: pó fino, Embalagem: caixa com 10 sachês de 10 g, Sabor: frutas cítricas, Unidade De Fornecimento: caixa com 10 sachês de 10 g</v>
      </c>
      <c r="I8" s="17">
        <f>COUNTIF('Base de Dados 30.26'!A:A,'Respostas Órgãos'!F8)</f>
        <v>12</v>
      </c>
      <c r="J8" s="17">
        <f>SUMIF('Base de Dados 30.26'!A:A,'Respostas Órgãos'!F8,'Base de Dados 30.26'!J:J)</f>
        <v>186</v>
      </c>
      <c r="K8" s="18" t="str">
        <f>VLOOKUP(F8,'Base de Dados 30.26'!A:E,5,FALSE)</f>
        <v>Caixa</v>
      </c>
      <c r="L8" s="19">
        <f>SUMIF('Base de Dados 30.26'!B:B,'Respostas Órgãos'!F8&amp;" - "&amp;'Respostas Órgãos'!$G$4,'Base de Dados 30.26'!J:J)</f>
        <v>0</v>
      </c>
      <c r="M8" s="21"/>
      <c r="N8" s="20">
        <f t="shared" si="0"/>
        <v>0</v>
      </c>
      <c r="O8" s="22" t="str">
        <f t="shared" si="1"/>
        <v>Sem histórico de consumo</v>
      </c>
    </row>
    <row r="9" spans="1:15" ht="60">
      <c r="A9" s="1">
        <f t="shared" si="2"/>
        <v>0</v>
      </c>
      <c r="B9" s="1" t="str">
        <f t="shared" si="3"/>
        <v>← DIGITE O CÓDIGO DO SEU ÓRGÃO</v>
      </c>
      <c r="C9" s="14">
        <f t="shared" si="4"/>
        <v>0</v>
      </c>
      <c r="D9" s="1" t="str">
        <f t="shared" si="5"/>
        <v>3.3.90.30.07.01.0007.000016-01</v>
      </c>
      <c r="E9" s="15">
        <v>3</v>
      </c>
      <c r="F9" s="16" t="s">
        <v>136</v>
      </c>
      <c r="G9" s="16" t="str">
        <f>VLOOKUP(F9,'Base de Dados 30.26'!A:C,3,FALSE)</f>
        <v>ERVA CHÁ CAMOMILA</v>
      </c>
      <c r="H9" s="16" t="str">
        <f>VLOOKUP(F9,'Base de Dados 30.26'!A:D,4,FALSE)</f>
        <v>ERVA CHÁ, Tipo Preparo: instantâneo, Apresentação: pó fino, Embalagem: caixa com 10 sachês de 10 gramas, Sabor: camomila, Unidade De Fornecimento: caixa com 10 sachês de 10 gramas</v>
      </c>
      <c r="I9" s="17">
        <f>COUNTIF('Base de Dados 30.26'!A:A,'Respostas Órgãos'!F9)</f>
        <v>15</v>
      </c>
      <c r="J9" s="17">
        <f>SUMIF('Base de Dados 30.26'!A:A,'Respostas Órgãos'!F9,'Base de Dados 30.26'!J:J)</f>
        <v>213</v>
      </c>
      <c r="K9" s="18" t="str">
        <f>VLOOKUP(F9,'Base de Dados 30.26'!A:E,5,FALSE)</f>
        <v>Caixa</v>
      </c>
      <c r="L9" s="19">
        <f>SUMIF('Base de Dados 30.26'!B:B,'Respostas Órgãos'!F9&amp;" - "&amp;'Respostas Órgãos'!$G$4,'Base de Dados 30.26'!J:J)</f>
        <v>0</v>
      </c>
      <c r="M9" s="21"/>
      <c r="N9" s="20">
        <f t="shared" si="0"/>
        <v>0</v>
      </c>
      <c r="O9" s="22" t="str">
        <f t="shared" si="1"/>
        <v>Sem histórico de consumo</v>
      </c>
    </row>
    <row r="10" spans="1:15" ht="60">
      <c r="A10" s="1">
        <f t="shared" si="2"/>
        <v>0</v>
      </c>
      <c r="B10" s="1" t="str">
        <f t="shared" si="3"/>
        <v>← DIGITE O CÓDIGO DO SEU ÓRGÃO</v>
      </c>
      <c r="C10" s="14">
        <f t="shared" si="4"/>
        <v>0</v>
      </c>
      <c r="D10" s="1" t="str">
        <f t="shared" si="5"/>
        <v>3.3.90.30.07.01.0007.000006-02</v>
      </c>
      <c r="E10" s="15">
        <v>4</v>
      </c>
      <c r="F10" s="16" t="s">
        <v>115</v>
      </c>
      <c r="G10" s="16" t="str">
        <f>VLOOKUP(F10,'Base de Dados 30.26'!A:C,3,FALSE)</f>
        <v>ERVA CHÁ CIDREIRA</v>
      </c>
      <c r="H10" s="16" t="str">
        <f>VLOOKUP(F10,'Base de Dados 30.26'!A:D,4,FALSE)</f>
        <v>ERVA CHÁ, Tipo Preparo: instantâneo, Apresentação: pó fino, Embalagem: caixa com 10 sachês de 10 gramas, Sabor: cidreira, Unidade De Fornecimento: caixa com 10 sachês de 10 gramas</v>
      </c>
      <c r="I10" s="17">
        <f>COUNTIF('Base de Dados 30.26'!A:A,'Respostas Órgãos'!F10)</f>
        <v>12</v>
      </c>
      <c r="J10" s="17">
        <f>SUMIF('Base de Dados 30.26'!A:A,'Respostas Órgãos'!F10,'Base de Dados 30.26'!J:J)</f>
        <v>125</v>
      </c>
      <c r="K10" s="18" t="str">
        <f>VLOOKUP(F10,'Base de Dados 30.26'!A:E,5,FALSE)</f>
        <v>Caixa</v>
      </c>
      <c r="L10" s="19">
        <f>SUMIF('Base de Dados 30.26'!B:B,'Respostas Órgãos'!F10&amp;" - "&amp;'Respostas Órgãos'!$G$4,'Base de Dados 30.26'!J:J)</f>
        <v>0</v>
      </c>
      <c r="M10" s="21"/>
      <c r="N10" s="20">
        <f t="shared" si="0"/>
        <v>0</v>
      </c>
      <c r="O10" s="22" t="str">
        <f t="shared" si="1"/>
        <v>Sem histórico de consumo</v>
      </c>
    </row>
    <row r="11" spans="1:15" ht="60">
      <c r="A11" s="1">
        <f t="shared" si="2"/>
        <v>0</v>
      </c>
      <c r="B11" s="1" t="str">
        <f t="shared" si="3"/>
        <v>← DIGITE O CÓDIGO DO SEU ÓRGÃO</v>
      </c>
      <c r="C11" s="14">
        <f t="shared" si="4"/>
        <v>0</v>
      </c>
      <c r="D11" s="1" t="str">
        <f t="shared" si="5"/>
        <v>3.3.90.30.07.01.0007.000004-02</v>
      </c>
      <c r="E11" s="15">
        <v>5</v>
      </c>
      <c r="F11" s="16" t="s">
        <v>120</v>
      </c>
      <c r="G11" s="16" t="str">
        <f>VLOOKUP(F11,'Base de Dados 30.26'!A:C,3,FALSE)</f>
        <v>ERVA CHÁ DOCE</v>
      </c>
      <c r="H11" s="16" t="str">
        <f>VLOOKUP(F11,'Base de Dados 30.26'!A:D,4,FALSE)</f>
        <v>ERVA CHÁ, Tipo Preparo: instantâneo, Apresentação: pó fino, Embalagem: caixa com 10 sachês de 10 gramas, Sabor: erva doce, Unidade De Fornecimento: caixa com 10 sachês de 10 gramas</v>
      </c>
      <c r="I11" s="17">
        <f>COUNTIF('Base de Dados 30.26'!A:A,'Respostas Órgãos'!F11)</f>
        <v>13</v>
      </c>
      <c r="J11" s="17">
        <f>SUMIF('Base de Dados 30.26'!A:A,'Respostas Órgãos'!F11,'Base de Dados 30.26'!J:J)</f>
        <v>229</v>
      </c>
      <c r="K11" s="18" t="str">
        <f>VLOOKUP(F11,'Base de Dados 30.26'!A:E,5,FALSE)</f>
        <v>Caixa</v>
      </c>
      <c r="L11" s="19">
        <f>SUMIF('Base de Dados 30.26'!B:B,'Respostas Órgãos'!F11&amp;" - "&amp;'Respostas Órgãos'!$G$4,'Base de Dados 30.26'!J:J)</f>
        <v>0</v>
      </c>
      <c r="M11" s="21"/>
      <c r="N11" s="20">
        <f t="shared" si="0"/>
        <v>0</v>
      </c>
      <c r="O11" s="22" t="str">
        <f t="shared" si="1"/>
        <v>Sem histórico de consumo</v>
      </c>
    </row>
    <row r="12" spans="1:15" ht="60">
      <c r="A12" s="1">
        <f t="shared" si="2"/>
        <v>0</v>
      </c>
      <c r="B12" s="1" t="str">
        <f t="shared" si="3"/>
        <v>← DIGITE O CÓDIGO DO SEU ÓRGÃO</v>
      </c>
      <c r="C12" s="14">
        <f t="shared" si="4"/>
        <v>0</v>
      </c>
      <c r="D12" s="1" t="str">
        <f t="shared" si="5"/>
        <v>3.3.90.30.07.01.0007.000030-01</v>
      </c>
      <c r="E12" s="15">
        <v>6</v>
      </c>
      <c r="F12" s="16" t="s">
        <v>124</v>
      </c>
      <c r="G12" s="16" t="str">
        <f>VLOOKUP(F12,'Base de Dados 30.26'!A:C,3,FALSE)</f>
        <v>ERVA CHÁ HORTELÃ</v>
      </c>
      <c r="H12" s="16" t="str">
        <f>VLOOKUP(F12,'Base de Dados 30.26'!A:D,4,FALSE)</f>
        <v>ERVA CHÁ, Tipo Preparo: instantâneo, Apresentação: pó fino, Embalagem: caixa com 10 sachês de 10 gramas, Sabor: hortelã, Unidade De Fornecimento: caixa com 10 sachês de 10 gramas ( **)</v>
      </c>
      <c r="I12" s="17">
        <f>COUNTIF('Base de Dados 30.26'!A:A,'Respostas Órgãos'!F12)</f>
        <v>12</v>
      </c>
      <c r="J12" s="17">
        <f>SUMIF('Base de Dados 30.26'!A:A,'Respostas Órgãos'!F12,'Base de Dados 30.26'!J:J)</f>
        <v>182</v>
      </c>
      <c r="K12" s="18" t="str">
        <f>VLOOKUP(F12,'Base de Dados 30.26'!A:E,5,FALSE)</f>
        <v>Caixa</v>
      </c>
      <c r="L12" s="19">
        <f>SUMIF('Base de Dados 30.26'!B:B,'Respostas Órgãos'!F12&amp;" - "&amp;'Respostas Órgãos'!$G$4,'Base de Dados 30.26'!J:J)</f>
        <v>0</v>
      </c>
      <c r="M12" s="21"/>
      <c r="N12" s="20">
        <f aca="true" t="shared" si="6" ref="N12">M12-L12</f>
        <v>0</v>
      </c>
      <c r="O12" s="22" t="str">
        <f aca="true" t="shared" si="7" ref="O12">IF(ISERROR((M12-L12)/L12),"Sem histórico de consumo",(M12-L12)/L12)</f>
        <v>Sem histórico de consumo</v>
      </c>
    </row>
    <row r="13" spans="1:15" ht="45">
      <c r="A13" s="1">
        <f t="shared" si="2"/>
        <v>0</v>
      </c>
      <c r="B13" s="1" t="str">
        <f t="shared" si="3"/>
        <v>← DIGITE O CÓDIGO DO SEU ÓRGÃO</v>
      </c>
      <c r="C13" s="14">
        <f t="shared" si="4"/>
        <v>0</v>
      </c>
      <c r="D13" s="1" t="str">
        <f t="shared" si="5"/>
        <v>3.3.90.30.07.07.0046.000003-01</v>
      </c>
      <c r="E13" s="15">
        <v>7</v>
      </c>
      <c r="F13" s="16" t="s">
        <v>132</v>
      </c>
      <c r="G13" s="16" t="str">
        <f>VLOOKUP(F13,'Base de Dados 30.26'!A:C,3,FALSE)</f>
        <v>LEITE</v>
      </c>
      <c r="H13" s="16" t="str">
        <f>VLOOKUP(F13,'Base de Dados 30.26'!A:D,4,FALSE)</f>
        <v>LEITE, Descrição: de vaca, UHT integral, Tipo: longa vida, Características Adicionais: não contém glúten, Unidade de Fornecimento: caixa com 1 litro.</v>
      </c>
      <c r="I13" s="17">
        <f>COUNTIF('Base de Dados 30.26'!A:A,'Respostas Órgãos'!F13)</f>
        <v>6</v>
      </c>
      <c r="J13" s="17">
        <f>SUMIF('Base de Dados 30.26'!A:A,'Respostas Órgãos'!F13,'Base de Dados 30.26'!J:J)</f>
        <v>1914</v>
      </c>
      <c r="K13" s="18" t="str">
        <f>VLOOKUP(F13,'Base de Dados 30.26'!A:E,5,FALSE)</f>
        <v>Caixa</v>
      </c>
      <c r="L13" s="19">
        <f>SUMIF('Base de Dados 30.26'!B:B,'Respostas Órgãos'!F13&amp;" - "&amp;'Respostas Órgãos'!$G$4,'Base de Dados 30.26'!J:J)</f>
        <v>0</v>
      </c>
      <c r="M13" s="21"/>
      <c r="N13" s="20">
        <f t="shared" si="0"/>
        <v>0</v>
      </c>
      <c r="O13" s="22" t="str">
        <f t="shared" si="1"/>
        <v>Sem histórico de consumo</v>
      </c>
    </row>
    <row r="14" ht="15">
      <c r="C14" s="14"/>
    </row>
    <row r="15" ht="15">
      <c r="C15" s="14"/>
    </row>
    <row r="16" ht="15">
      <c r="C16" s="14"/>
    </row>
    <row r="17" ht="15">
      <c r="C17" s="14"/>
    </row>
    <row r="18" ht="15">
      <c r="C18" s="14"/>
    </row>
    <row r="19" ht="15">
      <c r="C19" s="14"/>
    </row>
    <row r="20" ht="15">
      <c r="C20" s="14"/>
    </row>
    <row r="21" ht="15">
      <c r="C21" s="14"/>
    </row>
    <row r="22" ht="15">
      <c r="C22" s="14"/>
    </row>
    <row r="23" ht="15">
      <c r="C23" s="14"/>
    </row>
    <row r="24" ht="15">
      <c r="C24" s="14"/>
    </row>
    <row r="25" ht="15">
      <c r="C25" s="14"/>
    </row>
    <row r="26" ht="15">
      <c r="C26" s="14"/>
    </row>
    <row r="27" ht="15">
      <c r="C27" s="14"/>
    </row>
    <row r="28" ht="15">
      <c r="C28" s="14"/>
    </row>
    <row r="29" ht="15">
      <c r="C29" s="14"/>
    </row>
    <row r="30" ht="15">
      <c r="C30" s="14"/>
    </row>
    <row r="31" ht="15">
      <c r="C31" s="14"/>
    </row>
    <row r="32" ht="15">
      <c r="C32" s="14"/>
    </row>
    <row r="33" ht="15">
      <c r="C33" s="14"/>
    </row>
    <row r="34" ht="15">
      <c r="C34" s="14"/>
    </row>
    <row r="35" ht="15">
      <c r="C35" s="14"/>
    </row>
    <row r="36" ht="15">
      <c r="C36" s="14"/>
    </row>
    <row r="37" ht="15">
      <c r="C37" s="14"/>
    </row>
    <row r="38" ht="15">
      <c r="C38" s="14"/>
    </row>
    <row r="39" ht="15">
      <c r="C39" s="14"/>
    </row>
    <row r="40" ht="15">
      <c r="C40" s="14"/>
    </row>
  </sheetData>
  <sheetProtection algorithmName="SHA-512" hashValue="+5pK5WZAiB/UijbbkUZyaeoCMMNUumsLFmqS0mjRhlPOweRI9J2I0HMlTMn6gr+kaL0SkH8QhhiVowi0vpZjGw==" saltValue="s2ZeXQrVJ7wdAPdMRdIZeQ==" spinCount="100000" sheet="1" objects="1" scenarios="1"/>
  <autoFilter ref="E6:O40"/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13">
    <cfRule type="cellIs" priority="17" dxfId="4" operator="greaterThan">
      <formula>0</formula>
    </cfRule>
    <cfRule type="cellIs" priority="18" dxfId="5" operator="equal">
      <formula>0</formula>
    </cfRule>
  </conditionalFormatting>
  <conditionalFormatting sqref="L7:L13">
    <cfRule type="cellIs" priority="15" dxfId="4" operator="greaterThan">
      <formula>0</formula>
    </cfRule>
    <cfRule type="cellIs" priority="16" dxfId="2" operator="equal">
      <formula>0</formula>
    </cfRule>
  </conditionalFormatting>
  <conditionalFormatting sqref="O7:O13">
    <cfRule type="cellIs" priority="14" dxfId="2" operator="greaterThanOrEqual">
      <formula>0.5</formula>
    </cfRule>
  </conditionalFormatting>
  <conditionalFormatting sqref="H4">
    <cfRule type="cellIs" priority="11" dxfId="1" operator="equal">
      <formula>"Código não encontrado. Preenchimento Obrigatório. Verifique abaixo na aba CÓDIGO DAS UNIDADES"</formula>
    </cfRule>
    <cfRule type="cellIs" priority="1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 topLeftCell="A1">
      <selection activeCell="B66" sqref="B66"/>
    </sheetView>
  </sheetViews>
  <sheetFormatPr defaultColWidth="9.140625" defaultRowHeight="15"/>
  <cols>
    <col min="1" max="1" width="9.140625" style="24" customWidth="1"/>
    <col min="2" max="2" width="110.57421875" style="24" bestFit="1" customWidth="1"/>
    <col min="3" max="16384" width="9.140625" style="24" customWidth="1"/>
  </cols>
  <sheetData>
    <row r="1" spans="1:2" ht="15">
      <c r="A1" s="23" t="s">
        <v>20</v>
      </c>
      <c r="B1" s="23" t="s">
        <v>7</v>
      </c>
    </row>
    <row r="2" spans="1:2" ht="15">
      <c r="A2" s="24">
        <v>147</v>
      </c>
      <c r="B2" s="24" t="s">
        <v>21</v>
      </c>
    </row>
    <row r="3" spans="1:2" ht="15">
      <c r="A3" s="24">
        <v>367</v>
      </c>
      <c r="B3" s="24" t="s">
        <v>22</v>
      </c>
    </row>
    <row r="4" spans="1:2" ht="15">
      <c r="A4" s="24">
        <v>300</v>
      </c>
      <c r="B4" s="24" t="s">
        <v>23</v>
      </c>
    </row>
    <row r="5" spans="1:2" ht="15">
      <c r="A5" s="24">
        <v>133</v>
      </c>
      <c r="B5" s="24" t="s">
        <v>24</v>
      </c>
    </row>
    <row r="6" spans="1:2" ht="15">
      <c r="A6" s="24">
        <v>138</v>
      </c>
      <c r="B6" s="24" t="s">
        <v>25</v>
      </c>
    </row>
    <row r="7" spans="1:2" ht="15">
      <c r="A7" s="24">
        <v>308</v>
      </c>
      <c r="B7" s="24" t="s">
        <v>26</v>
      </c>
    </row>
    <row r="8" spans="1:2" ht="15">
      <c r="A8" s="24">
        <v>135</v>
      </c>
      <c r="B8" s="24" t="s">
        <v>27</v>
      </c>
    </row>
    <row r="9" spans="1:2" ht="15">
      <c r="A9" s="24">
        <v>142</v>
      </c>
      <c r="B9" s="24" t="s">
        <v>28</v>
      </c>
    </row>
    <row r="10" spans="1:2" ht="15">
      <c r="A10" s="24">
        <v>143</v>
      </c>
      <c r="B10" s="24" t="s">
        <v>29</v>
      </c>
    </row>
    <row r="11" spans="1:2" ht="15">
      <c r="A11" s="24">
        <v>144</v>
      </c>
      <c r="B11" s="24" t="s">
        <v>30</v>
      </c>
    </row>
    <row r="12" spans="1:2" ht="15">
      <c r="A12" s="24">
        <v>134</v>
      </c>
      <c r="B12" s="24" t="s">
        <v>31</v>
      </c>
    </row>
    <row r="13" spans="1:2" ht="15">
      <c r="A13" s="24">
        <v>304</v>
      </c>
      <c r="B13" s="24" t="s">
        <v>32</v>
      </c>
    </row>
    <row r="14" spans="1:2" ht="15">
      <c r="A14" s="24">
        <v>132</v>
      </c>
      <c r="B14" s="24" t="s">
        <v>33</v>
      </c>
    </row>
    <row r="15" spans="1:2" ht="15">
      <c r="A15" s="24">
        <v>366</v>
      </c>
      <c r="B15" s="24" t="s">
        <v>34</v>
      </c>
    </row>
    <row r="16" spans="1:2" ht="15">
      <c r="A16" s="24">
        <v>139</v>
      </c>
      <c r="B16" s="24" t="s">
        <v>35</v>
      </c>
    </row>
    <row r="17" spans="1:2" ht="15">
      <c r="A17" s="24">
        <v>131</v>
      </c>
      <c r="B17" s="24" t="s">
        <v>36</v>
      </c>
    </row>
    <row r="18" spans="1:2" ht="15">
      <c r="A18" s="24">
        <v>137</v>
      </c>
      <c r="B18" s="24" t="s">
        <v>37</v>
      </c>
    </row>
    <row r="19" spans="1:2" ht="15">
      <c r="A19" s="24">
        <v>307</v>
      </c>
      <c r="B19" s="24" t="s">
        <v>38</v>
      </c>
    </row>
    <row r="20" spans="1:2" ht="15">
      <c r="A20" s="24">
        <v>149</v>
      </c>
      <c r="B20" s="24" t="s">
        <v>39</v>
      </c>
    </row>
    <row r="21" spans="1:2" ht="15">
      <c r="A21" s="24">
        <v>146</v>
      </c>
      <c r="B21" s="24" t="s">
        <v>40</v>
      </c>
    </row>
    <row r="22" spans="1:2" ht="15">
      <c r="A22" s="24">
        <v>136</v>
      </c>
      <c r="B22" s="24" t="s">
        <v>41</v>
      </c>
    </row>
    <row r="23" spans="1:2" ht="15">
      <c r="A23" s="24">
        <v>140</v>
      </c>
      <c r="B23" s="24" t="s">
        <v>42</v>
      </c>
    </row>
    <row r="24" spans="1:2" ht="15">
      <c r="A24" s="24">
        <v>305</v>
      </c>
      <c r="B24" s="24" t="s">
        <v>43</v>
      </c>
    </row>
    <row r="25" spans="1:2" ht="15">
      <c r="A25" s="24">
        <v>141</v>
      </c>
      <c r="B25" s="24" t="s">
        <v>44</v>
      </c>
    </row>
    <row r="26" spans="1:2" ht="15">
      <c r="A26" s="24">
        <v>145</v>
      </c>
      <c r="B26" s="24" t="s">
        <v>45</v>
      </c>
    </row>
    <row r="27" spans="1:2" ht="15">
      <c r="A27" s="24">
        <v>148</v>
      </c>
      <c r="B27" s="24" t="s">
        <v>46</v>
      </c>
    </row>
    <row r="28" spans="1:2" ht="15">
      <c r="A28" s="24">
        <v>301</v>
      </c>
      <c r="B28" s="24" t="s">
        <v>47</v>
      </c>
    </row>
    <row r="29" spans="1:2" ht="15">
      <c r="A29" s="24">
        <v>309</v>
      </c>
      <c r="B29" s="25" t="s">
        <v>48</v>
      </c>
    </row>
    <row r="30" spans="1:2" ht="15">
      <c r="A30" s="24">
        <v>306</v>
      </c>
      <c r="B30" s="24" t="s">
        <v>49</v>
      </c>
    </row>
    <row r="31" spans="1:2" ht="15">
      <c r="A31" s="24">
        <v>302</v>
      </c>
      <c r="B31" s="24" t="s">
        <v>50</v>
      </c>
    </row>
    <row r="32" spans="1:2" ht="15">
      <c r="A32" s="24">
        <v>303</v>
      </c>
      <c r="B32" s="24" t="s">
        <v>51</v>
      </c>
    </row>
    <row r="33" spans="1:2" ht="15">
      <c r="A33" s="24">
        <v>197</v>
      </c>
      <c r="B33" s="24" t="s">
        <v>52</v>
      </c>
    </row>
    <row r="34" spans="1:2" s="26" customFormat="1" ht="15">
      <c r="A34" s="26">
        <v>361</v>
      </c>
      <c r="B34" s="26" t="s">
        <v>53</v>
      </c>
    </row>
    <row r="35" spans="1:2" ht="15">
      <c r="A35" s="24">
        <v>151</v>
      </c>
      <c r="B35" s="24" t="s">
        <v>54</v>
      </c>
    </row>
    <row r="36" spans="1:2" ht="15">
      <c r="A36" s="24">
        <v>41</v>
      </c>
      <c r="B36" s="25" t="s">
        <v>104</v>
      </c>
    </row>
    <row r="37" spans="1:2" ht="15">
      <c r="A37" s="24">
        <v>92</v>
      </c>
      <c r="B37" s="24" t="s">
        <v>55</v>
      </c>
    </row>
    <row r="38" spans="1:2" ht="15">
      <c r="A38" s="24">
        <v>53</v>
      </c>
      <c r="B38" s="24" t="s">
        <v>56</v>
      </c>
    </row>
    <row r="39" spans="1:2" ht="15">
      <c r="A39" s="24">
        <v>71</v>
      </c>
      <c r="B39" s="25" t="s">
        <v>57</v>
      </c>
    </row>
    <row r="40" spans="1:2" s="26" customFormat="1" ht="15">
      <c r="A40" s="26">
        <v>310</v>
      </c>
      <c r="B40" s="27" t="s">
        <v>58</v>
      </c>
    </row>
    <row r="41" spans="1:2" ht="15">
      <c r="A41" s="24">
        <v>1</v>
      </c>
      <c r="B41" s="25" t="s">
        <v>59</v>
      </c>
    </row>
    <row r="42" spans="1:2" ht="15">
      <c r="A42" s="24">
        <v>121</v>
      </c>
      <c r="B42" s="25" t="s">
        <v>60</v>
      </c>
    </row>
    <row r="43" spans="1:2" ht="15">
      <c r="A43" s="24">
        <v>392</v>
      </c>
      <c r="B43" s="25" t="s">
        <v>61</v>
      </c>
    </row>
    <row r="44" spans="1:2" ht="15">
      <c r="A44" s="24">
        <v>113</v>
      </c>
      <c r="B44" s="25" t="s">
        <v>62</v>
      </c>
    </row>
    <row r="45" spans="1:2" ht="15">
      <c r="A45" s="24">
        <v>55</v>
      </c>
      <c r="B45" s="25" t="s">
        <v>63</v>
      </c>
    </row>
    <row r="46" spans="1:2" ht="15">
      <c r="A46" s="24">
        <v>98</v>
      </c>
      <c r="B46" s="25" t="s">
        <v>64</v>
      </c>
    </row>
    <row r="47" spans="1:2" ht="15">
      <c r="A47" s="24">
        <v>401</v>
      </c>
      <c r="B47" s="24" t="s">
        <v>65</v>
      </c>
    </row>
    <row r="48" spans="1:2" ht="15">
      <c r="A48" s="24">
        <v>72</v>
      </c>
      <c r="B48" s="24" t="s">
        <v>66</v>
      </c>
    </row>
    <row r="49" spans="1:2" ht="15">
      <c r="A49" s="24">
        <v>193</v>
      </c>
      <c r="B49" s="24" t="s">
        <v>67</v>
      </c>
    </row>
    <row r="50" spans="1:2" ht="15">
      <c r="A50" s="24">
        <v>64</v>
      </c>
      <c r="B50" s="24" t="s">
        <v>68</v>
      </c>
    </row>
    <row r="51" spans="1:2" ht="15">
      <c r="A51" s="24">
        <v>63</v>
      </c>
      <c r="B51" s="24" t="s">
        <v>69</v>
      </c>
    </row>
    <row r="52" spans="1:2" ht="15">
      <c r="A52" s="24">
        <v>196</v>
      </c>
      <c r="B52" s="24" t="s">
        <v>70</v>
      </c>
    </row>
    <row r="53" spans="1:2" ht="15">
      <c r="A53" s="24">
        <v>4002</v>
      </c>
      <c r="B53" s="25" t="s">
        <v>71</v>
      </c>
    </row>
    <row r="54" spans="1:2" ht="15">
      <c r="A54" s="24">
        <v>56</v>
      </c>
      <c r="B54" s="24" t="s">
        <v>72</v>
      </c>
    </row>
    <row r="55" spans="1:2" ht="15">
      <c r="A55" s="24">
        <v>391</v>
      </c>
      <c r="B55" s="24" t="s">
        <v>73</v>
      </c>
    </row>
    <row r="56" spans="1:2" ht="15">
      <c r="A56" s="24">
        <v>413</v>
      </c>
      <c r="B56" s="24" t="s">
        <v>74</v>
      </c>
    </row>
    <row r="57" spans="1:2" ht="15">
      <c r="A57" s="24">
        <v>195</v>
      </c>
      <c r="B57" s="24" t="s">
        <v>75</v>
      </c>
    </row>
    <row r="58" spans="1:2" ht="15">
      <c r="A58" s="24">
        <v>97</v>
      </c>
      <c r="B58" s="24" t="s">
        <v>76</v>
      </c>
    </row>
    <row r="59" spans="1:2" ht="15">
      <c r="A59" s="24">
        <v>112</v>
      </c>
      <c r="B59" s="24" t="s">
        <v>77</v>
      </c>
    </row>
    <row r="60" spans="1:2" ht="15">
      <c r="A60" s="24">
        <v>52</v>
      </c>
      <c r="B60" s="24" t="s">
        <v>78</v>
      </c>
    </row>
    <row r="61" spans="1:2" ht="15">
      <c r="A61" s="24">
        <v>20</v>
      </c>
      <c r="B61" s="24" t="s">
        <v>79</v>
      </c>
    </row>
    <row r="62" spans="1:2" ht="15">
      <c r="A62" s="24">
        <v>54</v>
      </c>
      <c r="B62" s="24" t="s">
        <v>80</v>
      </c>
    </row>
    <row r="63" spans="1:2" ht="15">
      <c r="A63" s="24">
        <v>15</v>
      </c>
      <c r="B63" s="24" t="s">
        <v>81</v>
      </c>
    </row>
    <row r="64" spans="1:2" ht="15">
      <c r="A64" s="24">
        <v>94</v>
      </c>
      <c r="B64" s="25" t="s">
        <v>82</v>
      </c>
    </row>
    <row r="65" spans="1:2" ht="15">
      <c r="A65" s="24">
        <v>95</v>
      </c>
      <c r="B65" s="24" t="s">
        <v>83</v>
      </c>
    </row>
    <row r="66" spans="1:2" ht="15">
      <c r="A66" s="24">
        <v>111</v>
      </c>
      <c r="B66" s="24" t="s">
        <v>84</v>
      </c>
    </row>
    <row r="67" spans="1:2" ht="15">
      <c r="A67" s="24">
        <v>2</v>
      </c>
      <c r="B67" s="24" t="s">
        <v>85</v>
      </c>
    </row>
    <row r="68" spans="1:2" ht="15">
      <c r="A68" s="24">
        <v>480</v>
      </c>
      <c r="B68" s="24" t="s">
        <v>86</v>
      </c>
    </row>
    <row r="69" spans="1:2" ht="15">
      <c r="A69" s="24">
        <v>14</v>
      </c>
      <c r="B69" s="24" t="s">
        <v>87</v>
      </c>
    </row>
    <row r="70" spans="1:2" ht="15">
      <c r="A70" s="24">
        <v>70</v>
      </c>
      <c r="B70" s="24" t="s">
        <v>88</v>
      </c>
    </row>
    <row r="71" spans="1:2" ht="15">
      <c r="A71" s="24">
        <v>394</v>
      </c>
      <c r="B71" s="24" t="s">
        <v>89</v>
      </c>
    </row>
    <row r="72" spans="1:2" ht="15">
      <c r="A72" s="24">
        <v>4000</v>
      </c>
      <c r="B72" s="25" t="s">
        <v>90</v>
      </c>
    </row>
    <row r="73" spans="1:2" ht="15">
      <c r="A73" s="24">
        <v>417</v>
      </c>
      <c r="B73" s="25" t="s">
        <v>113</v>
      </c>
    </row>
    <row r="74" spans="1:2" ht="15">
      <c r="A74" s="24">
        <v>150</v>
      </c>
      <c r="B74" s="25" t="s">
        <v>112</v>
      </c>
    </row>
    <row r="75" spans="1:2" ht="15">
      <c r="A75" s="24">
        <v>431</v>
      </c>
      <c r="B75" s="24" t="s">
        <v>91</v>
      </c>
    </row>
    <row r="76" spans="1:2" ht="15">
      <c r="A76" s="24">
        <v>370</v>
      </c>
      <c r="B76" s="25" t="s">
        <v>103</v>
      </c>
    </row>
    <row r="77" spans="1:2" ht="15">
      <c r="A77" s="24">
        <v>80</v>
      </c>
      <c r="B77" s="24" t="s">
        <v>92</v>
      </c>
    </row>
    <row r="78" spans="1:2" ht="15">
      <c r="A78" s="24">
        <v>40</v>
      </c>
      <c r="B78" s="25" t="s">
        <v>93</v>
      </c>
    </row>
    <row r="79" spans="1:2" ht="15">
      <c r="A79" s="24">
        <v>390</v>
      </c>
      <c r="B79" s="25" t="s">
        <v>94</v>
      </c>
    </row>
    <row r="80" spans="1:2" ht="15">
      <c r="A80" s="24">
        <v>400</v>
      </c>
      <c r="B80" s="24" t="s">
        <v>95</v>
      </c>
    </row>
    <row r="81" spans="1:2" ht="15">
      <c r="A81" s="24">
        <v>393</v>
      </c>
      <c r="B81" s="25" t="s">
        <v>96</v>
      </c>
    </row>
    <row r="82" spans="1:2" ht="15">
      <c r="A82" s="24">
        <v>90</v>
      </c>
      <c r="B82" s="24" t="s">
        <v>97</v>
      </c>
    </row>
    <row r="83" spans="1:2" ht="15">
      <c r="A83" s="24">
        <v>410</v>
      </c>
      <c r="B83" s="25" t="s">
        <v>98</v>
      </c>
    </row>
    <row r="84" spans="1:2" ht="15">
      <c r="A84" s="24">
        <v>60</v>
      </c>
      <c r="B84" s="25" t="s">
        <v>99</v>
      </c>
    </row>
    <row r="85" spans="1:2" ht="15">
      <c r="A85" s="24">
        <v>220</v>
      </c>
      <c r="B85" s="25" t="s">
        <v>100</v>
      </c>
    </row>
    <row r="86" spans="1:2" ht="15">
      <c r="A86" s="24">
        <v>110</v>
      </c>
      <c r="B86" s="24" t="s">
        <v>101</v>
      </c>
    </row>
    <row r="87" spans="1:2" ht="15">
      <c r="A87" s="24">
        <v>50</v>
      </c>
      <c r="B87" s="25" t="s">
        <v>102</v>
      </c>
    </row>
  </sheetData>
  <sheetProtection algorithmName="SHA-512" hashValue="57MRCvAscDa3XyiMHNmaI04mvpT5AnwlJDlJN1jdO8f1vPTI53TGiFAlSjVCroaXykAF3hlQ3rTWBF1ZVo4elg==" saltValue="HH9U3LvvyD5pz/ZoL2TH6g==" spinCount="100000" sheet="1" objects="1" scenarios="1" autoFilter="0"/>
  <autoFilter ref="A1:B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dcterms:created xsi:type="dcterms:W3CDTF">2018-04-19T12:36:57Z</dcterms:created>
  <dcterms:modified xsi:type="dcterms:W3CDTF">2018-09-12T18:08:27Z</dcterms:modified>
  <cp:category/>
  <cp:version/>
  <cp:contentType/>
  <cp:contentStatus/>
</cp:coreProperties>
</file>