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515" firstSheet="1" activeTab="1"/>
  </bookViews>
  <sheets>
    <sheet name="Base de Dados 30.07 e 30.19" sheetId="4" state="hidden" r:id="rId1"/>
    <sheet name="Respostas Órgãos" sheetId="5" r:id="rId2"/>
    <sheet name="CÓDIGO DOS ÓRGÃOS" sheetId="6" r:id="rId3"/>
  </sheets>
  <definedNames>
    <definedName name="_xlnm._FilterDatabase" localSheetId="2" hidden="1">'CÓDIGO DOS ÓRGÃOS'!$A$1:$B$1</definedName>
    <definedName name="ÓRGÃOS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<sst xmlns="http://schemas.openxmlformats.org/spreadsheetml/2006/main" count="681" uniqueCount="185">
  <si>
    <t>Código do Material</t>
  </si>
  <si>
    <t>Tipo</t>
  </si>
  <si>
    <t>Descrição do Material</t>
  </si>
  <si>
    <t>UO</t>
  </si>
  <si>
    <t>Descrição Órgão</t>
  </si>
  <si>
    <t>PLANILHA DE DIMENSIONAMENTO</t>
  </si>
  <si>
    <t>Informe no campo ao lado os possíveis locais de entrega:</t>
  </si>
  <si>
    <t>U.O.</t>
  </si>
  <si>
    <t>Qtd solicitada</t>
  </si>
  <si>
    <t>Código_Item</t>
  </si>
  <si>
    <t>Item nº</t>
  </si>
  <si>
    <t>Cód. Item</t>
  </si>
  <si>
    <t>Descrição</t>
  </si>
  <si>
    <t>Unid. Fornec.</t>
  </si>
  <si>
    <t>Média Consumo (A)</t>
  </si>
  <si>
    <t>Qtd. Estimada (B)</t>
  </si>
  <si>
    <t>Diferença (B) - (A)</t>
  </si>
  <si>
    <t>Variação Qtd. Estimada x Média Consumo</t>
  </si>
  <si>
    <t>Administração Regional da Candangolândia - RA XIX</t>
  </si>
  <si>
    <t>Administração Regional da Fercal - RA XXXI</t>
  </si>
  <si>
    <t>Administração Regional de Águas Claras - RA XX</t>
  </si>
  <si>
    <t>Administração Regional de Brazlândia - RA IV</t>
  </si>
  <si>
    <t>Administração Regional de Ceilândia - RA IX</t>
  </si>
  <si>
    <t>Administração Regional de Planaltina - RA VI</t>
  </si>
  <si>
    <t>Administração Regional de Samambaia - RA XII</t>
  </si>
  <si>
    <t>Administração Regional de Santa Maria - RA XIII</t>
  </si>
  <si>
    <t>Administração Regional de São Sebastião - RA XIV</t>
  </si>
  <si>
    <t>Administração Regional de Sobradinho - RA V</t>
  </si>
  <si>
    <t>Administração Regional de Sobradinho II - RA XXVI</t>
  </si>
  <si>
    <t>Administração Regional de Taguatinga - RA III</t>
  </si>
  <si>
    <t>Administração Regional de Vicente Pires - RA XXX</t>
  </si>
  <si>
    <t>Administração Regional do Cruzeiro - RA XI</t>
  </si>
  <si>
    <t>Administração Regional do Gama - RA II</t>
  </si>
  <si>
    <t>Administração Regional do Guará - RA X</t>
  </si>
  <si>
    <t>Administração Regional do Jardim Botânico - RA XXVII</t>
  </si>
  <si>
    <t>Administração Regional do Lago Norte - RA XVIII</t>
  </si>
  <si>
    <t>Administração Regional do Lago Sul - RA XVI</t>
  </si>
  <si>
    <t>Administração Regional do Núcleo Bandeirante - RA VIII</t>
  </si>
  <si>
    <t>Administração Regional do Paranoá - RA VII</t>
  </si>
  <si>
    <t>Administração Regional do Park Way - RA XXIV</t>
  </si>
  <si>
    <t>Administração Regional do Plano Piloto - RA I</t>
  </si>
  <si>
    <t>Administração Regional do Recanto das Emas - RA XV</t>
  </si>
  <si>
    <t>Administração Regional do Riacho Fundo I - RA XVII</t>
  </si>
  <si>
    <t>Administração Regional do Riacho Fundo II - RA XXI</t>
  </si>
  <si>
    <t>Administração Regional do SIA - RA XXIX</t>
  </si>
  <si>
    <t>Administração Regional do SCIA/Estrutural - RA XXV</t>
  </si>
  <si>
    <t>Administração Regional do Varjão - RA XXIII</t>
  </si>
  <si>
    <t>AGEFIS - Agência de Fiscalização do Distrito Federal</t>
  </si>
  <si>
    <t>CBMDF - Corpo de Bombeiros Militar do Distrito Federal</t>
  </si>
  <si>
    <t>CLDF - Câmara Legislativa do Distrito Federal</t>
  </si>
  <si>
    <t>CODHAB - Companhia de Desenvolvimento Habitacional do Distrito Federal</t>
  </si>
  <si>
    <t>DETRAN - Departamento de Trânsito do Distrito Federal</t>
  </si>
  <si>
    <t>DPDF - Defensoria Pública do Distrito Federal</t>
  </si>
  <si>
    <t>FAP - Fundação de Apoio à Pesquisa</t>
  </si>
  <si>
    <t>FHB - Fundação Hemocentro de Brasília</t>
  </si>
  <si>
    <t>FJZB - Fundação Jardim Zoológico de Brasília</t>
  </si>
  <si>
    <t>FUNAB - Fundação Universidade Aberta do Distrito Federal</t>
  </si>
  <si>
    <t>FUNAP - Fundação de Amparo ao Trabalhador Preso</t>
  </si>
  <si>
    <t>IPREV - Instituto de Previdencia dos Servidores do Distrito Federal</t>
  </si>
  <si>
    <t>JBB - Jardim Botânico de Brasília</t>
  </si>
  <si>
    <t>NOVACAP - Companhia Urbanizadora da Nova Capital do Brasil</t>
  </si>
  <si>
    <t>PCDF - Polícia Civil do Distrito Federal</t>
  </si>
  <si>
    <t>PMDF - Polícia Militar do Distrito Federal</t>
  </si>
  <si>
    <t>SLU - Serviço de Limpeza Urbana</t>
  </si>
  <si>
    <t>Código do Órgão (SICOP/SEI)</t>
  </si>
  <si>
    <t>Cod_UO</t>
  </si>
  <si>
    <t>GVG - Gabinete do Vice-Governador</t>
  </si>
  <si>
    <t>PGDF - Procuradoria-Geral do Distrito Federal</t>
  </si>
  <si>
    <t>BRB - Banco de Brasília</t>
  </si>
  <si>
    <t>EMATER - Empresa de Assistência Técnica e Extensão Rural do Distrito Federal</t>
  </si>
  <si>
    <t>CEB HOLDING - Companhia Energética de Brasília</t>
  </si>
  <si>
    <t>DFTRANS - Transporte Urbano do Distrito Federal</t>
  </si>
  <si>
    <t>CODEPLAN - Companhia de Planejamento do Distrito Federal</t>
  </si>
  <si>
    <t>CGDF - Controladoria-Geral do Distrito Federal</t>
  </si>
  <si>
    <t>SDE - Secretaria de Estado de Desenvolvimento Econômico do Distrito Federal</t>
  </si>
  <si>
    <t>SECTI - Secretaria de Estado de Ciência, Tecnologia e Inovação do Distrito Federal</t>
  </si>
  <si>
    <t>SETUR - Secretaria de Estado de Turismo do Distrito Federal</t>
  </si>
  <si>
    <t>SEDES - Secretaria de Estado de Desenvolvimento Social do Distrito Federal</t>
  </si>
  <si>
    <t>SMDF - Secretaria de Estado da Mulher do Distrito Federal</t>
  </si>
  <si>
    <t>SETRAB - Secretaria de Estado de Trabalho do Distrito Federal</t>
  </si>
  <si>
    <t>SEFP - Secretaria de Estado de Fazenda, Planejamento, Orçamento e Gestão do Distrito Federal</t>
  </si>
  <si>
    <t>CACI - Casa Civil do Distrito Federal</t>
  </si>
  <si>
    <t>SSP - Secretaria de Estado de Segurança Pública do Distrito Federal</t>
  </si>
  <si>
    <t>SINESP - Secretaria de Estado de Obras e Infraestrutura do Distrito Federal</t>
  </si>
  <si>
    <t>SEMOB - Secretaria de Estado de Transporte e Mobilidade do Distrito Federal</t>
  </si>
  <si>
    <t>SERIS - Secretaria de Estado de Relações Institucionais do Distrito Federal</t>
  </si>
  <si>
    <t>SEDRM - Secretaria de Estado de Desenvolvimento da Região Metropolitana do Distrito Federal</t>
  </si>
  <si>
    <t>SRI - Secretaria Extraordinária de Relações Internacionais do Distrito Federal</t>
  </si>
  <si>
    <t>SES - Secretaria de Estado de Saúde do Distrito Federal</t>
  </si>
  <si>
    <t>SEE - Secretaria de Estado de Educação do Distrito Federal</t>
  </si>
  <si>
    <t>SECOM - Secretaria de Estado de Comunicação do Distrito Federal</t>
  </si>
  <si>
    <t>SEAGRI - Secretaria de Estado de Agricultura, Abastecimento e Desenvolvimento Rural do Distrito Federal</t>
  </si>
  <si>
    <t>SEMA - Secretaria de Estado do Meio Ambiente do Distrito Federal</t>
  </si>
  <si>
    <t>SEC - Secretaria de Estado de Cultura do Distrito Federal</t>
  </si>
  <si>
    <t>ADASA - Agência Reguladora de Águas e Saneamento do Distrito Federal</t>
  </si>
  <si>
    <t>DER - Departamento de Estradas de Rodagem do Distrito Federal</t>
  </si>
  <si>
    <t>TERRACAP - Companhia Imobiliária de Brasília</t>
  </si>
  <si>
    <t>CAESB - Companhia de Saneamento do Distrito Federal</t>
  </si>
  <si>
    <t>DF Gestão de Ativos S.A</t>
  </si>
  <si>
    <t>SEDUH - Secretaria de Estado de Desenvolvimento Urbano e Habitação do Distrito Federal</t>
  </si>
  <si>
    <t>PROCON - Instituto de Defesa do Consumidor do Distrito Federal</t>
  </si>
  <si>
    <t>FEPECS - Fundação de Ensino e Pesquisa em Ciências da Saúde</t>
  </si>
  <si>
    <t>CEASA - Centrais de Abastecimento de Brasília</t>
  </si>
  <si>
    <t xml:space="preserve">TCB - Sociedade de Transportes Coletivos de Brasília </t>
  </si>
  <si>
    <t>METRÔ - Companhia do Metropolitano do Distrito Federal</t>
  </si>
  <si>
    <t>SEL - Secretaria de Estado do Esporte e Lazer do Distrito Federal</t>
  </si>
  <si>
    <t>Administração Regional do Itapoã - RA XXVIII</t>
  </si>
  <si>
    <t>IBRAM - Instituto do Meio Ambiente e Recursos Hídricos do Distrito Federal</t>
  </si>
  <si>
    <t>SEJUS - Secretaria de Estado de Justiça e Cidadania do Distrito Federal</t>
  </si>
  <si>
    <t>SEPE - Secretaria de Estado de Projetos Especiais do Distrito Federal</t>
  </si>
  <si>
    <t>SEJUV - Secretaria de Estado da Juventude do Distrito Federal</t>
  </si>
  <si>
    <t>Descrição Órgão SEI</t>
  </si>
  <si>
    <t>U.O. SEI</t>
  </si>
  <si>
    <t>Unidade Fornecimento</t>
  </si>
  <si>
    <t>Administração Regional do Sudoeste e Octogonal - RA XXII</t>
  </si>
  <si>
    <t>ARPDF - Arquivo Público do Distrito Federal</t>
  </si>
  <si>
    <t>CEB D - CEB Distribuição</t>
  </si>
  <si>
    <t>SEAC - Secretaria de Estado de Atendimento Comunitário do Distrito Federal</t>
  </si>
  <si>
    <t>PLS Nº 0019/2019 e 0020/2019</t>
  </si>
  <si>
    <t>PROC. SEI Nº 00040-00008279/2019-49</t>
  </si>
  <si>
    <t>3.3.90.30.07.01.0020.000002-01</t>
  </si>
  <si>
    <t>3.3.90.30.19.05.0001.000005-01</t>
  </si>
  <si>
    <t>ÁGUA</t>
  </si>
  <si>
    <t>ÁGUA,Tipo: POTÁVEL, Tipo de Mesa, Gaseificação: sem gás, Composição Química: composição normal provenientes de fontes naturais ou de fontes artificialmente captadas que preencham tão somente as condições de potabilidade para região, em níveis aceitáveis pelo ministério da saúde, Decreto-Lei nº 7.841, Físico-Química: em níveis aceitáveis pelo ministério da saúde, Embalagem: garrafão, Unidade De Fornecimento: garrafão de 20 litros.</t>
  </si>
  <si>
    <t>garrafão</t>
  </si>
  <si>
    <t>GARRAFÃO RETORNÁVEL (VASILHAME)</t>
  </si>
  <si>
    <t>GARRAFÃO RETORNÁVEL (VASILHAME),Material: plástico, com capacidade de 20 litros, para água mineral potável de mesa, transparente, vazio, com no mínimo 80% de sua vida útil.</t>
  </si>
  <si>
    <t>unidade</t>
  </si>
  <si>
    <t>CACI - CASA CIVIL DO DISTRITO FEDERAL</t>
  </si>
  <si>
    <t>VGDF - VICE-GOVERNADORIA DO DISTRITO FEDERAL</t>
  </si>
  <si>
    <t>PROCON-DF - INSTITUTO DE DEFESA DO CONSUMIDOR DO DISTRITO FEDERAL</t>
  </si>
  <si>
    <t>PGDF - PROCURADORIA-GERAL DO DISTRITO FEDERAL</t>
  </si>
  <si>
    <t>SEFP - SECRETARIA DE ESTADO DE FAZENDA, PLANEJAMENTO, ORÇAMENTO E GESTÃO DO DISTRITO FEDERAL</t>
  </si>
  <si>
    <t>SSP - SECRETARIA DE ESTADO DE SEGURANÇA PÚBLICA DO DISTRITO FEDERAL</t>
  </si>
  <si>
    <t>PCDF - POLÍCIA CIVIL DO DISTRITO FEDERAL</t>
  </si>
  <si>
    <t>CBMDF - CORPO DE BOMBEIROS MILITAR DO DISTRITO FEDERAL</t>
  </si>
  <si>
    <t>PMDF - POLÍCIA MILITAR DO DISTRITO FEDERAL</t>
  </si>
  <si>
    <t>FUNAP - FUNDAÇÃO DE AMPARO AO TRABALHADOR PRESO</t>
  </si>
  <si>
    <t>SES - SECRETARIA DE ESTADO DE SAÚDE DO DISTRITO FEDERAL</t>
  </si>
  <si>
    <t>FEPECS - FUNDAÇÃO DE ENSINO E PESQUISA EM CIÊNCIAS DA SAÚDE</t>
  </si>
  <si>
    <t>EMATER-DF - EMPRESA DE ASSISTÊNCIA TÉCNICA E EXTENSÃO RURAL DO DISTRITO FEDERAL</t>
  </si>
  <si>
    <t>SEE - SECRETARIA DE ESTADO DE EDUCAÇÃO DO DISTRITO FEDERAL</t>
  </si>
  <si>
    <t>SEMOB - SECRETARIA DE ESTADO DE TRANSPORTE E MOBILIDADE DO DISTRITO FEDERAL</t>
  </si>
  <si>
    <t>SLU - SERVIÇO DE LIMPEZA URBANA DO DISTRITO FEDERAL</t>
  </si>
  <si>
    <t>DFTRANS - TRANSPORTE URBANO DO DISTRITO FEDERAL</t>
  </si>
  <si>
    <t>NOVACAP - COMPANHIA URBANIZADORA DA NOVA CAPITAL DO BRASIL</t>
  </si>
  <si>
    <t>DER-DF - DEPARTAMENTO DE ESTRADAS DE RODAGEM</t>
  </si>
  <si>
    <t>RA-III - ADMINISTRAÇÃO REGIONAL DE TAGUATINGA</t>
  </si>
  <si>
    <t>RA-IV - ADMINISTRAÇÃO REGIONAL DE BRAZLÂNDIA</t>
  </si>
  <si>
    <t>RA-X - ADMINISTRAÇÃO REGIONAL DO GUARÁ</t>
  </si>
  <si>
    <t>RA-VII - ADMINISTRAÇÃO REGIONAL DO PARANOÁ</t>
  </si>
  <si>
    <t>RA-I - ADMINISTRAÇÃO REGIONAL DO PLANO PILOTO</t>
  </si>
  <si>
    <t>RA-XII - ADMINISTRAÇÃO REGIONAL DE SAMAMBAIA</t>
  </si>
  <si>
    <t>RA-XIV - ADMINISTRAÇÃO REGIONAL DE SÃO SEBASTIÃO</t>
  </si>
  <si>
    <t>RA-XIX - ADMINISTRAÇÃO REGIONAL DA CANDANGOLÂNDIA</t>
  </si>
  <si>
    <t>RA-XVII - ADMINISTRAÇÃO REGIONAL DO RIACHO FUNDO I</t>
  </si>
  <si>
    <t>SEC - SECRETARIA DE ESTADO DE CULTURA DO DISTRITO FEDERAL</t>
  </si>
  <si>
    <t>ARPDF - ARQUIVO PÚBLICO DO DISTRITO FEDERAL</t>
  </si>
  <si>
    <t>FAPDF - FUNDAÇÃO DE APOIO A PESQUISA DO DISTRITO FEDERAL</t>
  </si>
  <si>
    <t>JBB - JARDIM BOTÂNICO DE BRASÍLIA</t>
  </si>
  <si>
    <t>FJZB - FUNDAÇÃO JARDIM ZOOLÓGICO DE BRASÍLIA</t>
  </si>
  <si>
    <t>SELDF - SECRETARIA DE ESTADO DE ESPORTE E LAZER DO DISTRITO FEDERAL</t>
  </si>
  <si>
    <t>RA-XX - ADMINISTRAÇÃO REGIONAL DE ÁGUAS CLARAS</t>
  </si>
  <si>
    <t>RA-XXIII - ADMINISTRAÇÃO REGIONAL DO VARJÃO</t>
  </si>
  <si>
    <t>RA-XXVI - ADMINISTRAÇÃO REGIONAL DE SOBRADINHO II</t>
  </si>
  <si>
    <t>RA-XXV - ADMINISTRAÇÃO REGIONAL DO SETOR COMPLEMENTAR DE INDÚSTRIA E ABASTECIMENTO (ESTRUTURAL)</t>
  </si>
  <si>
    <t>RA-XXVII - ADMINISTRAÇÃO REGIONAL DO JARDIM BOTÂNICO</t>
  </si>
  <si>
    <t>RA-XXVIII - ADMINISTRAÇÃO REGIONAL DO ITAPOÃ</t>
  </si>
  <si>
    <t>RA-XXIX - ADMINISTRAÇÃO REGIONAL DO SETOR DE INDÚSTRIA E ABASTECIMENTO</t>
  </si>
  <si>
    <t>AGEFIS - AGÊNCIA DE FISCALIZAÇÃO DO DISTRITO FEDERAL</t>
  </si>
  <si>
    <t>RA-XXXI - ADMINISTRAÇÃO REGIONAL DA FERCAL</t>
  </si>
  <si>
    <t>SDE - SECRETARIA DE ESTADO DE DESENVOLVIMENTO ECONÔMICO DO DISTRITO FEDERAL</t>
  </si>
  <si>
    <t>SEDUH - SECRETARIA DE ESTADO DE DESENVOLVIMENTO URBANO E HABITAÇÃO DO DISTRITO FEDERAL</t>
  </si>
  <si>
    <t>IBRAM - INSTITUTO DO MEIO AMBIENTE E DOS RECURSOS HÍDRICOS DO DISTRITO FEDERAL - BRASÍLIA AMBIENTAL</t>
  </si>
  <si>
    <t>CODHAB - COMPANHIA DE DESENVOLVIMENTO HABITACIONAL DO DISTRITO FEDERAL</t>
  </si>
  <si>
    <t>SEMA - SECRETARIA DE ESTADO DO MEIO AMBIENTE DO DISTRITO FEDERAL</t>
  </si>
  <si>
    <t>SEJUS - SECRETARIA DE ESTADO DE JUSTIÇA E CIDADANIA DO DISTRITO FEDERAL</t>
  </si>
  <si>
    <t>DPDF - DEFENSORIA PÚBLICA DO DISTRITO FEDERAL</t>
  </si>
  <si>
    <t>IPREV - INSTITUTO DE PREVIDÊNCIA DOS SERVIDORES DO DISTRITO FEDERAL</t>
  </si>
  <si>
    <t>SEDES - SECRETARIA DE ESTADO DE DESENVOLVIMENTO SOCIAL DISTRITO FEDERAL</t>
  </si>
  <si>
    <t>CGDF - CONTROLADORIA-GERAL DO DISTRITO FEDERAL</t>
  </si>
  <si>
    <t>SECOM - SECRETARIA DE ESTADO DE COMUNICAÇÃO DO DISTRITO FEDERAL</t>
  </si>
  <si>
    <t>Registrado ARP nº 0032/2018</t>
  </si>
  <si>
    <t>Autorizado ARP nº 0032/2018</t>
  </si>
  <si>
    <t>SEAGRI - Secretaria de Estado de Agricultura, Abastecimento e Desensenvolvimento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</si>
</sst>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&quot; Itens Respondidos&quot;"/>
    <numFmt numFmtId="165" formatCode="0&quot; Itens Sem Respostas&quot;"/>
    <numFmt numFmtId="177" formatCode="#,##0"/>
    <numFmt numFmtId="178" formatCode="General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333333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FFFFFF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rgb="FF0B64A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>
        <color rgb="FF3877A6"/>
      </left>
      <right style="thin">
        <color rgb="FF3877A6"/>
      </right>
      <top style="thin">
        <color rgb="FF3877A6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/>
    <xf numFmtId="0" fontId="0" fillId="0" borderId="0" xfId="22">
      <alignment/>
      <protection/>
    </xf>
    <xf numFmtId="0" fontId="0" fillId="0" borderId="0" xfId="22" applyFill="1">
      <alignment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3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Protection="1"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0" fontId="0" fillId="3" borderId="0" xfId="0" applyFont="1" applyFill="1" applyProtection="1">
      <protection/>
    </xf>
    <xf numFmtId="3" fontId="0" fillId="0" borderId="0" xfId="0" applyNumberFormat="1" applyFont="1" applyProtection="1">
      <protection/>
    </xf>
    <xf numFmtId="0" fontId="0" fillId="4" borderId="2" xfId="0" applyFont="1" applyFill="1" applyBorder="1" applyAlignment="1" applyProtection="1">
      <alignment horizontal="center" vertical="center"/>
      <protection/>
    </xf>
    <xf numFmtId="0" fontId="0" fillId="4" borderId="2" xfId="0" applyFont="1" applyFill="1" applyBorder="1" applyAlignment="1" applyProtection="1">
      <alignment horizontal="left" vertical="center" wrapText="1"/>
      <protection/>
    </xf>
    <xf numFmtId="3" fontId="0" fillId="0" borderId="2" xfId="20" applyNumberFormat="1" applyFont="1" applyBorder="1" applyAlignment="1" applyProtection="1">
      <alignment horizontal="center" vertical="center" wrapText="1"/>
      <protection/>
    </xf>
    <xf numFmtId="3" fontId="0" fillId="4" borderId="2" xfId="0" applyNumberFormat="1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0" fillId="2" borderId="3" xfId="0" applyFont="1" applyFill="1" applyBorder="1" applyAlignment="1" applyProtection="1">
      <alignment horizontal="center" vertical="center" wrapText="1"/>
      <protection/>
    </xf>
    <xf numFmtId="0" fontId="0" fillId="2" borderId="4" xfId="0" applyFont="1" applyFill="1" applyBorder="1" applyAlignment="1" applyProtection="1">
      <alignment horizontal="center" vertical="center" wrapText="1"/>
      <protection/>
    </xf>
    <xf numFmtId="0" fontId="0" fillId="4" borderId="5" xfId="0" applyFont="1" applyFill="1" applyBorder="1" applyAlignment="1" applyProtection="1">
      <alignment horizontal="center" vertical="center" wrapText="1"/>
      <protection/>
    </xf>
    <xf numFmtId="9" fontId="0" fillId="4" borderId="6" xfId="21" applyFont="1" applyFill="1" applyBorder="1" applyAlignment="1" applyProtection="1">
      <alignment horizontal="center" vertical="center"/>
      <protection/>
    </xf>
    <xf numFmtId="0" fontId="0" fillId="5" borderId="7" xfId="0" applyFont="1" applyFill="1" applyBorder="1" applyAlignment="1" applyProtection="1">
      <alignment horizontal="left" vertical="center" wrapText="1"/>
      <protection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Font="1" applyFill="1"/>
    <xf numFmtId="0" fontId="8" fillId="6" borderId="0" xfId="0" applyNumberFormat="1" applyFont="1" applyFill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2" fillId="0" borderId="2" xfId="22" applyFont="1" applyFill="1" applyBorder="1">
      <alignment/>
      <protection/>
    </xf>
    <xf numFmtId="0" fontId="0" fillId="0" borderId="2" xfId="22" applyFont="1" applyFill="1" applyBorder="1">
      <alignment/>
      <protection/>
    </xf>
    <xf numFmtId="0" fontId="5" fillId="7" borderId="2" xfId="0" applyNumberFormat="1" applyFont="1" applyFill="1" applyBorder="1" applyAlignment="1">
      <alignment horizontal="left" vertical="center" wrapText="1"/>
    </xf>
    <xf numFmtId="0" fontId="7" fillId="8" borderId="8" xfId="0" applyNumberFormat="1" applyFont="1" applyFill="1" applyBorder="1" applyAlignment="1">
      <alignment horizontal="left" vertical="center" wrapText="1"/>
    </xf>
    <xf numFmtId="0" fontId="7" fillId="8" borderId="8" xfId="0" applyNumberFormat="1" applyFont="1" applyFill="1" applyBorder="1" applyAlignment="1">
      <alignment horizontal="center" vertical="center" wrapText="1"/>
    </xf>
    <xf numFmtId="0" fontId="0" fillId="0" borderId="0" xfId="22" applyFont="1" applyFill="1" applyBorder="1">
      <alignment/>
      <protection/>
    </xf>
    <xf numFmtId="0" fontId="0" fillId="0" borderId="2" xfId="22" applyFont="1" applyFill="1" applyBorder="1">
      <alignment/>
      <protection/>
    </xf>
    <xf numFmtId="0" fontId="0" fillId="0" borderId="9" xfId="0" applyFont="1" applyFill="1" applyBorder="1"/>
    <xf numFmtId="0" fontId="0" fillId="0" borderId="2" xfId="0" applyFont="1" applyFill="1" applyBorder="1"/>
    <xf numFmtId="0" fontId="0" fillId="0" borderId="2" xfId="0" applyFont="1" applyFill="1" applyBorder="1"/>
    <xf numFmtId="0" fontId="0" fillId="0" borderId="10" xfId="22" applyFont="1" applyFill="1" applyBorder="1">
      <alignment/>
      <protection/>
    </xf>
    <xf numFmtId="3" fontId="10" fillId="8" borderId="2" xfId="0" applyNumberFormat="1" applyFont="1" applyFill="1" applyBorder="1" applyAlignment="1">
      <alignment horizontal="center" vertical="center" wrapText="1"/>
    </xf>
    <xf numFmtId="0" fontId="5" fillId="7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0" fontId="5" fillId="7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7" borderId="2" xfId="0" applyNumberFormat="1" applyFont="1" applyFill="1" applyBorder="1" applyAlignment="1">
      <alignment vertical="center" wrapText="1"/>
    </xf>
    <xf numFmtId="0" fontId="5" fillId="7" borderId="2" xfId="0" applyNumberFormat="1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0" fontId="5" fillId="7" borderId="10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3" fillId="2" borderId="18" xfId="0" applyFont="1" applyFill="1" applyBorder="1" applyAlignment="1" applyProtection="1">
      <alignment horizontal="right" vertical="center" wrapText="1"/>
      <protection/>
    </xf>
    <xf numFmtId="0" fontId="3" fillId="2" borderId="19" xfId="0" applyFont="1" applyFill="1" applyBorder="1" applyAlignment="1" applyProtection="1">
      <alignment horizontal="right" vertical="center" wrapText="1"/>
      <protection/>
    </xf>
    <xf numFmtId="164" fontId="6" fillId="2" borderId="11" xfId="0" applyNumberFormat="1" applyFont="1" applyFill="1" applyBorder="1" applyAlignment="1" applyProtection="1">
      <alignment horizontal="center" vertical="center"/>
      <protection/>
    </xf>
    <xf numFmtId="164" fontId="6" fillId="2" borderId="12" xfId="0" applyNumberFormat="1" applyFont="1" applyFill="1" applyBorder="1" applyAlignment="1" applyProtection="1">
      <alignment horizontal="center" vertical="center"/>
      <protection/>
    </xf>
    <xf numFmtId="164" fontId="6" fillId="2" borderId="13" xfId="0" applyNumberFormat="1" applyFont="1" applyFill="1" applyBorder="1" applyAlignment="1" applyProtection="1">
      <alignment horizontal="center" vertical="center"/>
      <protection/>
    </xf>
    <xf numFmtId="164" fontId="6" fillId="2" borderId="20" xfId="0" applyNumberFormat="1" applyFont="1" applyFill="1" applyBorder="1" applyAlignment="1" applyProtection="1">
      <alignment horizontal="center" vertical="center"/>
      <protection/>
    </xf>
    <xf numFmtId="164" fontId="6" fillId="2" borderId="21" xfId="0" applyNumberFormat="1" applyFont="1" applyFill="1" applyBorder="1" applyAlignment="1" applyProtection="1">
      <alignment horizontal="center" vertical="center"/>
      <protection/>
    </xf>
    <xf numFmtId="164" fontId="6" fillId="2" borderId="22" xfId="0" applyNumberFormat="1" applyFont="1" applyFill="1" applyBorder="1" applyAlignment="1" applyProtection="1">
      <alignment horizontal="center" vertical="center"/>
      <protection/>
    </xf>
    <xf numFmtId="165" fontId="6" fillId="2" borderId="11" xfId="0" applyNumberFormat="1" applyFont="1" applyFill="1" applyBorder="1" applyAlignment="1" applyProtection="1">
      <alignment horizontal="center" vertical="center"/>
      <protection/>
    </xf>
    <xf numFmtId="165" fontId="6" fillId="2" borderId="13" xfId="0" applyNumberFormat="1" applyFont="1" applyFill="1" applyBorder="1" applyAlignment="1" applyProtection="1">
      <alignment horizontal="center" vertical="center"/>
      <protection/>
    </xf>
    <xf numFmtId="165" fontId="6" fillId="2" borderId="20" xfId="0" applyNumberFormat="1" applyFont="1" applyFill="1" applyBorder="1" applyAlignment="1" applyProtection="1">
      <alignment horizontal="center" vertical="center"/>
      <protection/>
    </xf>
    <xf numFmtId="165" fontId="6" fillId="2" borderId="22" xfId="0" applyNumberFormat="1" applyFont="1" applyFill="1" applyBorder="1" applyAlignment="1" applyProtection="1">
      <alignment horizontal="center" vertical="center"/>
      <protection/>
    </xf>
    <xf numFmtId="0" fontId="3" fillId="3" borderId="18" xfId="0" applyFont="1" applyFill="1" applyBorder="1" applyAlignment="1" applyProtection="1">
      <alignment horizontal="left" vertical="top" wrapText="1"/>
      <protection/>
    </xf>
    <xf numFmtId="0" fontId="3" fillId="3" borderId="19" xfId="0" applyFont="1" applyFill="1" applyBorder="1" applyAlignment="1" applyProtection="1">
      <alignment horizontal="left" vertical="top" wrapText="1"/>
      <protection/>
    </xf>
    <xf numFmtId="0" fontId="5" fillId="0" borderId="18" xfId="0" applyFont="1" applyFill="1" applyBorder="1" applyAlignment="1" applyProtection="1">
      <alignment horizontal="left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Normal 3" xfId="22"/>
  </cellStyles>
  <dxfs count="21"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ill>
        <patternFill>
          <bgColor rgb="FF92D050"/>
        </patternFill>
      </fill>
      <border/>
    </dxf>
    <dxf>
      <font>
        <b/>
        <i val="0"/>
        <color rgb="FFFF0000"/>
      </font>
      <fill>
        <patternFill>
          <bgColor theme="0" tint="-0.04997999966144562"/>
        </patternFill>
      </fill>
      <border/>
    </dxf>
    <dxf>
      <fill>
        <patternFill>
          <bgColor rgb="FF92D050"/>
        </patternFill>
      </fill>
      <border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#,##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#,##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8" formatCode="General"/>
      <fill>
        <patternFill patternType="solid">
          <fgColor rgb="FFFFFFFF"/>
          <bgColor rgb="FFF8FBFC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Calibri"/>
        <color theme="1"/>
      </font>
    </dxf>
    <dxf>
      <border>
        <bottom style="thin">
          <color rgb="FFA5A5B1"/>
        </bottom>
      </border>
    </dxf>
    <dxf>
      <font>
        <b/>
        <i val="0"/>
        <u val="none"/>
        <strike val="0"/>
        <sz val="10"/>
        <name val="Calibri"/>
        <color rgb="FFFFFFFF"/>
        <condense val="0"/>
        <extend val="0"/>
      </font>
      <numFmt numFmtId="178" formatCode="General"/>
      <fill>
        <patternFill patternType="solid">
          <fgColor rgb="FFFFFFFF"/>
          <bgColor rgb="FF0B64A0"/>
        </patternFill>
      </fill>
      <alignment horizontal="left" vertical="center" textRotation="0" wrapText="1" shrinkToFit="1" readingOrder="0"/>
      <border>
        <left style="thin">
          <color rgb="FF3877A6"/>
        </left>
        <right style="thin">
          <color rgb="FF3877A6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:I112" totalsRowShown="0" headerRowDxfId="20" dataDxfId="18" tableBorderDxfId="17" headerRowBorderDxfId="19" totalsRowBorderDxfId="16">
  <autoFilter ref="A1:I112"/>
  <sortState ref="A2:I108">
    <sortCondition sortBy="value" ref="B2:B108"/>
  </sortState>
  <tableColumns count="9">
    <tableColumn id="1" name="Código do Material" dataDxfId="15"/>
    <tableColumn id="10" name="Cod_UO" dataDxfId="14">
      <calculatedColumnFormula>Tabela1[[#This Row],[Código do Material]]&amp;" - "&amp;Tabela1[[#This Row],[U.O. SEI]]</calculatedColumnFormula>
    </tableColumn>
    <tableColumn id="2" name="Tipo" dataDxfId="13"/>
    <tableColumn id="3" name="Descrição do Material" dataDxfId="12"/>
    <tableColumn id="4" name="Unidade Fornecimento" dataDxfId="11"/>
    <tableColumn id="5" name="U.O. SEI" dataDxfId="10"/>
    <tableColumn id="6" name="Descrição Órgão SEI" dataDxfId="7"/>
    <tableColumn id="7" name="Registrado ARP nº 0032/2018" dataDxfId="9"/>
    <tableColumn id="8" name="Autorizado ARP nº 0032/2018" dataDxfId="8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workbookViewId="0" topLeftCell="A1">
      <pane ySplit="1" topLeftCell="A2" activePane="bottomLeft" state="frozen"/>
      <selection pane="bottomLeft" activeCell="D3" sqref="D3"/>
    </sheetView>
  </sheetViews>
  <sheetFormatPr defaultColWidth="9.140625" defaultRowHeight="15"/>
  <cols>
    <col min="1" max="1" width="28.140625" style="23" customWidth="1"/>
    <col min="2" max="2" width="31.7109375" style="23" bestFit="1" customWidth="1"/>
    <col min="3" max="3" width="17.421875" style="24" bestFit="1" customWidth="1"/>
    <col min="4" max="4" width="53.421875" style="25" customWidth="1"/>
    <col min="5" max="5" width="13.00390625" style="26" bestFit="1" customWidth="1"/>
    <col min="6" max="6" width="11.7109375" style="26" bestFit="1" customWidth="1"/>
    <col min="7" max="7" width="26.57421875" style="25" customWidth="1"/>
    <col min="8" max="9" width="15.00390625" style="27" bestFit="1" customWidth="1"/>
    <col min="10" max="16384" width="9.140625" style="23" customWidth="1"/>
  </cols>
  <sheetData>
    <row r="1" spans="1:9" s="21" customFormat="1" ht="25.5">
      <c r="A1" s="31" t="s">
        <v>0</v>
      </c>
      <c r="B1" s="31" t="s">
        <v>65</v>
      </c>
      <c r="C1" s="31" t="s">
        <v>1</v>
      </c>
      <c r="D1" s="31" t="s">
        <v>2</v>
      </c>
      <c r="E1" s="31" t="s">
        <v>113</v>
      </c>
      <c r="F1" s="32" t="s">
        <v>112</v>
      </c>
      <c r="G1" s="31" t="s">
        <v>111</v>
      </c>
      <c r="H1" s="39" t="s">
        <v>182</v>
      </c>
      <c r="I1" s="39" t="s">
        <v>183</v>
      </c>
    </row>
    <row r="2" spans="1:9" s="22" customFormat="1" ht="102">
      <c r="A2" s="43" t="s">
        <v>120</v>
      </c>
      <c r="B2" s="43" t="str">
        <f>Tabela1[[#This Row],[Código do Material]]&amp;" - "&amp;Tabela1[[#This Row],[U.O. SEI]]</f>
        <v>3.3.90.30.07.01.0020.000002-01 - 2</v>
      </c>
      <c r="C2" s="44" t="s">
        <v>122</v>
      </c>
      <c r="D2" s="40" t="s">
        <v>123</v>
      </c>
      <c r="E2" s="46" t="s">
        <v>124</v>
      </c>
      <c r="F2" s="41">
        <v>2</v>
      </c>
      <c r="G2" s="41" t="s">
        <v>128</v>
      </c>
      <c r="H2" s="42">
        <v>13875</v>
      </c>
      <c r="I2" s="42">
        <v>13335</v>
      </c>
    </row>
    <row r="3" spans="1:9" ht="102">
      <c r="A3" s="48" t="s">
        <v>120</v>
      </c>
      <c r="B3" s="30" t="str">
        <f>Tabela1[[#This Row],[Código do Material]]&amp;" - "&amp;Tabela1[[#This Row],[U.O. SEI]]</f>
        <v>3.3.90.30.07.01.0020.000002-01 - 14</v>
      </c>
      <c r="C3" s="44" t="s">
        <v>122</v>
      </c>
      <c r="D3" s="45" t="s">
        <v>123</v>
      </c>
      <c r="E3" s="46" t="s">
        <v>124</v>
      </c>
      <c r="F3" s="49">
        <v>14</v>
      </c>
      <c r="G3" s="49" t="s">
        <v>129</v>
      </c>
      <c r="H3" s="47">
        <v>119</v>
      </c>
      <c r="I3" s="47">
        <v>119</v>
      </c>
    </row>
    <row r="4" spans="1:9" ht="102">
      <c r="A4" s="48" t="s">
        <v>120</v>
      </c>
      <c r="B4" s="30" t="str">
        <f>Tabela1[[#This Row],[Código do Material]]&amp;" - "&amp;Tabela1[[#This Row],[U.O. SEI]]</f>
        <v>3.3.90.30.07.01.0020.000002-01 - 15</v>
      </c>
      <c r="C4" s="44" t="s">
        <v>122</v>
      </c>
      <c r="D4" s="45" t="s">
        <v>123</v>
      </c>
      <c r="E4" s="46" t="s">
        <v>124</v>
      </c>
      <c r="F4" s="49">
        <v>15</v>
      </c>
      <c r="G4" s="49" t="s">
        <v>130</v>
      </c>
      <c r="H4" s="47">
        <v>1050</v>
      </c>
      <c r="I4" s="47">
        <v>1050</v>
      </c>
    </row>
    <row r="5" spans="1:9" ht="102">
      <c r="A5" s="48" t="s">
        <v>120</v>
      </c>
      <c r="B5" s="30" t="str">
        <f>Tabela1[[#This Row],[Código do Material]]&amp;" - "&amp;Tabela1[[#This Row],[U.O. SEI]]</f>
        <v>3.3.90.30.07.01.0020.000002-01 - 20</v>
      </c>
      <c r="C5" s="44" t="s">
        <v>122</v>
      </c>
      <c r="D5" s="45" t="s">
        <v>123</v>
      </c>
      <c r="E5" s="46" t="s">
        <v>124</v>
      </c>
      <c r="F5" s="49">
        <v>20</v>
      </c>
      <c r="G5" s="49" t="s">
        <v>131</v>
      </c>
      <c r="H5" s="47">
        <v>3240</v>
      </c>
      <c r="I5" s="47">
        <v>3000</v>
      </c>
    </row>
    <row r="6" spans="1:9" ht="102">
      <c r="A6" s="48" t="s">
        <v>120</v>
      </c>
      <c r="B6" s="30" t="str">
        <f>Tabela1[[#This Row],[Código do Material]]&amp;" - "&amp;Tabela1[[#This Row],[U.O. SEI]]</f>
        <v>3.3.90.30.07.01.0020.000002-01 - 40</v>
      </c>
      <c r="C6" s="44" t="s">
        <v>122</v>
      </c>
      <c r="D6" s="45" t="s">
        <v>123</v>
      </c>
      <c r="E6" s="46" t="s">
        <v>124</v>
      </c>
      <c r="F6" s="49">
        <v>40</v>
      </c>
      <c r="G6" s="49" t="s">
        <v>132</v>
      </c>
      <c r="H6" s="47">
        <v>25155</v>
      </c>
      <c r="I6" s="47">
        <v>25155</v>
      </c>
    </row>
    <row r="7" spans="1:9" ht="102">
      <c r="A7" s="48" t="s">
        <v>120</v>
      </c>
      <c r="B7" s="30" t="str">
        <f>Tabela1[[#This Row],[Código do Material]]&amp;" - "&amp;Tabela1[[#This Row],[U.O. SEI]]</f>
        <v>3.3.90.30.07.01.0020.000002-01 - 50</v>
      </c>
      <c r="C7" s="44" t="s">
        <v>122</v>
      </c>
      <c r="D7" s="45" t="s">
        <v>123</v>
      </c>
      <c r="E7" s="46" t="s">
        <v>124</v>
      </c>
      <c r="F7" s="49">
        <v>50</v>
      </c>
      <c r="G7" s="49" t="s">
        <v>133</v>
      </c>
      <c r="H7" s="47">
        <v>44000</v>
      </c>
      <c r="I7" s="47">
        <v>44000</v>
      </c>
    </row>
    <row r="8" spans="1:9" ht="102">
      <c r="A8" s="48" t="s">
        <v>120</v>
      </c>
      <c r="B8" s="30" t="str">
        <f>Tabela1[[#This Row],[Código do Material]]&amp;" - "&amp;Tabela1[[#This Row],[U.O. SEI]]</f>
        <v>3.3.90.30.07.01.0020.000002-01 - 52</v>
      </c>
      <c r="C8" s="44" t="s">
        <v>122</v>
      </c>
      <c r="D8" s="45" t="s">
        <v>123</v>
      </c>
      <c r="E8" s="46" t="s">
        <v>124</v>
      </c>
      <c r="F8" s="49">
        <v>52</v>
      </c>
      <c r="G8" s="49" t="s">
        <v>134</v>
      </c>
      <c r="H8" s="47">
        <v>300</v>
      </c>
      <c r="I8" s="47">
        <v>300</v>
      </c>
    </row>
    <row r="9" spans="1:9" ht="102">
      <c r="A9" s="48" t="s">
        <v>120</v>
      </c>
      <c r="B9" s="30" t="str">
        <f>Tabela1[[#This Row],[Código do Material]]&amp;" - "&amp;Tabela1[[#This Row],[U.O. SEI]]</f>
        <v>3.3.90.30.07.01.0020.000002-01 - 53</v>
      </c>
      <c r="C9" s="44" t="s">
        <v>122</v>
      </c>
      <c r="D9" s="45" t="s">
        <v>123</v>
      </c>
      <c r="E9" s="46" t="s">
        <v>124</v>
      </c>
      <c r="F9" s="49">
        <v>53</v>
      </c>
      <c r="G9" s="49" t="s">
        <v>135</v>
      </c>
      <c r="H9" s="47">
        <v>5700</v>
      </c>
      <c r="I9" s="47">
        <v>0</v>
      </c>
    </row>
    <row r="10" spans="1:9" ht="102">
      <c r="A10" s="48" t="s">
        <v>120</v>
      </c>
      <c r="B10" s="30" t="str">
        <f>Tabela1[[#This Row],[Código do Material]]&amp;" - "&amp;Tabela1[[#This Row],[U.O. SEI]]</f>
        <v>3.3.90.30.07.01.0020.000002-01 - 54</v>
      </c>
      <c r="C10" s="44" t="s">
        <v>122</v>
      </c>
      <c r="D10" s="45" t="s">
        <v>123</v>
      </c>
      <c r="E10" s="46" t="s">
        <v>124</v>
      </c>
      <c r="F10" s="49">
        <v>54</v>
      </c>
      <c r="G10" s="49" t="s">
        <v>136</v>
      </c>
      <c r="H10" s="47">
        <v>155</v>
      </c>
      <c r="I10" s="47">
        <v>0</v>
      </c>
    </row>
    <row r="11" spans="1:9" ht="102">
      <c r="A11" s="48" t="s">
        <v>120</v>
      </c>
      <c r="B11" s="30" t="str">
        <f>Tabela1[[#This Row],[Código do Material]]&amp;" - "&amp;Tabela1[[#This Row],[U.O. SEI]]</f>
        <v>3.3.90.30.07.01.0020.000002-01 - 56</v>
      </c>
      <c r="C11" s="44" t="s">
        <v>122</v>
      </c>
      <c r="D11" s="45" t="s">
        <v>123</v>
      </c>
      <c r="E11" s="46" t="s">
        <v>124</v>
      </c>
      <c r="F11" s="49">
        <v>56</v>
      </c>
      <c r="G11" s="49" t="s">
        <v>137</v>
      </c>
      <c r="H11" s="47">
        <v>388</v>
      </c>
      <c r="I11" s="47">
        <v>0</v>
      </c>
    </row>
    <row r="12" spans="1:9" ht="102">
      <c r="A12" s="48" t="s">
        <v>120</v>
      </c>
      <c r="B12" s="30" t="str">
        <f>Tabela1[[#This Row],[Código do Material]]&amp;" - "&amp;Tabela1[[#This Row],[U.O. SEI]]</f>
        <v>3.3.90.30.07.01.0020.000002-01 - 60</v>
      </c>
      <c r="C12" s="44" t="s">
        <v>122</v>
      </c>
      <c r="D12" s="45" t="s">
        <v>123</v>
      </c>
      <c r="E12" s="46" t="s">
        <v>124</v>
      </c>
      <c r="F12" s="49">
        <v>60</v>
      </c>
      <c r="G12" s="49" t="s">
        <v>138</v>
      </c>
      <c r="H12" s="47">
        <v>24000</v>
      </c>
      <c r="I12" s="47">
        <v>0</v>
      </c>
    </row>
    <row r="13" spans="1:9" ht="102">
      <c r="A13" s="48" t="s">
        <v>120</v>
      </c>
      <c r="B13" s="30" t="str">
        <f>Tabela1[[#This Row],[Código do Material]]&amp;" - "&amp;Tabela1[[#This Row],[U.O. SEI]]</f>
        <v>3.3.90.30.07.01.0020.000002-01 - 64</v>
      </c>
      <c r="C13" s="44" t="s">
        <v>122</v>
      </c>
      <c r="D13" s="45" t="s">
        <v>123</v>
      </c>
      <c r="E13" s="46" t="s">
        <v>124</v>
      </c>
      <c r="F13" s="49">
        <v>64</v>
      </c>
      <c r="G13" s="49" t="s">
        <v>139</v>
      </c>
      <c r="H13" s="47">
        <v>5525</v>
      </c>
      <c r="I13" s="47">
        <v>3960</v>
      </c>
    </row>
    <row r="14" spans="1:9" ht="102">
      <c r="A14" s="48" t="s">
        <v>120</v>
      </c>
      <c r="B14" s="30" t="str">
        <f>Tabela1[[#This Row],[Código do Material]]&amp;" - "&amp;Tabela1[[#This Row],[U.O. SEI]]</f>
        <v>3.3.90.30.07.01.0020.000002-01 - 70</v>
      </c>
      <c r="C14" s="44" t="s">
        <v>122</v>
      </c>
      <c r="D14" s="45" t="s">
        <v>123</v>
      </c>
      <c r="E14" s="46" t="s">
        <v>124</v>
      </c>
      <c r="F14" s="49">
        <v>70</v>
      </c>
      <c r="G14" s="49" t="s">
        <v>184</v>
      </c>
      <c r="H14" s="47">
        <v>5889</v>
      </c>
      <c r="I14" s="47">
        <v>400</v>
      </c>
    </row>
    <row r="15" spans="1:9" ht="102">
      <c r="A15" s="48" t="s">
        <v>120</v>
      </c>
      <c r="B15" s="30" t="str">
        <f>Tabela1[[#This Row],[Código do Material]]&amp;" - "&amp;Tabela1[[#This Row],[U.O. SEI]]</f>
        <v>3.3.90.30.07.01.0020.000002-01 - 72</v>
      </c>
      <c r="C15" s="44" t="s">
        <v>122</v>
      </c>
      <c r="D15" s="45" t="s">
        <v>123</v>
      </c>
      <c r="E15" s="46" t="s">
        <v>124</v>
      </c>
      <c r="F15" s="49">
        <v>72</v>
      </c>
      <c r="G15" s="49" t="s">
        <v>140</v>
      </c>
      <c r="H15" s="47">
        <v>3796</v>
      </c>
      <c r="I15" s="47">
        <v>1500</v>
      </c>
    </row>
    <row r="16" spans="1:9" ht="102">
      <c r="A16" s="48" t="s">
        <v>120</v>
      </c>
      <c r="B16" s="30" t="str">
        <f>Tabela1[[#This Row],[Código do Material]]&amp;" - "&amp;Tabela1[[#This Row],[U.O. SEI]]</f>
        <v>3.3.90.30.07.01.0020.000002-01 - 80</v>
      </c>
      <c r="C16" s="44" t="s">
        <v>122</v>
      </c>
      <c r="D16" s="45" t="s">
        <v>123</v>
      </c>
      <c r="E16" s="46" t="s">
        <v>124</v>
      </c>
      <c r="F16" s="49">
        <v>80</v>
      </c>
      <c r="G16" s="49" t="s">
        <v>141</v>
      </c>
      <c r="H16" s="47">
        <v>25440</v>
      </c>
      <c r="I16" s="47">
        <v>18672</v>
      </c>
    </row>
    <row r="17" spans="1:9" ht="102">
      <c r="A17" s="48" t="s">
        <v>120</v>
      </c>
      <c r="B17" s="30" t="str">
        <f>Tabela1[[#This Row],[Código do Material]]&amp;" - "&amp;Tabela1[[#This Row],[U.O. SEI]]</f>
        <v>3.3.90.30.07.01.0020.000002-01 - 84</v>
      </c>
      <c r="C17" s="44" t="s">
        <v>122</v>
      </c>
      <c r="D17" s="45" t="s">
        <v>123</v>
      </c>
      <c r="E17" s="46" t="s">
        <v>124</v>
      </c>
      <c r="F17" s="49">
        <v>84</v>
      </c>
      <c r="G17" s="49" t="s">
        <v>56</v>
      </c>
      <c r="H17" s="47">
        <v>240</v>
      </c>
      <c r="I17" s="47">
        <v>0</v>
      </c>
    </row>
    <row r="18" spans="1:9" ht="102">
      <c r="A18" s="48" t="s">
        <v>120</v>
      </c>
      <c r="B18" s="30" t="str">
        <f>Tabela1[[#This Row],[Código do Material]]&amp;" - "&amp;Tabela1[[#This Row],[U.O. SEI]]</f>
        <v>3.3.90.30.07.01.0020.000002-01 - 90</v>
      </c>
      <c r="C18" s="44" t="s">
        <v>122</v>
      </c>
      <c r="D18" s="45" t="s">
        <v>123</v>
      </c>
      <c r="E18" s="46" t="s">
        <v>124</v>
      </c>
      <c r="F18" s="49">
        <v>90</v>
      </c>
      <c r="G18" s="49" t="s">
        <v>142</v>
      </c>
      <c r="H18" s="47">
        <v>2000</v>
      </c>
      <c r="I18" s="47">
        <v>2000</v>
      </c>
    </row>
    <row r="19" spans="1:9" ht="102">
      <c r="A19" s="48" t="s">
        <v>120</v>
      </c>
      <c r="B19" s="30" t="str">
        <f>Tabela1[[#This Row],[Código do Material]]&amp;" - "&amp;Tabela1[[#This Row],[U.O. SEI]]</f>
        <v>3.3.90.30.07.01.0020.000002-01 - 94</v>
      </c>
      <c r="C19" s="44" t="s">
        <v>122</v>
      </c>
      <c r="D19" s="45" t="s">
        <v>123</v>
      </c>
      <c r="E19" s="46" t="s">
        <v>124</v>
      </c>
      <c r="F19" s="49">
        <v>94</v>
      </c>
      <c r="G19" s="49" t="s">
        <v>143</v>
      </c>
      <c r="H19" s="47">
        <v>1787</v>
      </c>
      <c r="I19" s="47">
        <v>1560</v>
      </c>
    </row>
    <row r="20" spans="1:9" ht="102">
      <c r="A20" s="48" t="s">
        <v>120</v>
      </c>
      <c r="B20" s="30" t="str">
        <f>Tabela1[[#This Row],[Código do Material]]&amp;" - "&amp;Tabela1[[#This Row],[U.O. SEI]]</f>
        <v>3.3.90.30.07.01.0020.000002-01 - 98</v>
      </c>
      <c r="C20" s="44" t="s">
        <v>122</v>
      </c>
      <c r="D20" s="45" t="s">
        <v>123</v>
      </c>
      <c r="E20" s="46" t="s">
        <v>124</v>
      </c>
      <c r="F20" s="49">
        <v>98</v>
      </c>
      <c r="G20" s="49" t="s">
        <v>144</v>
      </c>
      <c r="H20" s="47">
        <v>5769</v>
      </c>
      <c r="I20" s="47">
        <v>5769</v>
      </c>
    </row>
    <row r="21" spans="1:9" ht="102">
      <c r="A21" s="48" t="s">
        <v>120</v>
      </c>
      <c r="B21" s="30" t="str">
        <f>Tabela1[[#This Row],[Código do Material]]&amp;" - "&amp;Tabela1[[#This Row],[U.O. SEI]]</f>
        <v>3.3.90.30.07.01.0020.000002-01 - 112</v>
      </c>
      <c r="C21" s="44" t="s">
        <v>122</v>
      </c>
      <c r="D21" s="45" t="s">
        <v>123</v>
      </c>
      <c r="E21" s="46" t="s">
        <v>124</v>
      </c>
      <c r="F21" s="49">
        <v>112</v>
      </c>
      <c r="G21" s="49" t="s">
        <v>145</v>
      </c>
      <c r="H21" s="47">
        <v>3502</v>
      </c>
      <c r="I21" s="47">
        <v>0</v>
      </c>
    </row>
    <row r="22" spans="1:9" ht="102">
      <c r="A22" s="48" t="s">
        <v>120</v>
      </c>
      <c r="B22" s="30" t="str">
        <f>Tabela1[[#This Row],[Código do Material]]&amp;" - "&amp;Tabela1[[#This Row],[U.O. SEI]]</f>
        <v>3.3.90.30.07.01.0020.000002-01 - 113</v>
      </c>
      <c r="C22" s="44" t="s">
        <v>122</v>
      </c>
      <c r="D22" s="45" t="s">
        <v>123</v>
      </c>
      <c r="E22" s="46" t="s">
        <v>124</v>
      </c>
      <c r="F22" s="49">
        <v>113</v>
      </c>
      <c r="G22" s="49" t="s">
        <v>146</v>
      </c>
      <c r="H22" s="47">
        <v>5550</v>
      </c>
      <c r="I22" s="47">
        <v>4300</v>
      </c>
    </row>
    <row r="23" spans="1:9" ht="102">
      <c r="A23" s="48" t="s">
        <v>120</v>
      </c>
      <c r="B23" s="30" t="str">
        <f>Tabela1[[#This Row],[Código do Material]]&amp;" - "&amp;Tabela1[[#This Row],[U.O. SEI]]</f>
        <v>3.3.90.30.07.01.0020.000002-01 - 132</v>
      </c>
      <c r="C23" s="44" t="s">
        <v>122</v>
      </c>
      <c r="D23" s="45" t="s">
        <v>123</v>
      </c>
      <c r="E23" s="46" t="s">
        <v>124</v>
      </c>
      <c r="F23" s="49">
        <v>132</v>
      </c>
      <c r="G23" s="49" t="s">
        <v>147</v>
      </c>
      <c r="H23" s="47">
        <v>2500</v>
      </c>
      <c r="I23" s="47">
        <v>2500</v>
      </c>
    </row>
    <row r="24" spans="1:9" ht="102">
      <c r="A24" s="48" t="s">
        <v>120</v>
      </c>
      <c r="B24" s="30" t="str">
        <f>Tabela1[[#This Row],[Código do Material]]&amp;" - "&amp;Tabela1[[#This Row],[U.O. SEI]]</f>
        <v>3.3.90.30.07.01.0020.000002-01 - 133</v>
      </c>
      <c r="C24" s="44" t="s">
        <v>122</v>
      </c>
      <c r="D24" s="45" t="s">
        <v>123</v>
      </c>
      <c r="E24" s="46" t="s">
        <v>124</v>
      </c>
      <c r="F24" s="49">
        <v>133</v>
      </c>
      <c r="G24" s="49" t="s">
        <v>148</v>
      </c>
      <c r="H24" s="47">
        <v>450</v>
      </c>
      <c r="I24" s="47">
        <v>0</v>
      </c>
    </row>
    <row r="25" spans="1:9" ht="102">
      <c r="A25" s="48" t="s">
        <v>120</v>
      </c>
      <c r="B25" s="30" t="str">
        <f>Tabela1[[#This Row],[Código do Material]]&amp;" - "&amp;Tabela1[[#This Row],[U.O. SEI]]</f>
        <v>3.3.90.30.07.01.0020.000002-01 - 137</v>
      </c>
      <c r="C25" s="44" t="s">
        <v>122</v>
      </c>
      <c r="D25" s="45" t="s">
        <v>123</v>
      </c>
      <c r="E25" s="46" t="s">
        <v>124</v>
      </c>
      <c r="F25" s="49">
        <v>137</v>
      </c>
      <c r="G25" s="49" t="s">
        <v>149</v>
      </c>
      <c r="H25" s="47">
        <v>66</v>
      </c>
      <c r="I25" s="47">
        <v>66</v>
      </c>
    </row>
    <row r="26" spans="1:9" ht="102">
      <c r="A26" s="48" t="s">
        <v>120</v>
      </c>
      <c r="B26" s="30" t="str">
        <f>Tabela1[[#This Row],[Código do Material]]&amp;" - "&amp;Tabela1[[#This Row],[U.O. SEI]]</f>
        <v>3.3.90.30.07.01.0020.000002-01 - 140</v>
      </c>
      <c r="C26" s="44" t="s">
        <v>122</v>
      </c>
      <c r="D26" s="45" t="s">
        <v>123</v>
      </c>
      <c r="E26" s="46" t="s">
        <v>124</v>
      </c>
      <c r="F26" s="49">
        <v>140</v>
      </c>
      <c r="G26" s="49" t="s">
        <v>150</v>
      </c>
      <c r="H26" s="47">
        <v>394</v>
      </c>
      <c r="I26" s="47">
        <v>394</v>
      </c>
    </row>
    <row r="27" spans="1:9" ht="102">
      <c r="A27" s="48" t="s">
        <v>120</v>
      </c>
      <c r="B27" s="30" t="str">
        <f>Tabela1[[#This Row],[Código do Material]]&amp;" - "&amp;Tabela1[[#This Row],[U.O. SEI]]</f>
        <v>3.3.90.30.07.01.0020.000002-01 - 141</v>
      </c>
      <c r="C27" s="44" t="s">
        <v>122</v>
      </c>
      <c r="D27" s="45" t="s">
        <v>123</v>
      </c>
      <c r="E27" s="46" t="s">
        <v>124</v>
      </c>
      <c r="F27" s="49">
        <v>141</v>
      </c>
      <c r="G27" s="49" t="s">
        <v>151</v>
      </c>
      <c r="H27" s="47">
        <v>1306</v>
      </c>
      <c r="I27" s="47">
        <v>1306</v>
      </c>
    </row>
    <row r="28" spans="1:9" ht="102">
      <c r="A28" s="48" t="s">
        <v>120</v>
      </c>
      <c r="B28" s="30" t="str">
        <f>Tabela1[[#This Row],[Código do Material]]&amp;" - "&amp;Tabela1[[#This Row],[U.O. SEI]]</f>
        <v>3.3.90.30.07.01.0020.000002-01 - 142</v>
      </c>
      <c r="C28" s="44" t="s">
        <v>122</v>
      </c>
      <c r="D28" s="45" t="s">
        <v>123</v>
      </c>
      <c r="E28" s="46" t="s">
        <v>124</v>
      </c>
      <c r="F28" s="49">
        <v>142</v>
      </c>
      <c r="G28" s="49" t="s">
        <v>152</v>
      </c>
      <c r="H28" s="47">
        <v>800</v>
      </c>
      <c r="I28" s="47">
        <v>800</v>
      </c>
    </row>
    <row r="29" spans="1:9" ht="102">
      <c r="A29" s="48" t="s">
        <v>120</v>
      </c>
      <c r="B29" s="30" t="str">
        <f>Tabela1[[#This Row],[Código do Material]]&amp;" - "&amp;Tabela1[[#This Row],[U.O. SEI]]</f>
        <v>3.3.90.30.07.01.0020.000002-01 - 144</v>
      </c>
      <c r="C29" s="44" t="s">
        <v>122</v>
      </c>
      <c r="D29" s="45" t="s">
        <v>123</v>
      </c>
      <c r="E29" s="46" t="s">
        <v>124</v>
      </c>
      <c r="F29" s="49">
        <v>144</v>
      </c>
      <c r="G29" s="49" t="s">
        <v>153</v>
      </c>
      <c r="H29" s="47">
        <v>1155</v>
      </c>
      <c r="I29" s="47">
        <v>1155</v>
      </c>
    </row>
    <row r="30" spans="1:9" ht="102">
      <c r="A30" s="48" t="s">
        <v>120</v>
      </c>
      <c r="B30" s="30" t="str">
        <f>Tabela1[[#This Row],[Código do Material]]&amp;" - "&amp;Tabela1[[#This Row],[U.O. SEI]]</f>
        <v>3.3.90.30.07.01.0020.000002-01 - 147</v>
      </c>
      <c r="C30" s="44" t="s">
        <v>122</v>
      </c>
      <c r="D30" s="45" t="s">
        <v>123</v>
      </c>
      <c r="E30" s="46" t="s">
        <v>124</v>
      </c>
      <c r="F30" s="49">
        <v>147</v>
      </c>
      <c r="G30" s="49" t="s">
        <v>154</v>
      </c>
      <c r="H30" s="47">
        <v>324</v>
      </c>
      <c r="I30" s="47">
        <v>324</v>
      </c>
    </row>
    <row r="31" spans="1:9" ht="102">
      <c r="A31" s="48" t="s">
        <v>120</v>
      </c>
      <c r="B31" s="30" t="str">
        <f>Tabela1[[#This Row],[Código do Material]]&amp;" - "&amp;Tabela1[[#This Row],[U.O. SEI]]</f>
        <v>3.3.90.30.07.01.0020.000002-01 - 148</v>
      </c>
      <c r="C31" s="44" t="s">
        <v>122</v>
      </c>
      <c r="D31" s="45" t="s">
        <v>123</v>
      </c>
      <c r="E31" s="46" t="s">
        <v>124</v>
      </c>
      <c r="F31" s="49">
        <v>148</v>
      </c>
      <c r="G31" s="49" t="s">
        <v>155</v>
      </c>
      <c r="H31" s="47">
        <v>800</v>
      </c>
      <c r="I31" s="47">
        <v>290</v>
      </c>
    </row>
    <row r="32" spans="1:9" ht="102">
      <c r="A32" s="48" t="s">
        <v>120</v>
      </c>
      <c r="B32" s="30" t="str">
        <f>Tabela1[[#This Row],[Código do Material]]&amp;" - "&amp;Tabela1[[#This Row],[U.O. SEI]]</f>
        <v>3.3.90.30.07.01.0020.000002-01 - 150</v>
      </c>
      <c r="C32" s="44" t="s">
        <v>122</v>
      </c>
      <c r="D32" s="45" t="s">
        <v>123</v>
      </c>
      <c r="E32" s="46" t="s">
        <v>124</v>
      </c>
      <c r="F32" s="49">
        <v>150</v>
      </c>
      <c r="G32" s="49" t="s">
        <v>156</v>
      </c>
      <c r="H32" s="47">
        <v>9000</v>
      </c>
      <c r="I32" s="47">
        <v>9000</v>
      </c>
    </row>
    <row r="33" spans="1:9" ht="102">
      <c r="A33" s="48" t="s">
        <v>120</v>
      </c>
      <c r="B33" s="30" t="str">
        <f>Tabela1[[#This Row],[Código do Material]]&amp;" - "&amp;Tabela1[[#This Row],[U.O. SEI]]</f>
        <v>3.3.90.30.07.01.0020.000002-01 - 151</v>
      </c>
      <c r="C33" s="44" t="s">
        <v>122</v>
      </c>
      <c r="D33" s="45" t="s">
        <v>123</v>
      </c>
      <c r="E33" s="46" t="s">
        <v>124</v>
      </c>
      <c r="F33" s="49">
        <v>151</v>
      </c>
      <c r="G33" s="49" t="s">
        <v>157</v>
      </c>
      <c r="H33" s="47">
        <v>150</v>
      </c>
      <c r="I33" s="47">
        <v>150</v>
      </c>
    </row>
    <row r="34" spans="1:9" ht="102">
      <c r="A34" s="48" t="s">
        <v>120</v>
      </c>
      <c r="B34" s="30" t="str">
        <f>Tabela1[[#This Row],[Código do Material]]&amp;" - "&amp;Tabela1[[#This Row],[U.O. SEI]]</f>
        <v>3.3.90.30.07.01.0020.000002-01 - 193</v>
      </c>
      <c r="C34" s="44" t="s">
        <v>122</v>
      </c>
      <c r="D34" s="45" t="s">
        <v>123</v>
      </c>
      <c r="E34" s="46" t="s">
        <v>124</v>
      </c>
      <c r="F34" s="49">
        <v>193</v>
      </c>
      <c r="G34" s="49" t="s">
        <v>158</v>
      </c>
      <c r="H34" s="47">
        <v>669</v>
      </c>
      <c r="I34" s="47">
        <v>0</v>
      </c>
    </row>
    <row r="35" spans="1:9" ht="102">
      <c r="A35" s="48" t="s">
        <v>120</v>
      </c>
      <c r="B35" s="30" t="str">
        <f>Tabela1[[#This Row],[Código do Material]]&amp;" - "&amp;Tabela1[[#This Row],[U.O. SEI]]</f>
        <v>3.3.90.30.07.01.0020.000002-01 - 195</v>
      </c>
      <c r="C35" s="44" t="s">
        <v>122</v>
      </c>
      <c r="D35" s="45" t="s">
        <v>123</v>
      </c>
      <c r="E35" s="46" t="s">
        <v>124</v>
      </c>
      <c r="F35" s="49">
        <v>195</v>
      </c>
      <c r="G35" s="49" t="s">
        <v>159</v>
      </c>
      <c r="H35" s="47">
        <v>480</v>
      </c>
      <c r="I35" s="47">
        <v>250</v>
      </c>
    </row>
    <row r="36" spans="1:9" ht="102">
      <c r="A36" s="48" t="s">
        <v>120</v>
      </c>
      <c r="B36" s="30" t="str">
        <f>Tabela1[[#This Row],[Código do Material]]&amp;" - "&amp;Tabela1[[#This Row],[U.O. SEI]]</f>
        <v>3.3.90.30.07.01.0020.000002-01 - 196</v>
      </c>
      <c r="C36" s="44" t="s">
        <v>122</v>
      </c>
      <c r="D36" s="45" t="s">
        <v>123</v>
      </c>
      <c r="E36" s="46" t="s">
        <v>124</v>
      </c>
      <c r="F36" s="49">
        <v>196</v>
      </c>
      <c r="G36" s="49" t="s">
        <v>160</v>
      </c>
      <c r="H36" s="47">
        <v>2550</v>
      </c>
      <c r="I36" s="47">
        <v>2550</v>
      </c>
    </row>
    <row r="37" spans="1:9" ht="102">
      <c r="A37" s="48" t="s">
        <v>120</v>
      </c>
      <c r="B37" s="30" t="str">
        <f>Tabela1[[#This Row],[Código do Material]]&amp;" - "&amp;Tabela1[[#This Row],[U.O. SEI]]</f>
        <v>3.3.90.30.07.01.0020.000002-01 - 220</v>
      </c>
      <c r="C37" s="44" t="s">
        <v>122</v>
      </c>
      <c r="D37" s="45" t="s">
        <v>123</v>
      </c>
      <c r="E37" s="46" t="s">
        <v>124</v>
      </c>
      <c r="F37" s="49">
        <v>220</v>
      </c>
      <c r="G37" s="49" t="s">
        <v>161</v>
      </c>
      <c r="H37" s="47">
        <v>3000</v>
      </c>
      <c r="I37" s="47">
        <v>3000</v>
      </c>
    </row>
    <row r="38" spans="1:9" ht="102">
      <c r="A38" s="48" t="s">
        <v>120</v>
      </c>
      <c r="B38" s="30" t="str">
        <f>Tabela1[[#This Row],[Código do Material]]&amp;" - "&amp;Tabela1[[#This Row],[U.O. SEI]]</f>
        <v>3.3.90.30.07.01.0020.000002-01 - 300</v>
      </c>
      <c r="C38" s="44" t="s">
        <v>122</v>
      </c>
      <c r="D38" s="45" t="s">
        <v>123</v>
      </c>
      <c r="E38" s="46" t="s">
        <v>124</v>
      </c>
      <c r="F38" s="49">
        <v>300</v>
      </c>
      <c r="G38" s="49" t="s">
        <v>162</v>
      </c>
      <c r="H38" s="47">
        <v>933</v>
      </c>
      <c r="I38" s="47">
        <v>933</v>
      </c>
    </row>
    <row r="39" spans="1:9" ht="102">
      <c r="A39" s="48" t="s">
        <v>120</v>
      </c>
      <c r="B39" s="30" t="str">
        <f>Tabela1[[#This Row],[Código do Material]]&amp;" - "&amp;Tabela1[[#This Row],[U.O. SEI]]</f>
        <v>3.3.90.30.07.01.0020.000002-01 - 303</v>
      </c>
      <c r="C39" s="44" t="s">
        <v>122</v>
      </c>
      <c r="D39" s="45" t="s">
        <v>123</v>
      </c>
      <c r="E39" s="46" t="s">
        <v>124</v>
      </c>
      <c r="F39" s="49">
        <v>303</v>
      </c>
      <c r="G39" s="49" t="s">
        <v>163</v>
      </c>
      <c r="H39" s="47">
        <v>100</v>
      </c>
      <c r="I39" s="47">
        <v>0</v>
      </c>
    </row>
    <row r="40" spans="1:9" ht="102">
      <c r="A40" s="48" t="s">
        <v>120</v>
      </c>
      <c r="B40" s="30" t="str">
        <f>Tabela1[[#This Row],[Código do Material]]&amp;" - "&amp;Tabela1[[#This Row],[U.O. SEI]]</f>
        <v>3.3.90.30.07.01.0020.000002-01 - 304</v>
      </c>
      <c r="C40" s="44" t="s">
        <v>122</v>
      </c>
      <c r="D40" s="45" t="s">
        <v>123</v>
      </c>
      <c r="E40" s="46" t="s">
        <v>124</v>
      </c>
      <c r="F40" s="49">
        <v>304</v>
      </c>
      <c r="G40" s="49" t="s">
        <v>164</v>
      </c>
      <c r="H40" s="47">
        <v>125</v>
      </c>
      <c r="I40" s="47">
        <v>0</v>
      </c>
    </row>
    <row r="41" spans="1:9" ht="102">
      <c r="A41" s="48" t="s">
        <v>120</v>
      </c>
      <c r="B41" s="30" t="str">
        <f>Tabela1[[#This Row],[Código do Material]]&amp;" - "&amp;Tabela1[[#This Row],[U.O. SEI]]</f>
        <v>3.3.90.30.07.01.0020.000002-01 - 306</v>
      </c>
      <c r="C41" s="44" t="s">
        <v>122</v>
      </c>
      <c r="D41" s="45" t="s">
        <v>123</v>
      </c>
      <c r="E41" s="46" t="s">
        <v>124</v>
      </c>
      <c r="F41" s="49">
        <v>306</v>
      </c>
      <c r="G41" s="49" t="s">
        <v>165</v>
      </c>
      <c r="H41" s="47">
        <v>987</v>
      </c>
      <c r="I41" s="47">
        <v>987</v>
      </c>
    </row>
    <row r="42" spans="1:9" ht="102">
      <c r="A42" s="48" t="s">
        <v>120</v>
      </c>
      <c r="B42" s="30" t="str">
        <f>Tabela1[[#This Row],[Código do Material]]&amp;" - "&amp;Tabela1[[#This Row],[U.O. SEI]]</f>
        <v>3.3.90.30.07.01.0020.000002-01 - 307</v>
      </c>
      <c r="C42" s="44" t="s">
        <v>122</v>
      </c>
      <c r="D42" s="45" t="s">
        <v>123</v>
      </c>
      <c r="E42" s="46" t="s">
        <v>124</v>
      </c>
      <c r="F42" s="49">
        <v>307</v>
      </c>
      <c r="G42" s="49" t="s">
        <v>166</v>
      </c>
      <c r="H42" s="47">
        <v>254</v>
      </c>
      <c r="I42" s="47">
        <v>254</v>
      </c>
    </row>
    <row r="43" spans="1:9" ht="102">
      <c r="A43" s="48" t="s">
        <v>120</v>
      </c>
      <c r="B43" s="30" t="str">
        <f>Tabela1[[#This Row],[Código do Material]]&amp;" - "&amp;Tabela1[[#This Row],[U.O. SEI]]</f>
        <v>3.3.90.30.07.01.0020.000002-01 - 308</v>
      </c>
      <c r="C43" s="44" t="s">
        <v>122</v>
      </c>
      <c r="D43" s="45" t="s">
        <v>123</v>
      </c>
      <c r="E43" s="46" t="s">
        <v>124</v>
      </c>
      <c r="F43" s="49">
        <v>308</v>
      </c>
      <c r="G43" s="49" t="s">
        <v>167</v>
      </c>
      <c r="H43" s="47">
        <v>75</v>
      </c>
      <c r="I43" s="47">
        <v>0</v>
      </c>
    </row>
    <row r="44" spans="1:9" ht="102">
      <c r="A44" s="48" t="s">
        <v>120</v>
      </c>
      <c r="B44" s="30" t="str">
        <f>Tabela1[[#This Row],[Código do Material]]&amp;" - "&amp;Tabela1[[#This Row],[U.O. SEI]]</f>
        <v>3.3.90.30.07.01.0020.000002-01 - 309</v>
      </c>
      <c r="C44" s="44" t="s">
        <v>122</v>
      </c>
      <c r="D44" s="45" t="s">
        <v>123</v>
      </c>
      <c r="E44" s="46" t="s">
        <v>124</v>
      </c>
      <c r="F44" s="49">
        <v>309</v>
      </c>
      <c r="G44" s="49" t="s">
        <v>168</v>
      </c>
      <c r="H44" s="47">
        <v>150</v>
      </c>
      <c r="I44" s="47">
        <v>100</v>
      </c>
    </row>
    <row r="45" spans="1:9" ht="102">
      <c r="A45" s="48" t="s">
        <v>120</v>
      </c>
      <c r="B45" s="30" t="str">
        <f>Tabela1[[#This Row],[Código do Material]]&amp;" - "&amp;Tabela1[[#This Row],[U.O. SEI]]</f>
        <v>3.3.90.30.07.01.0020.000002-01 - 361</v>
      </c>
      <c r="C45" s="44" t="s">
        <v>122</v>
      </c>
      <c r="D45" s="45" t="s">
        <v>123</v>
      </c>
      <c r="E45" s="46" t="s">
        <v>124</v>
      </c>
      <c r="F45" s="49">
        <v>361</v>
      </c>
      <c r="G45" s="49" t="s">
        <v>169</v>
      </c>
      <c r="H45" s="47">
        <v>3700</v>
      </c>
      <c r="I45" s="47">
        <v>3700</v>
      </c>
    </row>
    <row r="46" spans="1:9" ht="102">
      <c r="A46" s="48" t="s">
        <v>120</v>
      </c>
      <c r="B46" s="30" t="str">
        <f>Tabela1[[#This Row],[Código do Material]]&amp;" - "&amp;Tabela1[[#This Row],[U.O. SEI]]</f>
        <v>3.3.90.30.07.01.0020.000002-01 - 367</v>
      </c>
      <c r="C46" s="44" t="s">
        <v>122</v>
      </c>
      <c r="D46" s="45" t="s">
        <v>123</v>
      </c>
      <c r="E46" s="46" t="s">
        <v>124</v>
      </c>
      <c r="F46" s="49">
        <v>367</v>
      </c>
      <c r="G46" s="49" t="s">
        <v>170</v>
      </c>
      <c r="H46" s="47">
        <v>150</v>
      </c>
      <c r="I46" s="47">
        <v>150</v>
      </c>
    </row>
    <row r="47" spans="1:9" ht="102">
      <c r="A47" s="48" t="s">
        <v>120</v>
      </c>
      <c r="B47" s="30" t="str">
        <f>Tabela1[[#This Row],[Código do Material]]&amp;" - "&amp;Tabela1[[#This Row],[U.O. SEI]]</f>
        <v>3.3.90.30.07.01.0020.000002-01 - 370</v>
      </c>
      <c r="C47" s="44" t="s">
        <v>122</v>
      </c>
      <c r="D47" s="45" t="s">
        <v>123</v>
      </c>
      <c r="E47" s="46" t="s">
        <v>124</v>
      </c>
      <c r="F47" s="49">
        <v>370</v>
      </c>
      <c r="G47" s="49" t="s">
        <v>171</v>
      </c>
      <c r="H47" s="47">
        <v>1650</v>
      </c>
      <c r="I47" s="47">
        <v>1650</v>
      </c>
    </row>
    <row r="48" spans="1:9" ht="102">
      <c r="A48" s="48" t="s">
        <v>120</v>
      </c>
      <c r="B48" s="30" t="str">
        <f>Tabela1[[#This Row],[Código do Material]]&amp;" - "&amp;Tabela1[[#This Row],[U.O. SEI]]</f>
        <v>3.3.90.30.07.01.0020.000002-01 - 390</v>
      </c>
      <c r="C48" s="44" t="s">
        <v>122</v>
      </c>
      <c r="D48" s="45" t="s">
        <v>123</v>
      </c>
      <c r="E48" s="46" t="s">
        <v>124</v>
      </c>
      <c r="F48" s="49">
        <v>390</v>
      </c>
      <c r="G48" s="49" t="s">
        <v>172</v>
      </c>
      <c r="H48" s="47">
        <v>5938</v>
      </c>
      <c r="I48" s="47">
        <v>5938</v>
      </c>
    </row>
    <row r="49" spans="1:9" ht="102">
      <c r="A49" s="48" t="s">
        <v>120</v>
      </c>
      <c r="B49" s="30" t="str">
        <f>Tabela1[[#This Row],[Código do Material]]&amp;" - "&amp;Tabela1[[#This Row],[U.O. SEI]]</f>
        <v>3.3.90.30.07.01.0020.000002-01 - 391</v>
      </c>
      <c r="C49" s="44" t="s">
        <v>122</v>
      </c>
      <c r="D49" s="45" t="s">
        <v>123</v>
      </c>
      <c r="E49" s="46" t="s">
        <v>124</v>
      </c>
      <c r="F49" s="49">
        <v>391</v>
      </c>
      <c r="G49" s="49" t="s">
        <v>173</v>
      </c>
      <c r="H49" s="47">
        <v>12</v>
      </c>
      <c r="I49" s="47">
        <v>0</v>
      </c>
    </row>
    <row r="50" spans="1:9" ht="102">
      <c r="A50" s="48" t="s">
        <v>120</v>
      </c>
      <c r="B50" s="30" t="str">
        <f>Tabela1[[#This Row],[Código do Material]]&amp;" - "&amp;Tabela1[[#This Row],[U.O. SEI]]</f>
        <v>3.3.90.30.07.01.0020.000002-01 - 392</v>
      </c>
      <c r="C50" s="44" t="s">
        <v>122</v>
      </c>
      <c r="D50" s="45" t="s">
        <v>123</v>
      </c>
      <c r="E50" s="46" t="s">
        <v>124</v>
      </c>
      <c r="F50" s="49">
        <v>392</v>
      </c>
      <c r="G50" s="49" t="s">
        <v>174</v>
      </c>
      <c r="H50" s="47">
        <v>2700</v>
      </c>
      <c r="I50" s="47">
        <v>2700</v>
      </c>
    </row>
    <row r="51" spans="1:9" ht="102">
      <c r="A51" s="48" t="s">
        <v>120</v>
      </c>
      <c r="B51" s="30" t="str">
        <f>Tabela1[[#This Row],[Código do Material]]&amp;" - "&amp;Tabela1[[#This Row],[U.O. SEI]]</f>
        <v>3.3.90.30.07.01.0020.000002-01 - 393</v>
      </c>
      <c r="C51" s="44" t="s">
        <v>122</v>
      </c>
      <c r="D51" s="45" t="s">
        <v>123</v>
      </c>
      <c r="E51" s="46" t="s">
        <v>124</v>
      </c>
      <c r="F51" s="49">
        <v>393</v>
      </c>
      <c r="G51" s="49" t="s">
        <v>175</v>
      </c>
      <c r="H51" s="47">
        <v>1000</v>
      </c>
      <c r="I51" s="47">
        <v>0</v>
      </c>
    </row>
    <row r="52" spans="1:9" ht="102">
      <c r="A52" s="48" t="s">
        <v>120</v>
      </c>
      <c r="B52" s="30" t="str">
        <f>Tabela1[[#This Row],[Código do Material]]&amp;" - "&amp;Tabela1[[#This Row],[U.O. SEI]]</f>
        <v>3.3.90.30.07.01.0020.000002-01 - 400</v>
      </c>
      <c r="C52" s="44" t="s">
        <v>122</v>
      </c>
      <c r="D52" s="45" t="s">
        <v>123</v>
      </c>
      <c r="E52" s="46" t="s">
        <v>124</v>
      </c>
      <c r="F52" s="49">
        <v>400</v>
      </c>
      <c r="G52" s="49" t="s">
        <v>176</v>
      </c>
      <c r="H52" s="47">
        <v>31950</v>
      </c>
      <c r="I52" s="47">
        <v>6500</v>
      </c>
    </row>
    <row r="53" spans="1:9" ht="102">
      <c r="A53" s="48" t="s">
        <v>120</v>
      </c>
      <c r="B53" s="30" t="str">
        <f>Tabela1[[#This Row],[Código do Material]]&amp;" - "&amp;Tabela1[[#This Row],[U.O. SEI]]</f>
        <v>3.3.90.30.07.01.0020.000002-01 - 401</v>
      </c>
      <c r="C53" s="44" t="s">
        <v>122</v>
      </c>
      <c r="D53" s="45" t="s">
        <v>123</v>
      </c>
      <c r="E53" s="46" t="s">
        <v>124</v>
      </c>
      <c r="F53" s="49">
        <v>401</v>
      </c>
      <c r="G53" s="49" t="s">
        <v>177</v>
      </c>
      <c r="H53" s="47">
        <v>1228</v>
      </c>
      <c r="I53" s="47">
        <v>1228</v>
      </c>
    </row>
    <row r="54" spans="1:9" ht="102">
      <c r="A54" s="48" t="s">
        <v>120</v>
      </c>
      <c r="B54" s="30" t="str">
        <f>Tabela1[[#This Row],[Código do Material]]&amp;" - "&amp;Tabela1[[#This Row],[U.O. SEI]]</f>
        <v>3.3.90.30.07.01.0020.000002-01 - 413</v>
      </c>
      <c r="C54" s="44" t="s">
        <v>122</v>
      </c>
      <c r="D54" s="45" t="s">
        <v>123</v>
      </c>
      <c r="E54" s="46" t="s">
        <v>124</v>
      </c>
      <c r="F54" s="49">
        <v>413</v>
      </c>
      <c r="G54" s="49" t="s">
        <v>178</v>
      </c>
      <c r="H54" s="47">
        <v>524</v>
      </c>
      <c r="I54" s="47">
        <v>1524</v>
      </c>
    </row>
    <row r="55" spans="1:9" ht="102">
      <c r="A55" s="48" t="s">
        <v>120</v>
      </c>
      <c r="B55" s="30" t="str">
        <f>Tabela1[[#This Row],[Código do Material]]&amp;" - "&amp;Tabela1[[#This Row],[U.O. SEI]]</f>
        <v>3.3.90.30.07.01.0020.000002-01 - 431</v>
      </c>
      <c r="C55" s="44" t="s">
        <v>122</v>
      </c>
      <c r="D55" s="45" t="s">
        <v>123</v>
      </c>
      <c r="E55" s="46" t="s">
        <v>124</v>
      </c>
      <c r="F55" s="49">
        <v>431</v>
      </c>
      <c r="G55" s="49" t="s">
        <v>179</v>
      </c>
      <c r="H55" s="47">
        <v>16000</v>
      </c>
      <c r="I55" s="47">
        <v>10000</v>
      </c>
    </row>
    <row r="56" spans="1:9" ht="102">
      <c r="A56" s="48" t="s">
        <v>120</v>
      </c>
      <c r="B56" s="30" t="str">
        <f>Tabela1[[#This Row],[Código do Material]]&amp;" - "&amp;Tabela1[[#This Row],[U.O. SEI]]</f>
        <v>3.3.90.30.07.01.0020.000002-01 - 480</v>
      </c>
      <c r="C56" s="44" t="s">
        <v>122</v>
      </c>
      <c r="D56" s="45" t="s">
        <v>123</v>
      </c>
      <c r="E56" s="46" t="s">
        <v>124</v>
      </c>
      <c r="F56" s="49">
        <v>480</v>
      </c>
      <c r="G56" s="49" t="s">
        <v>180</v>
      </c>
      <c r="H56" s="47">
        <v>2014</v>
      </c>
      <c r="I56" s="47">
        <v>0</v>
      </c>
    </row>
    <row r="57" spans="1:9" ht="102">
      <c r="A57" s="48" t="s">
        <v>120</v>
      </c>
      <c r="B57" s="30" t="str">
        <f>Tabela1[[#This Row],[Código do Material]]&amp;" - "&amp;Tabela1[[#This Row],[U.O. SEI]]</f>
        <v>3.3.90.30.07.01.0020.000002-01 - 4000</v>
      </c>
      <c r="C57" s="44" t="s">
        <v>122</v>
      </c>
      <c r="D57" s="45" t="s">
        <v>123</v>
      </c>
      <c r="E57" s="46" t="s">
        <v>124</v>
      </c>
      <c r="F57" s="49">
        <v>4000</v>
      </c>
      <c r="G57" s="49" t="s">
        <v>181</v>
      </c>
      <c r="H57" s="47">
        <v>2625</v>
      </c>
      <c r="I57" s="47">
        <v>2625</v>
      </c>
    </row>
    <row r="58" spans="1:9" ht="38.25">
      <c r="A58" s="48" t="s">
        <v>121</v>
      </c>
      <c r="B58" s="30" t="str">
        <f>Tabela1[[#This Row],[Código do Material]]&amp;" - "&amp;Tabela1[[#This Row],[U.O. SEI]]</f>
        <v>3.3.90.30.19.05.0001.000005-01 - 2</v>
      </c>
      <c r="C58" s="44" t="s">
        <v>125</v>
      </c>
      <c r="D58" s="45" t="s">
        <v>126</v>
      </c>
      <c r="E58" s="46" t="s">
        <v>127</v>
      </c>
      <c r="F58" s="49">
        <v>2</v>
      </c>
      <c r="G58" s="49" t="s">
        <v>128</v>
      </c>
      <c r="H58" s="47">
        <v>347</v>
      </c>
      <c r="I58" s="47">
        <v>0</v>
      </c>
    </row>
    <row r="59" spans="1:9" ht="38.25">
      <c r="A59" s="48" t="s">
        <v>121</v>
      </c>
      <c r="B59" s="30" t="str">
        <f>Tabela1[[#This Row],[Código do Material]]&amp;" - "&amp;Tabela1[[#This Row],[U.O. SEI]]</f>
        <v>3.3.90.30.19.05.0001.000005-01 - 14</v>
      </c>
      <c r="C59" s="44" t="s">
        <v>125</v>
      </c>
      <c r="D59" s="45" t="s">
        <v>126</v>
      </c>
      <c r="E59" s="46" t="s">
        <v>127</v>
      </c>
      <c r="F59" s="49">
        <v>14</v>
      </c>
      <c r="G59" s="49" t="s">
        <v>129</v>
      </c>
      <c r="H59" s="47">
        <v>3</v>
      </c>
      <c r="I59" s="47">
        <v>0</v>
      </c>
    </row>
    <row r="60" spans="1:9" ht="38.25">
      <c r="A60" s="48" t="s">
        <v>121</v>
      </c>
      <c r="B60" s="30" t="str">
        <f>Tabela1[[#This Row],[Código do Material]]&amp;" - "&amp;Tabela1[[#This Row],[U.O. SEI]]</f>
        <v>3.3.90.30.19.05.0001.000005-01 - 15</v>
      </c>
      <c r="C60" s="44" t="s">
        <v>125</v>
      </c>
      <c r="D60" s="45" t="s">
        <v>126</v>
      </c>
      <c r="E60" s="46" t="s">
        <v>127</v>
      </c>
      <c r="F60" s="49">
        <v>15</v>
      </c>
      <c r="G60" s="49" t="s">
        <v>130</v>
      </c>
      <c r="H60" s="47">
        <v>26</v>
      </c>
      <c r="I60" s="47">
        <v>0</v>
      </c>
    </row>
    <row r="61" spans="1:9" ht="38.25">
      <c r="A61" s="48" t="s">
        <v>121</v>
      </c>
      <c r="B61" s="30" t="str">
        <f>Tabela1[[#This Row],[Código do Material]]&amp;" - "&amp;Tabela1[[#This Row],[U.O. SEI]]</f>
        <v>3.3.90.30.19.05.0001.000005-01 - 20</v>
      </c>
      <c r="C61" s="44" t="s">
        <v>125</v>
      </c>
      <c r="D61" s="45" t="s">
        <v>126</v>
      </c>
      <c r="E61" s="46" t="s">
        <v>127</v>
      </c>
      <c r="F61" s="49">
        <v>20</v>
      </c>
      <c r="G61" s="49" t="s">
        <v>131</v>
      </c>
      <c r="H61" s="47">
        <v>81</v>
      </c>
      <c r="I61" s="47">
        <v>0</v>
      </c>
    </row>
    <row r="62" spans="1:9" ht="51">
      <c r="A62" s="48" t="s">
        <v>121</v>
      </c>
      <c r="B62" s="30" t="str">
        <f>Tabela1[[#This Row],[Código do Material]]&amp;" - "&amp;Tabela1[[#This Row],[U.O. SEI]]</f>
        <v>3.3.90.30.19.05.0001.000005-01 - 40</v>
      </c>
      <c r="C62" s="44" t="s">
        <v>125</v>
      </c>
      <c r="D62" s="45" t="s">
        <v>126</v>
      </c>
      <c r="E62" s="46" t="s">
        <v>127</v>
      </c>
      <c r="F62" s="49">
        <v>40</v>
      </c>
      <c r="G62" s="49" t="s">
        <v>132</v>
      </c>
      <c r="H62" s="47">
        <v>629</v>
      </c>
      <c r="I62" s="47">
        <v>227</v>
      </c>
    </row>
    <row r="63" spans="1:9" ht="38.25">
      <c r="A63" s="48" t="s">
        <v>121</v>
      </c>
      <c r="B63" s="30" t="str">
        <f>Tabela1[[#This Row],[Código do Material]]&amp;" - "&amp;Tabela1[[#This Row],[U.O. SEI]]</f>
        <v>3.3.90.30.19.05.0001.000005-01 - 50</v>
      </c>
      <c r="C63" s="44" t="s">
        <v>125</v>
      </c>
      <c r="D63" s="45" t="s">
        <v>126</v>
      </c>
      <c r="E63" s="46" t="s">
        <v>127</v>
      </c>
      <c r="F63" s="49">
        <v>50</v>
      </c>
      <c r="G63" s="49" t="s">
        <v>133</v>
      </c>
      <c r="H63" s="47">
        <v>1100</v>
      </c>
      <c r="I63" s="47">
        <v>620</v>
      </c>
    </row>
    <row r="64" spans="1:9" ht="38.25">
      <c r="A64" s="48" t="s">
        <v>121</v>
      </c>
      <c r="B64" s="30" t="str">
        <f>Tabela1[[#This Row],[Código do Material]]&amp;" - "&amp;Tabela1[[#This Row],[U.O. SEI]]</f>
        <v>3.3.90.30.19.05.0001.000005-01 - 52</v>
      </c>
      <c r="C64" s="44" t="s">
        <v>125</v>
      </c>
      <c r="D64" s="45" t="s">
        <v>126</v>
      </c>
      <c r="E64" s="46" t="s">
        <v>127</v>
      </c>
      <c r="F64" s="49">
        <v>52</v>
      </c>
      <c r="G64" s="49" t="s">
        <v>134</v>
      </c>
      <c r="H64" s="47">
        <v>8</v>
      </c>
      <c r="I64" s="47">
        <v>8</v>
      </c>
    </row>
    <row r="65" spans="1:9" ht="38.25">
      <c r="A65" s="48" t="s">
        <v>121</v>
      </c>
      <c r="B65" s="30" t="str">
        <f>Tabela1[[#This Row],[Código do Material]]&amp;" - "&amp;Tabela1[[#This Row],[U.O. SEI]]</f>
        <v>3.3.90.30.19.05.0001.000005-01 - 53</v>
      </c>
      <c r="C65" s="44" t="s">
        <v>125</v>
      </c>
      <c r="D65" s="45" t="s">
        <v>126</v>
      </c>
      <c r="E65" s="46" t="s">
        <v>127</v>
      </c>
      <c r="F65" s="49">
        <v>53</v>
      </c>
      <c r="G65" s="49" t="s">
        <v>135</v>
      </c>
      <c r="H65" s="47">
        <v>143</v>
      </c>
      <c r="I65" s="47">
        <v>0</v>
      </c>
    </row>
    <row r="66" spans="1:9" ht="38.25">
      <c r="A66" s="48" t="s">
        <v>121</v>
      </c>
      <c r="B66" s="30" t="str">
        <f>Tabela1[[#This Row],[Código do Material]]&amp;" - "&amp;Tabela1[[#This Row],[U.O. SEI]]</f>
        <v>3.3.90.30.19.05.0001.000005-01 - 54</v>
      </c>
      <c r="C66" s="44" t="s">
        <v>125</v>
      </c>
      <c r="D66" s="45" t="s">
        <v>126</v>
      </c>
      <c r="E66" s="46" t="s">
        <v>127</v>
      </c>
      <c r="F66" s="49">
        <v>54</v>
      </c>
      <c r="G66" s="49" t="s">
        <v>136</v>
      </c>
      <c r="H66" s="47">
        <v>4</v>
      </c>
      <c r="I66" s="47">
        <v>0</v>
      </c>
    </row>
    <row r="67" spans="1:9" ht="38.25">
      <c r="A67" s="48" t="s">
        <v>121</v>
      </c>
      <c r="B67" s="30" t="str">
        <f>Tabela1[[#This Row],[Código do Material]]&amp;" - "&amp;Tabela1[[#This Row],[U.O. SEI]]</f>
        <v>3.3.90.30.19.05.0001.000005-01 - 56</v>
      </c>
      <c r="C67" s="44" t="s">
        <v>125</v>
      </c>
      <c r="D67" s="45" t="s">
        <v>126</v>
      </c>
      <c r="E67" s="46" t="s">
        <v>127</v>
      </c>
      <c r="F67" s="49">
        <v>56</v>
      </c>
      <c r="G67" s="49" t="s">
        <v>137</v>
      </c>
      <c r="H67" s="47">
        <v>10</v>
      </c>
      <c r="I67" s="47">
        <v>0</v>
      </c>
    </row>
    <row r="68" spans="1:9" ht="38.25">
      <c r="A68" s="48" t="s">
        <v>121</v>
      </c>
      <c r="B68" s="30" t="str">
        <f>Tabela1[[#This Row],[Código do Material]]&amp;" - "&amp;Tabela1[[#This Row],[U.O. SEI]]</f>
        <v>3.3.90.30.19.05.0001.000005-01 - 60</v>
      </c>
      <c r="C68" s="44" t="s">
        <v>125</v>
      </c>
      <c r="D68" s="45" t="s">
        <v>126</v>
      </c>
      <c r="E68" s="46" t="s">
        <v>127</v>
      </c>
      <c r="F68" s="49">
        <v>60</v>
      </c>
      <c r="G68" s="49" t="s">
        <v>138</v>
      </c>
      <c r="H68" s="47">
        <v>600</v>
      </c>
      <c r="I68" s="47">
        <v>0</v>
      </c>
    </row>
    <row r="69" spans="1:9" ht="38.25">
      <c r="A69" s="48" t="s">
        <v>121</v>
      </c>
      <c r="B69" s="30" t="str">
        <f>Tabela1[[#This Row],[Código do Material]]&amp;" - "&amp;Tabela1[[#This Row],[U.O. SEI]]</f>
        <v>3.3.90.30.19.05.0001.000005-01 - 64</v>
      </c>
      <c r="C69" s="44" t="s">
        <v>125</v>
      </c>
      <c r="D69" s="45" t="s">
        <v>126</v>
      </c>
      <c r="E69" s="46" t="s">
        <v>127</v>
      </c>
      <c r="F69" s="49">
        <v>64</v>
      </c>
      <c r="G69" s="49" t="s">
        <v>139</v>
      </c>
      <c r="H69" s="47">
        <v>138</v>
      </c>
      <c r="I69" s="47">
        <v>70</v>
      </c>
    </row>
    <row r="70" spans="1:9" ht="38.25">
      <c r="A70" s="48" t="s">
        <v>121</v>
      </c>
      <c r="B70" s="30" t="str">
        <f>Tabela1[[#This Row],[Código do Material]]&amp;" - "&amp;Tabela1[[#This Row],[U.O. SEI]]</f>
        <v>3.3.90.30.19.05.0001.000005-01 - 70</v>
      </c>
      <c r="C70" s="44" t="s">
        <v>125</v>
      </c>
      <c r="D70" s="45" t="s">
        <v>126</v>
      </c>
      <c r="E70" s="46" t="s">
        <v>127</v>
      </c>
      <c r="F70" s="49">
        <v>70</v>
      </c>
      <c r="G70" s="49" t="s">
        <v>184</v>
      </c>
      <c r="H70" s="47">
        <v>147</v>
      </c>
      <c r="I70" s="47">
        <v>130</v>
      </c>
    </row>
    <row r="71" spans="1:9" ht="51">
      <c r="A71" s="48" t="s">
        <v>121</v>
      </c>
      <c r="B71" s="30" t="str">
        <f>Tabela1[[#This Row],[Código do Material]]&amp;" - "&amp;Tabela1[[#This Row],[U.O. SEI]]</f>
        <v>3.3.90.30.19.05.0001.000005-01 - 72</v>
      </c>
      <c r="C71" s="44" t="s">
        <v>125</v>
      </c>
      <c r="D71" s="45" t="s">
        <v>126</v>
      </c>
      <c r="E71" s="46" t="s">
        <v>127</v>
      </c>
      <c r="F71" s="49">
        <v>72</v>
      </c>
      <c r="G71" s="49" t="s">
        <v>140</v>
      </c>
      <c r="H71" s="47">
        <v>95</v>
      </c>
      <c r="I71" s="47">
        <v>95</v>
      </c>
    </row>
    <row r="72" spans="1:9" ht="38.25">
      <c r="A72" s="48" t="s">
        <v>121</v>
      </c>
      <c r="B72" s="30" t="str">
        <f>Tabela1[[#This Row],[Código do Material]]&amp;" - "&amp;Tabela1[[#This Row],[U.O. SEI]]</f>
        <v>3.3.90.30.19.05.0001.000005-01 - 80</v>
      </c>
      <c r="C72" s="44" t="s">
        <v>125</v>
      </c>
      <c r="D72" s="45" t="s">
        <v>126</v>
      </c>
      <c r="E72" s="46" t="s">
        <v>127</v>
      </c>
      <c r="F72" s="49">
        <v>80</v>
      </c>
      <c r="G72" s="49" t="s">
        <v>141</v>
      </c>
      <c r="H72" s="47">
        <v>636</v>
      </c>
      <c r="I72" s="47">
        <v>0</v>
      </c>
    </row>
    <row r="73" spans="1:9" ht="38.25">
      <c r="A73" s="48" t="s">
        <v>121</v>
      </c>
      <c r="B73" s="30" t="str">
        <f>Tabela1[[#This Row],[Código do Material]]&amp;" - "&amp;Tabela1[[#This Row],[U.O. SEI]]</f>
        <v>3.3.90.30.19.05.0001.000005-01 - 84</v>
      </c>
      <c r="C73" s="44" t="s">
        <v>125</v>
      </c>
      <c r="D73" s="45" t="s">
        <v>126</v>
      </c>
      <c r="E73" s="46" t="s">
        <v>127</v>
      </c>
      <c r="F73" s="49">
        <v>84</v>
      </c>
      <c r="G73" s="49" t="s">
        <v>56</v>
      </c>
      <c r="H73" s="47">
        <v>6</v>
      </c>
      <c r="I73" s="47">
        <v>0</v>
      </c>
    </row>
    <row r="74" spans="1:9" ht="38.25">
      <c r="A74" s="48" t="s">
        <v>121</v>
      </c>
      <c r="B74" s="30" t="str">
        <f>Tabela1[[#This Row],[Código do Material]]&amp;" - "&amp;Tabela1[[#This Row],[U.O. SEI]]</f>
        <v>3.3.90.30.19.05.0001.000005-01 - 90</v>
      </c>
      <c r="C74" s="44" t="s">
        <v>125</v>
      </c>
      <c r="D74" s="45" t="s">
        <v>126</v>
      </c>
      <c r="E74" s="46" t="s">
        <v>127</v>
      </c>
      <c r="F74" s="49">
        <v>90</v>
      </c>
      <c r="G74" s="49" t="s">
        <v>142</v>
      </c>
      <c r="H74" s="47">
        <v>50</v>
      </c>
      <c r="I74" s="47">
        <v>50</v>
      </c>
    </row>
    <row r="75" spans="1:9" ht="38.25">
      <c r="A75" s="48" t="s">
        <v>121</v>
      </c>
      <c r="B75" s="30" t="str">
        <f>Tabela1[[#This Row],[Código do Material]]&amp;" - "&amp;Tabela1[[#This Row],[U.O. SEI]]</f>
        <v>3.3.90.30.19.05.0001.000005-01 - 94</v>
      </c>
      <c r="C75" s="44" t="s">
        <v>125</v>
      </c>
      <c r="D75" s="45" t="s">
        <v>126</v>
      </c>
      <c r="E75" s="46" t="s">
        <v>127</v>
      </c>
      <c r="F75" s="49">
        <v>94</v>
      </c>
      <c r="G75" s="49" t="s">
        <v>143</v>
      </c>
      <c r="H75" s="47">
        <v>45</v>
      </c>
      <c r="I75" s="47">
        <v>0</v>
      </c>
    </row>
    <row r="76" spans="1:9" ht="38.25">
      <c r="A76" s="48" t="s">
        <v>121</v>
      </c>
      <c r="B76" s="30" t="str">
        <f>Tabela1[[#This Row],[Código do Material]]&amp;" - "&amp;Tabela1[[#This Row],[U.O. SEI]]</f>
        <v>3.3.90.30.19.05.0001.000005-01 - 98</v>
      </c>
      <c r="C76" s="44" t="s">
        <v>125</v>
      </c>
      <c r="D76" s="45" t="s">
        <v>126</v>
      </c>
      <c r="E76" s="46" t="s">
        <v>127</v>
      </c>
      <c r="F76" s="49">
        <v>98</v>
      </c>
      <c r="G76" s="49" t="s">
        <v>144</v>
      </c>
      <c r="H76" s="47">
        <v>144</v>
      </c>
      <c r="I76" s="47">
        <v>0</v>
      </c>
    </row>
    <row r="77" spans="1:9" ht="38.25">
      <c r="A77" s="48" t="s">
        <v>121</v>
      </c>
      <c r="B77" s="30" t="str">
        <f>Tabela1[[#This Row],[Código do Material]]&amp;" - "&amp;Tabela1[[#This Row],[U.O. SEI]]</f>
        <v>3.3.90.30.19.05.0001.000005-01 - 112</v>
      </c>
      <c r="C77" s="44" t="s">
        <v>125</v>
      </c>
      <c r="D77" s="45" t="s">
        <v>126</v>
      </c>
      <c r="E77" s="46" t="s">
        <v>127</v>
      </c>
      <c r="F77" s="49">
        <v>112</v>
      </c>
      <c r="G77" s="49" t="s">
        <v>145</v>
      </c>
      <c r="H77" s="47">
        <v>88</v>
      </c>
      <c r="I77" s="47">
        <v>0</v>
      </c>
    </row>
    <row r="78" spans="1:9" ht="38.25">
      <c r="A78" s="48" t="s">
        <v>121</v>
      </c>
      <c r="B78" s="30" t="str">
        <f>Tabela1[[#This Row],[Código do Material]]&amp;" - "&amp;Tabela1[[#This Row],[U.O. SEI]]</f>
        <v>3.3.90.30.19.05.0001.000005-01 - 113</v>
      </c>
      <c r="C78" s="44" t="s">
        <v>125</v>
      </c>
      <c r="D78" s="45" t="s">
        <v>126</v>
      </c>
      <c r="E78" s="46" t="s">
        <v>127</v>
      </c>
      <c r="F78" s="49">
        <v>113</v>
      </c>
      <c r="G78" s="49" t="s">
        <v>146</v>
      </c>
      <c r="H78" s="47">
        <v>139</v>
      </c>
      <c r="I78" s="47">
        <v>70</v>
      </c>
    </row>
    <row r="79" spans="1:9" ht="38.25">
      <c r="A79" s="48" t="s">
        <v>121</v>
      </c>
      <c r="B79" s="30" t="str">
        <f>Tabela1[[#This Row],[Código do Material]]&amp;" - "&amp;Tabela1[[#This Row],[U.O. SEI]]</f>
        <v>3.3.90.30.19.05.0001.000005-01 - 132</v>
      </c>
      <c r="C79" s="44" t="s">
        <v>125</v>
      </c>
      <c r="D79" s="45" t="s">
        <v>126</v>
      </c>
      <c r="E79" s="46" t="s">
        <v>127</v>
      </c>
      <c r="F79" s="49">
        <v>132</v>
      </c>
      <c r="G79" s="49" t="s">
        <v>147</v>
      </c>
      <c r="H79" s="47">
        <v>63</v>
      </c>
      <c r="I79" s="47">
        <v>0</v>
      </c>
    </row>
    <row r="80" spans="1:9" ht="38.25">
      <c r="A80" s="48" t="s">
        <v>121</v>
      </c>
      <c r="B80" s="30" t="str">
        <f>Tabela1[[#This Row],[Código do Material]]&amp;" - "&amp;Tabela1[[#This Row],[U.O. SEI]]</f>
        <v>3.3.90.30.19.05.0001.000005-01 - 133</v>
      </c>
      <c r="C80" s="44" t="s">
        <v>125</v>
      </c>
      <c r="D80" s="45" t="s">
        <v>126</v>
      </c>
      <c r="E80" s="46" t="s">
        <v>127</v>
      </c>
      <c r="F80" s="49">
        <v>133</v>
      </c>
      <c r="G80" s="49" t="s">
        <v>148</v>
      </c>
      <c r="H80" s="47">
        <v>11</v>
      </c>
      <c r="I80" s="47">
        <v>0</v>
      </c>
    </row>
    <row r="81" spans="1:9" ht="38.25">
      <c r="A81" s="48" t="s">
        <v>121</v>
      </c>
      <c r="B81" s="30" t="str">
        <f>Tabela1[[#This Row],[Código do Material]]&amp;" - "&amp;Tabela1[[#This Row],[U.O. SEI]]</f>
        <v>3.3.90.30.19.05.0001.000005-01 - 137</v>
      </c>
      <c r="C81" s="44" t="s">
        <v>125</v>
      </c>
      <c r="D81" s="45" t="s">
        <v>126</v>
      </c>
      <c r="E81" s="46" t="s">
        <v>127</v>
      </c>
      <c r="F81" s="49">
        <v>137</v>
      </c>
      <c r="G81" s="49" t="s">
        <v>149</v>
      </c>
      <c r="H81" s="47">
        <v>2</v>
      </c>
      <c r="I81" s="47">
        <v>2</v>
      </c>
    </row>
    <row r="82" spans="1:9" ht="38.25">
      <c r="A82" s="48" t="s">
        <v>121</v>
      </c>
      <c r="B82" s="30" t="str">
        <f>Tabela1[[#This Row],[Código do Material]]&amp;" - "&amp;Tabela1[[#This Row],[U.O. SEI]]</f>
        <v>3.3.90.30.19.05.0001.000005-01 - 140</v>
      </c>
      <c r="C82" s="44" t="s">
        <v>125</v>
      </c>
      <c r="D82" s="45" t="s">
        <v>126</v>
      </c>
      <c r="E82" s="46" t="s">
        <v>127</v>
      </c>
      <c r="F82" s="49">
        <v>140</v>
      </c>
      <c r="G82" s="49" t="s">
        <v>150</v>
      </c>
      <c r="H82" s="47">
        <v>10</v>
      </c>
      <c r="I82" s="47">
        <v>0</v>
      </c>
    </row>
    <row r="83" spans="1:9" ht="38.25">
      <c r="A83" s="48" t="s">
        <v>121</v>
      </c>
      <c r="B83" s="30" t="str">
        <f>Tabela1[[#This Row],[Código do Material]]&amp;" - "&amp;Tabela1[[#This Row],[U.O. SEI]]</f>
        <v>3.3.90.30.19.05.0001.000005-01 - 141</v>
      </c>
      <c r="C83" s="44" t="s">
        <v>125</v>
      </c>
      <c r="D83" s="45" t="s">
        <v>126</v>
      </c>
      <c r="E83" s="46" t="s">
        <v>127</v>
      </c>
      <c r="F83" s="49">
        <v>141</v>
      </c>
      <c r="G83" s="49" t="s">
        <v>151</v>
      </c>
      <c r="H83" s="47">
        <v>33</v>
      </c>
      <c r="I83" s="47">
        <v>33</v>
      </c>
    </row>
    <row r="84" spans="1:9" ht="38.25">
      <c r="A84" s="48" t="s">
        <v>121</v>
      </c>
      <c r="B84" s="30" t="str">
        <f>Tabela1[[#This Row],[Código do Material]]&amp;" - "&amp;Tabela1[[#This Row],[U.O. SEI]]</f>
        <v>3.3.90.30.19.05.0001.000005-01 - 142</v>
      </c>
      <c r="C84" s="44" t="s">
        <v>125</v>
      </c>
      <c r="D84" s="45" t="s">
        <v>126</v>
      </c>
      <c r="E84" s="46" t="s">
        <v>127</v>
      </c>
      <c r="F84" s="49">
        <v>142</v>
      </c>
      <c r="G84" s="49" t="s">
        <v>152</v>
      </c>
      <c r="H84" s="47">
        <v>20</v>
      </c>
      <c r="I84" s="47">
        <v>20</v>
      </c>
    </row>
    <row r="85" spans="1:9" ht="38.25">
      <c r="A85" s="48" t="s">
        <v>121</v>
      </c>
      <c r="B85" s="30" t="str">
        <f>Tabela1[[#This Row],[Código do Material]]&amp;" - "&amp;Tabela1[[#This Row],[U.O. SEI]]</f>
        <v>3.3.90.30.19.05.0001.000005-01 - 144</v>
      </c>
      <c r="C85" s="44" t="s">
        <v>125</v>
      </c>
      <c r="D85" s="45" t="s">
        <v>126</v>
      </c>
      <c r="E85" s="46" t="s">
        <v>127</v>
      </c>
      <c r="F85" s="49">
        <v>144</v>
      </c>
      <c r="G85" s="49" t="s">
        <v>153</v>
      </c>
      <c r="H85" s="47">
        <v>29</v>
      </c>
      <c r="I85" s="47">
        <v>0</v>
      </c>
    </row>
    <row r="86" spans="1:9" ht="38.25">
      <c r="A86" s="48" t="s">
        <v>121</v>
      </c>
      <c r="B86" s="30" t="str">
        <f>Tabela1[[#This Row],[Código do Material]]&amp;" - "&amp;Tabela1[[#This Row],[U.O. SEI]]</f>
        <v>3.3.90.30.19.05.0001.000005-01 - 147</v>
      </c>
      <c r="C86" s="44" t="s">
        <v>125</v>
      </c>
      <c r="D86" s="45" t="s">
        <v>126</v>
      </c>
      <c r="E86" s="46" t="s">
        <v>127</v>
      </c>
      <c r="F86" s="49">
        <v>147</v>
      </c>
      <c r="G86" s="49" t="s">
        <v>154</v>
      </c>
      <c r="H86" s="47">
        <v>8</v>
      </c>
      <c r="I86" s="47">
        <v>8</v>
      </c>
    </row>
    <row r="87" spans="1:9" ht="38.25">
      <c r="A87" s="48" t="s">
        <v>121</v>
      </c>
      <c r="B87" s="30" t="str">
        <f>Tabela1[[#This Row],[Código do Material]]&amp;" - "&amp;Tabela1[[#This Row],[U.O. SEI]]</f>
        <v>3.3.90.30.19.05.0001.000005-01 - 148</v>
      </c>
      <c r="C87" s="44" t="s">
        <v>125</v>
      </c>
      <c r="D87" s="45" t="s">
        <v>126</v>
      </c>
      <c r="E87" s="46" t="s">
        <v>127</v>
      </c>
      <c r="F87" s="49">
        <v>148</v>
      </c>
      <c r="G87" s="49" t="s">
        <v>155</v>
      </c>
      <c r="H87" s="47">
        <v>20</v>
      </c>
      <c r="I87" s="47">
        <v>20</v>
      </c>
    </row>
    <row r="88" spans="1:9" ht="38.25">
      <c r="A88" s="48" t="s">
        <v>121</v>
      </c>
      <c r="B88" s="30" t="str">
        <f>Tabela1[[#This Row],[Código do Material]]&amp;" - "&amp;Tabela1[[#This Row],[U.O. SEI]]</f>
        <v>3.3.90.30.19.05.0001.000005-01 - 150</v>
      </c>
      <c r="C88" s="44" t="s">
        <v>125</v>
      </c>
      <c r="D88" s="45" t="s">
        <v>126</v>
      </c>
      <c r="E88" s="46" t="s">
        <v>127</v>
      </c>
      <c r="F88" s="49">
        <v>150</v>
      </c>
      <c r="G88" s="49" t="s">
        <v>156</v>
      </c>
      <c r="H88" s="47">
        <v>225</v>
      </c>
      <c r="I88" s="47">
        <v>225</v>
      </c>
    </row>
    <row r="89" spans="1:9" ht="38.25">
      <c r="A89" s="48" t="s">
        <v>121</v>
      </c>
      <c r="B89" s="30" t="str">
        <f>Tabela1[[#This Row],[Código do Material]]&amp;" - "&amp;Tabela1[[#This Row],[U.O. SEI]]</f>
        <v>3.3.90.30.19.05.0001.000005-01 - 151</v>
      </c>
      <c r="C89" s="44" t="s">
        <v>125</v>
      </c>
      <c r="D89" s="45" t="s">
        <v>126</v>
      </c>
      <c r="E89" s="46" t="s">
        <v>127</v>
      </c>
      <c r="F89" s="49">
        <v>151</v>
      </c>
      <c r="G89" s="49" t="s">
        <v>157</v>
      </c>
      <c r="H89" s="47">
        <v>4</v>
      </c>
      <c r="I89" s="47">
        <v>4</v>
      </c>
    </row>
    <row r="90" spans="1:9" ht="38.25">
      <c r="A90" s="48" t="s">
        <v>121</v>
      </c>
      <c r="B90" s="30" t="str">
        <f>Tabela1[[#This Row],[Código do Material]]&amp;" - "&amp;Tabela1[[#This Row],[U.O. SEI]]</f>
        <v>3.3.90.30.19.05.0001.000005-01 - 193</v>
      </c>
      <c r="C90" s="44" t="s">
        <v>125</v>
      </c>
      <c r="D90" s="45" t="s">
        <v>126</v>
      </c>
      <c r="E90" s="46" t="s">
        <v>127</v>
      </c>
      <c r="F90" s="49">
        <v>193</v>
      </c>
      <c r="G90" s="49" t="s">
        <v>158</v>
      </c>
      <c r="H90" s="47">
        <v>17</v>
      </c>
      <c r="I90" s="47">
        <v>0</v>
      </c>
    </row>
    <row r="91" spans="1:9" ht="38.25">
      <c r="A91" s="48" t="s">
        <v>121</v>
      </c>
      <c r="B91" s="30" t="str">
        <f>Tabela1[[#This Row],[Código do Material]]&amp;" - "&amp;Tabela1[[#This Row],[U.O. SEI]]</f>
        <v>3.3.90.30.19.05.0001.000005-01 - 195</v>
      </c>
      <c r="C91" s="44" t="s">
        <v>125</v>
      </c>
      <c r="D91" s="45" t="s">
        <v>126</v>
      </c>
      <c r="E91" s="46" t="s">
        <v>127</v>
      </c>
      <c r="F91" s="49">
        <v>195</v>
      </c>
      <c r="G91" s="49" t="s">
        <v>159</v>
      </c>
      <c r="H91" s="47">
        <v>12</v>
      </c>
      <c r="I91" s="47">
        <v>12</v>
      </c>
    </row>
    <row r="92" spans="1:9" ht="38.25">
      <c r="A92" s="48" t="s">
        <v>121</v>
      </c>
      <c r="B92" s="30" t="str">
        <f>Tabela1[[#This Row],[Código do Material]]&amp;" - "&amp;Tabela1[[#This Row],[U.O. SEI]]</f>
        <v>3.3.90.30.19.05.0001.000005-01 - 196</v>
      </c>
      <c r="C92" s="44" t="s">
        <v>125</v>
      </c>
      <c r="D92" s="45" t="s">
        <v>126</v>
      </c>
      <c r="E92" s="46" t="s">
        <v>127</v>
      </c>
      <c r="F92" s="49">
        <v>196</v>
      </c>
      <c r="G92" s="49" t="s">
        <v>160</v>
      </c>
      <c r="H92" s="47">
        <v>64</v>
      </c>
      <c r="I92" s="47">
        <v>0</v>
      </c>
    </row>
    <row r="93" spans="1:9" ht="38.25">
      <c r="A93" s="48" t="s">
        <v>121</v>
      </c>
      <c r="B93" s="30" t="str">
        <f>Tabela1[[#This Row],[Código do Material]]&amp;" - "&amp;Tabela1[[#This Row],[U.O. SEI]]</f>
        <v>3.3.90.30.19.05.0001.000005-01 - 220</v>
      </c>
      <c r="C93" s="44" t="s">
        <v>125</v>
      </c>
      <c r="D93" s="45" t="s">
        <v>126</v>
      </c>
      <c r="E93" s="46" t="s">
        <v>127</v>
      </c>
      <c r="F93" s="49">
        <v>220</v>
      </c>
      <c r="G93" s="49" t="s">
        <v>161</v>
      </c>
      <c r="H93" s="47">
        <v>75</v>
      </c>
      <c r="I93" s="47">
        <v>0</v>
      </c>
    </row>
    <row r="94" spans="1:9" ht="38.25">
      <c r="A94" s="48" t="s">
        <v>121</v>
      </c>
      <c r="B94" s="30" t="str">
        <f>Tabela1[[#This Row],[Código do Material]]&amp;" - "&amp;Tabela1[[#This Row],[U.O. SEI]]</f>
        <v>3.3.90.30.19.05.0001.000005-01 - 300</v>
      </c>
      <c r="C94" s="44" t="s">
        <v>125</v>
      </c>
      <c r="D94" s="45" t="s">
        <v>126</v>
      </c>
      <c r="E94" s="46" t="s">
        <v>127</v>
      </c>
      <c r="F94" s="49">
        <v>300</v>
      </c>
      <c r="G94" s="49" t="s">
        <v>162</v>
      </c>
      <c r="H94" s="47">
        <v>23</v>
      </c>
      <c r="I94" s="47">
        <v>0</v>
      </c>
    </row>
    <row r="95" spans="1:9" ht="38.25">
      <c r="A95" s="48" t="s">
        <v>121</v>
      </c>
      <c r="B95" s="30" t="str">
        <f>Tabela1[[#This Row],[Código do Material]]&amp;" - "&amp;Tabela1[[#This Row],[U.O. SEI]]</f>
        <v>3.3.90.30.19.05.0001.000005-01 - 303</v>
      </c>
      <c r="C95" s="44" t="s">
        <v>125</v>
      </c>
      <c r="D95" s="45" t="s">
        <v>126</v>
      </c>
      <c r="E95" s="46" t="s">
        <v>127</v>
      </c>
      <c r="F95" s="49">
        <v>303</v>
      </c>
      <c r="G95" s="49" t="s">
        <v>163</v>
      </c>
      <c r="H95" s="47">
        <v>3</v>
      </c>
      <c r="I95" s="47">
        <v>0</v>
      </c>
    </row>
    <row r="96" spans="1:9" ht="38.25">
      <c r="A96" s="48" t="s">
        <v>121</v>
      </c>
      <c r="B96" s="30" t="str">
        <f>Tabela1[[#This Row],[Código do Material]]&amp;" - "&amp;Tabela1[[#This Row],[U.O. SEI]]</f>
        <v>3.3.90.30.19.05.0001.000005-01 - 304</v>
      </c>
      <c r="C96" s="44" t="s">
        <v>125</v>
      </c>
      <c r="D96" s="45" t="s">
        <v>126</v>
      </c>
      <c r="E96" s="46" t="s">
        <v>127</v>
      </c>
      <c r="F96" s="49">
        <v>304</v>
      </c>
      <c r="G96" s="49" t="s">
        <v>164</v>
      </c>
      <c r="H96" s="47">
        <v>3</v>
      </c>
      <c r="I96" s="47">
        <v>0</v>
      </c>
    </row>
    <row r="97" spans="1:9" ht="63.75">
      <c r="A97" s="48" t="s">
        <v>121</v>
      </c>
      <c r="B97" s="30" t="str">
        <f>Tabela1[[#This Row],[Código do Material]]&amp;" - "&amp;Tabela1[[#This Row],[U.O. SEI]]</f>
        <v>3.3.90.30.19.05.0001.000005-01 - 306</v>
      </c>
      <c r="C97" s="44" t="s">
        <v>125</v>
      </c>
      <c r="D97" s="45" t="s">
        <v>126</v>
      </c>
      <c r="E97" s="46" t="s">
        <v>127</v>
      </c>
      <c r="F97" s="49">
        <v>306</v>
      </c>
      <c r="G97" s="49" t="s">
        <v>165</v>
      </c>
      <c r="H97" s="47">
        <v>25</v>
      </c>
      <c r="I97" s="47">
        <v>15</v>
      </c>
    </row>
    <row r="98" spans="1:9" ht="38.25">
      <c r="A98" s="48" t="s">
        <v>121</v>
      </c>
      <c r="B98" s="30" t="str">
        <f>Tabela1[[#This Row],[Código do Material]]&amp;" - "&amp;Tabela1[[#This Row],[U.O. SEI]]</f>
        <v>3.3.90.30.19.05.0001.000005-01 - 307</v>
      </c>
      <c r="C98" s="44" t="s">
        <v>125</v>
      </c>
      <c r="D98" s="45" t="s">
        <v>126</v>
      </c>
      <c r="E98" s="46" t="s">
        <v>127</v>
      </c>
      <c r="F98" s="49">
        <v>307</v>
      </c>
      <c r="G98" s="49" t="s">
        <v>166</v>
      </c>
      <c r="H98" s="47">
        <v>6</v>
      </c>
      <c r="I98" s="47">
        <v>0</v>
      </c>
    </row>
    <row r="99" spans="1:9" ht="38.25">
      <c r="A99" s="48" t="s">
        <v>121</v>
      </c>
      <c r="B99" s="30" t="str">
        <f>Tabela1[[#This Row],[Código do Material]]&amp;" - "&amp;Tabela1[[#This Row],[U.O. SEI]]</f>
        <v>3.3.90.30.19.05.0001.000005-01 - 308</v>
      </c>
      <c r="C99" s="44" t="s">
        <v>125</v>
      </c>
      <c r="D99" s="45" t="s">
        <v>126</v>
      </c>
      <c r="E99" s="46" t="s">
        <v>127</v>
      </c>
      <c r="F99" s="49">
        <v>308</v>
      </c>
      <c r="G99" s="49" t="s">
        <v>167</v>
      </c>
      <c r="H99" s="47">
        <v>2</v>
      </c>
      <c r="I99" s="47">
        <v>0</v>
      </c>
    </row>
    <row r="100" spans="1:9" ht="38.25">
      <c r="A100" s="48" t="s">
        <v>121</v>
      </c>
      <c r="B100" s="30" t="str">
        <f>Tabela1[[#This Row],[Código do Material]]&amp;" - "&amp;Tabela1[[#This Row],[U.O. SEI]]</f>
        <v>3.3.90.30.19.05.0001.000005-01 - 309</v>
      </c>
      <c r="C100" s="44" t="s">
        <v>125</v>
      </c>
      <c r="D100" s="45" t="s">
        <v>126</v>
      </c>
      <c r="E100" s="46" t="s">
        <v>127</v>
      </c>
      <c r="F100" s="49">
        <v>309</v>
      </c>
      <c r="G100" s="49" t="s">
        <v>168</v>
      </c>
      <c r="H100" s="47">
        <v>4</v>
      </c>
      <c r="I100" s="47">
        <v>0</v>
      </c>
    </row>
    <row r="101" spans="1:9" ht="38.25">
      <c r="A101" s="48" t="s">
        <v>121</v>
      </c>
      <c r="B101" s="30" t="str">
        <f>Tabela1[[#This Row],[Código do Material]]&amp;" - "&amp;Tabela1[[#This Row],[U.O. SEI]]</f>
        <v>3.3.90.30.19.05.0001.000005-01 - 361</v>
      </c>
      <c r="C101" s="44" t="s">
        <v>125</v>
      </c>
      <c r="D101" s="45" t="s">
        <v>126</v>
      </c>
      <c r="E101" s="46" t="s">
        <v>127</v>
      </c>
      <c r="F101" s="49">
        <v>361</v>
      </c>
      <c r="G101" s="49" t="s">
        <v>169</v>
      </c>
      <c r="H101" s="47">
        <v>93</v>
      </c>
      <c r="I101" s="47">
        <v>93</v>
      </c>
    </row>
    <row r="102" spans="1:9" ht="38.25">
      <c r="A102" s="48" t="s">
        <v>121</v>
      </c>
      <c r="B102" s="30" t="str">
        <f>Tabela1[[#This Row],[Código do Material]]&amp;" - "&amp;Tabela1[[#This Row],[U.O. SEI]]</f>
        <v>3.3.90.30.19.05.0001.000005-01 - 367</v>
      </c>
      <c r="C102" s="44" t="s">
        <v>125</v>
      </c>
      <c r="D102" s="45" t="s">
        <v>126</v>
      </c>
      <c r="E102" s="46" t="s">
        <v>127</v>
      </c>
      <c r="F102" s="49">
        <v>367</v>
      </c>
      <c r="G102" s="49" t="s">
        <v>170</v>
      </c>
      <c r="H102" s="47">
        <v>4</v>
      </c>
      <c r="I102" s="47">
        <v>4</v>
      </c>
    </row>
    <row r="103" spans="1:9" ht="51">
      <c r="A103" s="48" t="s">
        <v>121</v>
      </c>
      <c r="B103" s="30" t="str">
        <f>Tabela1[[#This Row],[Código do Material]]&amp;" - "&amp;Tabela1[[#This Row],[U.O. SEI]]</f>
        <v>3.3.90.30.19.05.0001.000005-01 - 370</v>
      </c>
      <c r="C103" s="44" t="s">
        <v>125</v>
      </c>
      <c r="D103" s="45" t="s">
        <v>126</v>
      </c>
      <c r="E103" s="46" t="s">
        <v>127</v>
      </c>
      <c r="F103" s="49">
        <v>370</v>
      </c>
      <c r="G103" s="49" t="s">
        <v>171</v>
      </c>
      <c r="H103" s="47">
        <v>41</v>
      </c>
      <c r="I103" s="47">
        <v>0</v>
      </c>
    </row>
    <row r="104" spans="1:9" ht="51">
      <c r="A104" s="48" t="s">
        <v>121</v>
      </c>
      <c r="B104" s="30" t="str">
        <f>Tabela1[[#This Row],[Código do Material]]&amp;" - "&amp;Tabela1[[#This Row],[U.O. SEI]]</f>
        <v>3.3.90.30.19.05.0001.000005-01 - 390</v>
      </c>
      <c r="C104" s="44" t="s">
        <v>125</v>
      </c>
      <c r="D104" s="45" t="s">
        <v>126</v>
      </c>
      <c r="E104" s="46" t="s">
        <v>127</v>
      </c>
      <c r="F104" s="49">
        <v>390</v>
      </c>
      <c r="G104" s="49" t="s">
        <v>172</v>
      </c>
      <c r="H104" s="47">
        <v>148</v>
      </c>
      <c r="I104" s="47">
        <v>0</v>
      </c>
    </row>
    <row r="105" spans="1:9" ht="51">
      <c r="A105" s="48" t="s">
        <v>121</v>
      </c>
      <c r="B105" s="30" t="str">
        <f>Tabela1[[#This Row],[Código do Material]]&amp;" - "&amp;Tabela1[[#This Row],[U.O. SEI]]</f>
        <v>3.3.90.30.19.05.0001.000005-01 - 392</v>
      </c>
      <c r="C105" s="44" t="s">
        <v>125</v>
      </c>
      <c r="D105" s="45" t="s">
        <v>126</v>
      </c>
      <c r="E105" s="46" t="s">
        <v>127</v>
      </c>
      <c r="F105" s="49">
        <v>392</v>
      </c>
      <c r="G105" s="49" t="s">
        <v>174</v>
      </c>
      <c r="H105" s="47">
        <v>68</v>
      </c>
      <c r="I105" s="47">
        <v>68</v>
      </c>
    </row>
    <row r="106" spans="1:9" ht="38.25">
      <c r="A106" s="48" t="s">
        <v>121</v>
      </c>
      <c r="B106" s="30" t="str">
        <f>Tabela1[[#This Row],[Código do Material]]&amp;" - "&amp;Tabela1[[#This Row],[U.O. SEI]]</f>
        <v>3.3.90.30.19.05.0001.000005-01 - 393</v>
      </c>
      <c r="C106" s="44" t="s">
        <v>125</v>
      </c>
      <c r="D106" s="45" t="s">
        <v>126</v>
      </c>
      <c r="E106" s="46" t="s">
        <v>127</v>
      </c>
      <c r="F106" s="49">
        <v>393</v>
      </c>
      <c r="G106" s="49" t="s">
        <v>175</v>
      </c>
      <c r="H106" s="47">
        <v>25</v>
      </c>
      <c r="I106" s="47">
        <v>0</v>
      </c>
    </row>
    <row r="107" spans="1:9" ht="38.25">
      <c r="A107" s="48" t="s">
        <v>121</v>
      </c>
      <c r="B107" s="30" t="str">
        <f>Tabela1[[#This Row],[Código do Material]]&amp;" - "&amp;Tabela1[[#This Row],[U.O. SEI]]</f>
        <v>3.3.90.30.19.05.0001.000005-01 - 400</v>
      </c>
      <c r="C107" s="44" t="s">
        <v>125</v>
      </c>
      <c r="D107" s="45" t="s">
        <v>126</v>
      </c>
      <c r="E107" s="46" t="s">
        <v>127</v>
      </c>
      <c r="F107" s="49">
        <v>400</v>
      </c>
      <c r="G107" s="49" t="s">
        <v>176</v>
      </c>
      <c r="H107" s="47">
        <v>799</v>
      </c>
      <c r="I107" s="47">
        <v>799</v>
      </c>
    </row>
    <row r="108" spans="1:9" ht="38.25">
      <c r="A108" s="48" t="s">
        <v>121</v>
      </c>
      <c r="B108" s="30" t="str">
        <f>Tabela1[[#This Row],[Código do Material]]&amp;" - "&amp;Tabela1[[#This Row],[U.O. SEI]]</f>
        <v>3.3.90.30.19.05.0001.000005-01 - 401</v>
      </c>
      <c r="C108" s="44" t="s">
        <v>125</v>
      </c>
      <c r="D108" s="45" t="s">
        <v>126</v>
      </c>
      <c r="E108" s="46" t="s">
        <v>127</v>
      </c>
      <c r="F108" s="49">
        <v>401</v>
      </c>
      <c r="G108" s="49" t="s">
        <v>177</v>
      </c>
      <c r="H108" s="47">
        <v>31</v>
      </c>
      <c r="I108" s="47">
        <v>26</v>
      </c>
    </row>
    <row r="109" spans="1:9" ht="38.25">
      <c r="A109" s="48" t="s">
        <v>121</v>
      </c>
      <c r="B109" s="30" t="str">
        <f>Tabela1[[#This Row],[Código do Material]]&amp;" - "&amp;Tabela1[[#This Row],[U.O. SEI]]</f>
        <v>3.3.90.30.19.05.0001.000005-01 - 413</v>
      </c>
      <c r="C109" s="44" t="s">
        <v>125</v>
      </c>
      <c r="D109" s="45" t="s">
        <v>126</v>
      </c>
      <c r="E109" s="46" t="s">
        <v>127</v>
      </c>
      <c r="F109" s="49">
        <v>413</v>
      </c>
      <c r="G109" s="49" t="s">
        <v>178</v>
      </c>
      <c r="H109" s="47">
        <v>13</v>
      </c>
      <c r="I109" s="47">
        <v>13</v>
      </c>
    </row>
    <row r="110" spans="1:9" ht="38.25">
      <c r="A110" s="48" t="s">
        <v>121</v>
      </c>
      <c r="B110" s="30" t="str">
        <f>Tabela1[[#This Row],[Código do Material]]&amp;" - "&amp;Tabela1[[#This Row],[U.O. SEI]]</f>
        <v>3.3.90.30.19.05.0001.000005-01 - 431</v>
      </c>
      <c r="C110" s="44" t="s">
        <v>125</v>
      </c>
      <c r="D110" s="45" t="s">
        <v>126</v>
      </c>
      <c r="E110" s="46" t="s">
        <v>127</v>
      </c>
      <c r="F110" s="49">
        <v>431</v>
      </c>
      <c r="G110" s="49" t="s">
        <v>179</v>
      </c>
      <c r="H110" s="47">
        <v>400</v>
      </c>
      <c r="I110" s="47">
        <v>400</v>
      </c>
    </row>
    <row r="111" spans="1:9" ht="38.25">
      <c r="A111" s="48" t="s">
        <v>121</v>
      </c>
      <c r="B111" s="30" t="str">
        <f>Tabela1[[#This Row],[Código do Material]]&amp;" - "&amp;Tabela1[[#This Row],[U.O. SEI]]</f>
        <v>3.3.90.30.19.05.0001.000005-01 - 480</v>
      </c>
      <c r="C111" s="44" t="s">
        <v>125</v>
      </c>
      <c r="D111" s="45" t="s">
        <v>126</v>
      </c>
      <c r="E111" s="46" t="s">
        <v>127</v>
      </c>
      <c r="F111" s="49">
        <v>480</v>
      </c>
      <c r="G111" s="49" t="s">
        <v>180</v>
      </c>
      <c r="H111" s="47">
        <v>50</v>
      </c>
      <c r="I111" s="47">
        <v>0</v>
      </c>
    </row>
    <row r="112" spans="1:9" ht="38.25">
      <c r="A112" s="48" t="s">
        <v>121</v>
      </c>
      <c r="B112" s="30" t="str">
        <f>Tabela1[[#This Row],[Código do Material]]&amp;" - "&amp;Tabela1[[#This Row],[U.O. SEI]]</f>
        <v>3.3.90.30.19.05.0001.000005-01 - 4000</v>
      </c>
      <c r="C112" s="44" t="s">
        <v>125</v>
      </c>
      <c r="D112" s="45" t="s">
        <v>126</v>
      </c>
      <c r="E112" s="46" t="s">
        <v>127</v>
      </c>
      <c r="F112" s="49">
        <v>4000</v>
      </c>
      <c r="G112" s="49" t="s">
        <v>181</v>
      </c>
      <c r="H112" s="47">
        <v>66</v>
      </c>
      <c r="I112" s="47">
        <v>0</v>
      </c>
    </row>
  </sheetData>
  <sheetProtection algorithmName="SHA-512" hashValue="DdYZCSGoqSNYFf4h/s0zLPuG71hG/LisdCz5+3j6eaH0aY7Lo8FX1TDU4jrDPZ1ZWliSYbsBZMZXh/FL8rrfZQ==" saltValue="8hJR+RMpIs2Js6Ng4/2xfQ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abSelected="1" zoomScale="80" zoomScaleNormal="80" workbookViewId="0" topLeftCell="E1">
      <selection activeCell="G4" sqref="G4"/>
    </sheetView>
  </sheetViews>
  <sheetFormatPr defaultColWidth="9.140625" defaultRowHeight="15"/>
  <cols>
    <col min="1" max="1" width="9.140625" style="5" hidden="1" customWidth="1"/>
    <col min="2" max="2" width="40.00390625" style="5" hidden="1" customWidth="1"/>
    <col min="3" max="3" width="13.28125" style="5" hidden="1" customWidth="1"/>
    <col min="4" max="4" width="28.28125" style="5" hidden="1" customWidth="1"/>
    <col min="5" max="5" width="7.57421875" style="5" bestFit="1" customWidth="1"/>
    <col min="6" max="6" width="29.57421875" style="5" customWidth="1"/>
    <col min="7" max="7" width="27.00390625" style="5" bestFit="1" customWidth="1"/>
    <col min="8" max="8" width="53.140625" style="5" bestFit="1" customWidth="1"/>
    <col min="9" max="9" width="15.28125" style="5" bestFit="1" customWidth="1"/>
    <col min="10" max="10" width="10.140625" style="5" customWidth="1"/>
    <col min="11" max="11" width="10.00390625" style="5" customWidth="1"/>
    <col min="12" max="12" width="10.7109375" style="5" bestFit="1" customWidth="1"/>
    <col min="13" max="13" width="24.57421875" style="5" bestFit="1" customWidth="1"/>
    <col min="14" max="16384" width="9.140625" style="5" customWidth="1"/>
  </cols>
  <sheetData>
    <row r="1" spans="5:13" ht="21">
      <c r="E1" s="50" t="s">
        <v>5</v>
      </c>
      <c r="F1" s="51"/>
      <c r="G1" s="51"/>
      <c r="H1" s="51"/>
      <c r="I1" s="51"/>
      <c r="J1" s="51"/>
      <c r="K1" s="51"/>
      <c r="L1" s="51"/>
      <c r="M1" s="52"/>
    </row>
    <row r="2" spans="5:13" ht="15.75">
      <c r="E2" s="53" t="s">
        <v>119</v>
      </c>
      <c r="F2" s="54"/>
      <c r="G2" s="54"/>
      <c r="H2" s="54"/>
      <c r="I2" s="54"/>
      <c r="J2" s="54"/>
      <c r="K2" s="54"/>
      <c r="L2" s="54"/>
      <c r="M2" s="55"/>
    </row>
    <row r="3" spans="5:14" ht="16.5" thickBot="1">
      <c r="E3" s="56" t="s">
        <v>118</v>
      </c>
      <c r="F3" s="57"/>
      <c r="G3" s="58"/>
      <c r="H3" s="58"/>
      <c r="I3" s="58"/>
      <c r="J3" s="58"/>
      <c r="K3" s="58"/>
      <c r="L3" s="58"/>
      <c r="M3" s="59"/>
      <c r="N3" s="6"/>
    </row>
    <row r="4" spans="5:14" ht="43.5" customHeight="1" thickBot="1">
      <c r="E4" s="60" t="s">
        <v>64</v>
      </c>
      <c r="F4" s="61"/>
      <c r="G4" s="20"/>
      <c r="H4" s="19" t="str">
        <f>_xlfn.IFERROR(IF(G4="","← DIGITE O CÓDIGO DO SEU ÓRGÃO",VLOOKUP(G4,'CÓDIGO DOS ÓRGÃOS'!A:B,2,FALSE)),"Código não encontrado. Preenchimento Obrigatório. Verifique abaixo na aba CÓDIGO DAS UNIDADES")</f>
        <v>← DIGITE O CÓDIGO DO SEU ÓRGÃO</v>
      </c>
      <c r="I4" s="62">
        <f>COUNT(K7:K8)</f>
        <v>0</v>
      </c>
      <c r="J4" s="63"/>
      <c r="K4" s="64"/>
      <c r="L4" s="68">
        <f>COUNTBLANK(K7:K8)</f>
        <v>2</v>
      </c>
      <c r="M4" s="69"/>
      <c r="N4" s="7"/>
    </row>
    <row r="5" spans="5:14" ht="65.25" customHeight="1" thickBot="1">
      <c r="E5" s="72" t="s">
        <v>6</v>
      </c>
      <c r="F5" s="73"/>
      <c r="G5" s="74"/>
      <c r="H5" s="75"/>
      <c r="I5" s="65"/>
      <c r="J5" s="66"/>
      <c r="K5" s="67"/>
      <c r="L5" s="70"/>
      <c r="M5" s="71"/>
      <c r="N5" s="7"/>
    </row>
    <row r="6" spans="1:13" ht="45">
      <c r="A6" s="8" t="s">
        <v>7</v>
      </c>
      <c r="B6" s="8" t="s">
        <v>4</v>
      </c>
      <c r="C6" s="8" t="s">
        <v>8</v>
      </c>
      <c r="D6" s="8" t="s">
        <v>9</v>
      </c>
      <c r="E6" s="15" t="s">
        <v>10</v>
      </c>
      <c r="F6" s="3" t="s">
        <v>11</v>
      </c>
      <c r="G6" s="3" t="s">
        <v>1</v>
      </c>
      <c r="H6" s="3" t="s">
        <v>12</v>
      </c>
      <c r="I6" s="3" t="s">
        <v>13</v>
      </c>
      <c r="J6" s="3" t="s">
        <v>14</v>
      </c>
      <c r="K6" s="14" t="s">
        <v>15</v>
      </c>
      <c r="L6" s="3" t="s">
        <v>16</v>
      </c>
      <c r="M6" s="16" t="s">
        <v>17</v>
      </c>
    </row>
    <row r="7" spans="1:13" ht="151.5" customHeight="1">
      <c r="A7" s="5">
        <f>$G$4</f>
        <v>0</v>
      </c>
      <c r="B7" s="5" t="str">
        <f>$H$4</f>
        <v>← DIGITE O CÓDIGO DO SEU ÓRGÃO</v>
      </c>
      <c r="C7" s="9">
        <f>K7</f>
        <v>0</v>
      </c>
      <c r="D7" s="5" t="str">
        <f>F7</f>
        <v>3.3.90.30.07.01.0020.000002-01</v>
      </c>
      <c r="E7" s="17">
        <v>1</v>
      </c>
      <c r="F7" s="10" t="s">
        <v>120</v>
      </c>
      <c r="G7" s="11" t="str">
        <f>VLOOKUP(F7,'Base de Dados 30.07 e 30.19'!A:C,3,FALSE)</f>
        <v>ÁGUA</v>
      </c>
      <c r="H7" s="11" t="str">
        <f>VLOOKUP(F7,'Base de Dados 30.07 e 30.19'!A:D,4,FALSE)</f>
        <v>ÁGUA,Tipo: POTÁVEL, Tipo de Mesa, Gaseificação: sem gás, Composição Química: composição normal provenientes de fontes naturais ou de fontes artificialmente captadas que preencham tão somente as condições de potabilidade para região, em níveis aceitáveis pelo ministério da saúde, Decreto-Lei nº 7.841, Físico-Química: em níveis aceitáveis pelo ministério da saúde, Embalagem: garrafão, Unidade De Fornecimento: garrafão de 20 litros.</v>
      </c>
      <c r="I7" s="10" t="str">
        <f>VLOOKUP(F7,'Base de Dados 30.07 e 30.19'!A:E,5,FALSE)</f>
        <v>garrafão</v>
      </c>
      <c r="J7" s="12">
        <f>SUMIF('Base de Dados 30.07 e 30.19'!B:B,'Respostas Órgãos'!F7&amp;" - "&amp;$G$4,'Base de Dados 30.07 e 30.19'!I:I)</f>
        <v>0</v>
      </c>
      <c r="K7" s="4"/>
      <c r="L7" s="13">
        <f aca="true" t="shared" si="0" ref="L7">K7-J7</f>
        <v>0</v>
      </c>
      <c r="M7" s="18" t="str">
        <f aca="true" t="shared" si="1" ref="M7">IF(ISERROR((K7-J7)/J7),"Sem histórico de consumo",(K7-J7)/J7)</f>
        <v>Sem histórico de consumo</v>
      </c>
    </row>
    <row r="8" spans="1:13" ht="63.75" customHeight="1">
      <c r="A8" s="5">
        <f>$G$4</f>
        <v>0</v>
      </c>
      <c r="B8" s="5" t="str">
        <f>$H$4</f>
        <v>← DIGITE O CÓDIGO DO SEU ÓRGÃO</v>
      </c>
      <c r="C8" s="9">
        <f>K8</f>
        <v>0</v>
      </c>
      <c r="D8" s="5" t="str">
        <f>F8</f>
        <v>3.3.90.30.19.05.0001.000005-01</v>
      </c>
      <c r="E8" s="17">
        <v>2</v>
      </c>
      <c r="F8" s="10" t="s">
        <v>121</v>
      </c>
      <c r="G8" s="11" t="str">
        <f>VLOOKUP(F8,'Base de Dados 30.07 e 30.19'!A:C,3,FALSE)</f>
        <v>GARRAFÃO RETORNÁVEL (VASILHAME)</v>
      </c>
      <c r="H8" s="11" t="str">
        <f>VLOOKUP(F8,'Base de Dados 30.07 e 30.19'!A:D,4,FALSE)</f>
        <v>GARRAFÃO RETORNÁVEL (VASILHAME),Material: plástico, com capacidade de 20 litros, para água mineral potável de mesa, transparente, vazio, com no mínimo 80% de sua vida útil.</v>
      </c>
      <c r="I8" s="10" t="str">
        <f>VLOOKUP(F8,'Base de Dados 30.07 e 30.19'!A:E,5,FALSE)</f>
        <v>unidade</v>
      </c>
      <c r="J8" s="12">
        <f>SUMIF('Base de Dados 30.07 e 30.19'!B:B,'Respostas Órgãos'!F8&amp;" - "&amp;$G$4,'Base de Dados 30.07 e 30.19'!I:I)</f>
        <v>0</v>
      </c>
      <c r="K8" s="4"/>
      <c r="L8" s="13">
        <f aca="true" t="shared" si="2" ref="L8">K8-J8</f>
        <v>0</v>
      </c>
      <c r="M8" s="18" t="str">
        <f aca="true" t="shared" si="3" ref="M8">IF(ISERROR((K8-J8)/J8),"Sem histórico de consumo",(K8-J8)/J8)</f>
        <v>Sem histórico de consumo</v>
      </c>
    </row>
  </sheetData>
  <sheetProtection algorithmName="SHA-512" hashValue="dEhhofa2YzWwj5pEr2oZplh5Uotyy8EKZ26q+FaCQ7OxnpvohjwJj6QJqJA1tmzjF8vRJQ0VKBBVLCo9Su8chA==" saltValue="C/xVrguTBEDwG8D49qsaXg==" spinCount="100000" sheet="1" objects="1" scenarios="1"/>
  <mergeCells count="8">
    <mergeCell ref="E1:M1"/>
    <mergeCell ref="E2:M2"/>
    <mergeCell ref="E3:M3"/>
    <mergeCell ref="E4:F4"/>
    <mergeCell ref="I4:K5"/>
    <mergeCell ref="L4:M5"/>
    <mergeCell ref="E5:F5"/>
    <mergeCell ref="G5:H5"/>
  </mergeCells>
  <conditionalFormatting sqref="J7:J8">
    <cfRule type="cellIs" priority="11" dxfId="4" operator="greaterThan">
      <formula>0</formula>
    </cfRule>
    <cfRule type="cellIs" priority="12" dxfId="5" operator="equal">
      <formula>0</formula>
    </cfRule>
  </conditionalFormatting>
  <conditionalFormatting sqref="J7:J8">
    <cfRule type="cellIs" priority="9" dxfId="4" operator="greaterThan">
      <formula>0</formula>
    </cfRule>
    <cfRule type="cellIs" priority="10" dxfId="2" operator="equal">
      <formula>0</formula>
    </cfRule>
  </conditionalFormatting>
  <conditionalFormatting sqref="M7:M8">
    <cfRule type="cellIs" priority="8" dxfId="2" operator="greaterThanOrEqual">
      <formula>0.5</formula>
    </cfRule>
  </conditionalFormatting>
  <conditionalFormatting sqref="H4">
    <cfRule type="cellIs" priority="1" dxfId="1" operator="equal">
      <formula>"Código não encontrado. Preenchimento Obrigatório. Verifique abaixo na aba CÓDIGO DAS UNIDADES"</formula>
    </cfRule>
    <cfRule type="cellIs" priority="2" dxfId="0" operator="equal">
      <formula>"← Digite o código do seu Órgão"</formula>
    </cfRule>
  </conditionalFormatting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6"/>
  <sheetViews>
    <sheetView workbookViewId="0" topLeftCell="A79">
      <selection activeCell="A96" sqref="A96"/>
    </sheetView>
  </sheetViews>
  <sheetFormatPr defaultColWidth="9.140625" defaultRowHeight="15"/>
  <cols>
    <col min="1" max="1" width="9.140625" style="1" customWidth="1"/>
    <col min="2" max="2" width="110.57421875" style="1" bestFit="1" customWidth="1"/>
    <col min="3" max="16384" width="9.140625" style="1" customWidth="1"/>
  </cols>
  <sheetData>
    <row r="1" spans="1:2" ht="15">
      <c r="A1" s="28" t="s">
        <v>3</v>
      </c>
      <c r="B1" s="28" t="s">
        <v>4</v>
      </c>
    </row>
    <row r="2" spans="1:2" ht="15">
      <c r="A2" s="33">
        <v>1</v>
      </c>
      <c r="B2" s="34" t="s">
        <v>49</v>
      </c>
    </row>
    <row r="3" spans="1:2" ht="15">
      <c r="A3" s="35">
        <v>2</v>
      </c>
      <c r="B3" s="36" t="s">
        <v>81</v>
      </c>
    </row>
    <row r="4" spans="1:2" ht="15">
      <c r="A4" s="35">
        <v>14</v>
      </c>
      <c r="B4" s="36" t="s">
        <v>66</v>
      </c>
    </row>
    <row r="5" spans="1:2" ht="15">
      <c r="A5" s="35">
        <v>15</v>
      </c>
      <c r="B5" s="37" t="s">
        <v>100</v>
      </c>
    </row>
    <row r="6" spans="1:2" ht="15">
      <c r="A6" s="35">
        <v>20</v>
      </c>
      <c r="B6" s="36" t="s">
        <v>67</v>
      </c>
    </row>
    <row r="7" spans="1:2" ht="15">
      <c r="A7" s="35">
        <v>40</v>
      </c>
      <c r="B7" s="36" t="s">
        <v>80</v>
      </c>
    </row>
    <row r="8" spans="1:2" ht="15">
      <c r="A8" s="35">
        <v>41</v>
      </c>
      <c r="B8" s="36" t="s">
        <v>68</v>
      </c>
    </row>
    <row r="9" spans="1:2" ht="15">
      <c r="A9" s="35">
        <v>50</v>
      </c>
      <c r="B9" s="36" t="s">
        <v>82</v>
      </c>
    </row>
    <row r="10" spans="1:2" ht="15">
      <c r="A10" s="35">
        <v>52</v>
      </c>
      <c r="B10" s="36" t="s">
        <v>61</v>
      </c>
    </row>
    <row r="11" spans="1:2" ht="15">
      <c r="A11" s="35">
        <v>53</v>
      </c>
      <c r="B11" s="36" t="s">
        <v>48</v>
      </c>
    </row>
    <row r="12" spans="1:2" ht="15">
      <c r="A12" s="35">
        <v>54</v>
      </c>
      <c r="B12" s="36" t="s">
        <v>62</v>
      </c>
    </row>
    <row r="13" spans="1:2" ht="15">
      <c r="A13" s="35">
        <v>55</v>
      </c>
      <c r="B13" s="36" t="s">
        <v>51</v>
      </c>
    </row>
    <row r="14" spans="1:2" ht="15">
      <c r="A14" s="35">
        <v>56</v>
      </c>
      <c r="B14" s="36" t="s">
        <v>57</v>
      </c>
    </row>
    <row r="15" spans="1:2" ht="15">
      <c r="A15" s="35">
        <v>60</v>
      </c>
      <c r="B15" s="36" t="s">
        <v>88</v>
      </c>
    </row>
    <row r="16" spans="1:2" ht="15">
      <c r="A16" s="35">
        <v>63</v>
      </c>
      <c r="B16" s="36" t="s">
        <v>54</v>
      </c>
    </row>
    <row r="17" spans="1:2" ht="15">
      <c r="A17" s="35">
        <v>64</v>
      </c>
      <c r="B17" s="37" t="s">
        <v>101</v>
      </c>
    </row>
    <row r="18" spans="1:2" ht="15">
      <c r="A18" s="35">
        <v>70</v>
      </c>
      <c r="B18" s="36" t="s">
        <v>91</v>
      </c>
    </row>
    <row r="19" spans="1:2" ht="15">
      <c r="A19" s="35">
        <v>71</v>
      </c>
      <c r="B19" s="37" t="s">
        <v>102</v>
      </c>
    </row>
    <row r="20" spans="1:2" ht="15">
      <c r="A20" s="35">
        <v>72</v>
      </c>
      <c r="B20" s="36" t="s">
        <v>69</v>
      </c>
    </row>
    <row r="21" spans="1:2" ht="15">
      <c r="A21" s="35">
        <v>80</v>
      </c>
      <c r="B21" s="36" t="s">
        <v>89</v>
      </c>
    </row>
    <row r="22" spans="1:2" ht="15">
      <c r="A22" s="35">
        <v>90</v>
      </c>
      <c r="B22" s="36" t="s">
        <v>84</v>
      </c>
    </row>
    <row r="23" spans="1:2" ht="15">
      <c r="A23" s="35">
        <v>92</v>
      </c>
      <c r="B23" s="36" t="s">
        <v>97</v>
      </c>
    </row>
    <row r="24" spans="1:2" ht="15">
      <c r="A24" s="35">
        <v>93</v>
      </c>
      <c r="B24" s="36" t="s">
        <v>70</v>
      </c>
    </row>
    <row r="25" spans="1:2" ht="15">
      <c r="A25" s="35">
        <v>94</v>
      </c>
      <c r="B25" s="36" t="s">
        <v>63</v>
      </c>
    </row>
    <row r="26" spans="1:2" ht="15">
      <c r="A26" s="35">
        <v>95</v>
      </c>
      <c r="B26" s="37" t="s">
        <v>103</v>
      </c>
    </row>
    <row r="27" spans="1:2" ht="15">
      <c r="A27" s="35">
        <v>97</v>
      </c>
      <c r="B27" s="37" t="s">
        <v>104</v>
      </c>
    </row>
    <row r="28" spans="1:2" ht="15">
      <c r="A28" s="35">
        <v>98</v>
      </c>
      <c r="B28" s="36" t="s">
        <v>71</v>
      </c>
    </row>
    <row r="29" spans="1:2" ht="15">
      <c r="A29" s="35">
        <v>110</v>
      </c>
      <c r="B29" s="36" t="s">
        <v>83</v>
      </c>
    </row>
    <row r="30" spans="1:2" ht="15">
      <c r="A30" s="35">
        <v>111</v>
      </c>
      <c r="B30" s="36" t="s">
        <v>96</v>
      </c>
    </row>
    <row r="31" spans="1:2" ht="15">
      <c r="A31" s="35">
        <v>112</v>
      </c>
      <c r="B31" s="36" t="s">
        <v>60</v>
      </c>
    </row>
    <row r="32" spans="1:2" ht="15">
      <c r="A32" s="35">
        <v>113</v>
      </c>
      <c r="B32" s="36" t="s">
        <v>95</v>
      </c>
    </row>
    <row r="33" spans="1:2" ht="15">
      <c r="A33" s="35">
        <v>121</v>
      </c>
      <c r="B33" s="36" t="s">
        <v>72</v>
      </c>
    </row>
    <row r="34" spans="1:2" s="2" customFormat="1" ht="15">
      <c r="A34" s="35">
        <v>131</v>
      </c>
      <c r="B34" s="36" t="s">
        <v>32</v>
      </c>
    </row>
    <row r="35" spans="1:2" ht="15">
      <c r="A35" s="35">
        <v>132</v>
      </c>
      <c r="B35" s="36" t="s">
        <v>29</v>
      </c>
    </row>
    <row r="36" spans="1:2" ht="15">
      <c r="A36" s="35">
        <v>133</v>
      </c>
      <c r="B36" s="36" t="s">
        <v>21</v>
      </c>
    </row>
    <row r="37" spans="1:2" ht="15">
      <c r="A37" s="35">
        <v>134</v>
      </c>
      <c r="B37" s="36" t="s">
        <v>27</v>
      </c>
    </row>
    <row r="38" spans="1:2" ht="15">
      <c r="A38" s="35">
        <v>135</v>
      </c>
      <c r="B38" s="36" t="s">
        <v>23</v>
      </c>
    </row>
    <row r="39" spans="1:2" s="2" customFormat="1" ht="15">
      <c r="A39" s="35">
        <v>136</v>
      </c>
      <c r="B39" s="36" t="s">
        <v>37</v>
      </c>
    </row>
    <row r="40" spans="1:2" ht="15">
      <c r="A40" s="35">
        <v>137</v>
      </c>
      <c r="B40" s="36" t="s">
        <v>33</v>
      </c>
    </row>
    <row r="41" spans="1:2" ht="15">
      <c r="A41" s="35">
        <v>138</v>
      </c>
      <c r="B41" s="36" t="s">
        <v>22</v>
      </c>
    </row>
    <row r="42" spans="1:2" ht="15">
      <c r="A42" s="35">
        <v>139</v>
      </c>
      <c r="B42" s="36" t="s">
        <v>31</v>
      </c>
    </row>
    <row r="43" spans="1:2" ht="15">
      <c r="A43" s="35">
        <v>140</v>
      </c>
      <c r="B43" s="36" t="s">
        <v>38</v>
      </c>
    </row>
    <row r="44" spans="1:2" ht="15">
      <c r="A44" s="35">
        <v>141</v>
      </c>
      <c r="B44" s="36" t="s">
        <v>40</v>
      </c>
    </row>
    <row r="45" spans="1:2" ht="15">
      <c r="A45" s="35">
        <v>142</v>
      </c>
      <c r="B45" s="36" t="s">
        <v>24</v>
      </c>
    </row>
    <row r="46" spans="1:2" ht="15">
      <c r="A46" s="35">
        <v>143</v>
      </c>
      <c r="B46" s="36" t="s">
        <v>25</v>
      </c>
    </row>
    <row r="47" spans="1:2" ht="15">
      <c r="A47" s="35">
        <v>144</v>
      </c>
      <c r="B47" s="36" t="s">
        <v>26</v>
      </c>
    </row>
    <row r="48" spans="1:2" ht="15">
      <c r="A48" s="35">
        <v>145</v>
      </c>
      <c r="B48" s="36" t="s">
        <v>41</v>
      </c>
    </row>
    <row r="49" spans="1:2" ht="15">
      <c r="A49" s="35">
        <v>146</v>
      </c>
      <c r="B49" s="36" t="s">
        <v>36</v>
      </c>
    </row>
    <row r="50" spans="1:2" ht="15">
      <c r="A50" s="35">
        <v>147</v>
      </c>
      <c r="B50" s="36" t="s">
        <v>18</v>
      </c>
    </row>
    <row r="51" spans="1:2" ht="15">
      <c r="A51" s="35">
        <v>148</v>
      </c>
      <c r="B51" s="36" t="s">
        <v>42</v>
      </c>
    </row>
    <row r="52" spans="1:2" ht="15">
      <c r="A52" s="35">
        <v>149</v>
      </c>
      <c r="B52" s="36" t="s">
        <v>35</v>
      </c>
    </row>
    <row r="53" spans="1:2" ht="15">
      <c r="A53" s="35">
        <v>150</v>
      </c>
      <c r="B53" s="36" t="s">
        <v>93</v>
      </c>
    </row>
    <row r="54" spans="1:2" ht="15">
      <c r="A54" s="35">
        <v>151</v>
      </c>
      <c r="B54" s="37" t="s">
        <v>115</v>
      </c>
    </row>
    <row r="55" spans="1:2" ht="15">
      <c r="A55" s="35">
        <v>193</v>
      </c>
      <c r="B55" s="36" t="s">
        <v>53</v>
      </c>
    </row>
    <row r="56" spans="1:2" ht="15">
      <c r="A56" s="35">
        <v>195</v>
      </c>
      <c r="B56" s="36" t="s">
        <v>59</v>
      </c>
    </row>
    <row r="57" spans="1:2" ht="15">
      <c r="A57" s="35">
        <v>196</v>
      </c>
      <c r="B57" s="36" t="s">
        <v>55</v>
      </c>
    </row>
    <row r="58" spans="1:2" ht="15">
      <c r="A58" s="35">
        <v>197</v>
      </c>
      <c r="B58" s="36" t="s">
        <v>94</v>
      </c>
    </row>
    <row r="59" spans="1:2" ht="15">
      <c r="A59" s="35">
        <v>220</v>
      </c>
      <c r="B59" s="37" t="s">
        <v>105</v>
      </c>
    </row>
    <row r="60" spans="1:2" ht="15">
      <c r="A60" s="35">
        <v>300</v>
      </c>
      <c r="B60" s="36" t="s">
        <v>20</v>
      </c>
    </row>
    <row r="61" spans="1:2" ht="15">
      <c r="A61" s="35">
        <v>301</v>
      </c>
      <c r="B61" s="36" t="s">
        <v>43</v>
      </c>
    </row>
    <row r="62" spans="1:2" ht="15">
      <c r="A62" s="35">
        <v>302</v>
      </c>
      <c r="B62" s="37" t="s">
        <v>114</v>
      </c>
    </row>
    <row r="63" spans="1:2" ht="15">
      <c r="A63" s="35">
        <v>303</v>
      </c>
      <c r="B63" s="36" t="s">
        <v>46</v>
      </c>
    </row>
    <row r="64" spans="1:2" ht="15">
      <c r="A64" s="35">
        <v>304</v>
      </c>
      <c r="B64" s="36" t="s">
        <v>28</v>
      </c>
    </row>
    <row r="65" spans="1:2" ht="15">
      <c r="A65" s="35">
        <v>305</v>
      </c>
      <c r="B65" s="36" t="s">
        <v>39</v>
      </c>
    </row>
    <row r="66" spans="1:2" ht="15">
      <c r="A66" s="35">
        <v>306</v>
      </c>
      <c r="B66" s="36" t="s">
        <v>45</v>
      </c>
    </row>
    <row r="67" spans="1:2" ht="15">
      <c r="A67" s="35">
        <v>307</v>
      </c>
      <c r="B67" s="36" t="s">
        <v>34</v>
      </c>
    </row>
    <row r="68" spans="1:2" ht="15">
      <c r="A68" s="35">
        <v>308</v>
      </c>
      <c r="B68" s="37" t="s">
        <v>106</v>
      </c>
    </row>
    <row r="69" spans="1:2" ht="15">
      <c r="A69" s="35">
        <v>309</v>
      </c>
      <c r="B69" s="36" t="s">
        <v>44</v>
      </c>
    </row>
    <row r="70" spans="1:2" ht="15">
      <c r="A70" s="35">
        <v>310</v>
      </c>
      <c r="B70" s="37" t="s">
        <v>116</v>
      </c>
    </row>
    <row r="71" spans="1:2" ht="15">
      <c r="A71" s="35">
        <v>361</v>
      </c>
      <c r="B71" s="36" t="s">
        <v>47</v>
      </c>
    </row>
    <row r="72" spans="1:2" ht="15">
      <c r="A72" s="35">
        <v>366</v>
      </c>
      <c r="B72" s="36" t="s">
        <v>30</v>
      </c>
    </row>
    <row r="73" spans="1:2" ht="15">
      <c r="A73" s="35">
        <v>367</v>
      </c>
      <c r="B73" s="36" t="s">
        <v>19</v>
      </c>
    </row>
    <row r="74" spans="1:2" ht="15">
      <c r="A74" s="35">
        <v>370</v>
      </c>
      <c r="B74" s="36" t="s">
        <v>74</v>
      </c>
    </row>
    <row r="75" spans="1:2" ht="15">
      <c r="A75" s="35">
        <v>390</v>
      </c>
      <c r="B75" s="36" t="s">
        <v>99</v>
      </c>
    </row>
    <row r="76" spans="1:2" ht="15">
      <c r="A76" s="35">
        <v>391</v>
      </c>
      <c r="B76" s="37" t="s">
        <v>107</v>
      </c>
    </row>
    <row r="77" spans="1:2" ht="15">
      <c r="A77" s="34">
        <v>392</v>
      </c>
      <c r="B77" s="34" t="s">
        <v>50</v>
      </c>
    </row>
    <row r="78" spans="1:2" ht="15">
      <c r="A78" s="34">
        <v>393</v>
      </c>
      <c r="B78" s="34" t="s">
        <v>92</v>
      </c>
    </row>
    <row r="79" spans="1:2" ht="15">
      <c r="A79" s="34">
        <v>400</v>
      </c>
      <c r="B79" s="29" t="s">
        <v>108</v>
      </c>
    </row>
    <row r="80" spans="1:2" ht="15">
      <c r="A80" s="34">
        <v>401</v>
      </c>
      <c r="B80" s="34" t="s">
        <v>52</v>
      </c>
    </row>
    <row r="81" spans="1:2" ht="15">
      <c r="A81" s="34">
        <v>413</v>
      </c>
      <c r="B81" s="34" t="s">
        <v>58</v>
      </c>
    </row>
    <row r="82" spans="1:2" ht="15">
      <c r="A82" s="34">
        <v>431</v>
      </c>
      <c r="B82" s="34" t="s">
        <v>77</v>
      </c>
    </row>
    <row r="83" spans="1:2" ht="15">
      <c r="A83" s="34">
        <v>480</v>
      </c>
      <c r="B83" s="36" t="s">
        <v>73</v>
      </c>
    </row>
    <row r="84" spans="1:2" ht="15">
      <c r="A84" s="34">
        <v>4000</v>
      </c>
      <c r="B84" s="34" t="s">
        <v>90</v>
      </c>
    </row>
    <row r="85" spans="1:2" ht="15">
      <c r="A85" s="34">
        <v>4002</v>
      </c>
      <c r="B85" s="34" t="s">
        <v>56</v>
      </c>
    </row>
    <row r="86" spans="1:2" ht="15">
      <c r="A86" s="34">
        <v>4003</v>
      </c>
      <c r="B86" s="29" t="s">
        <v>109</v>
      </c>
    </row>
    <row r="87" spans="1:2" ht="15">
      <c r="A87" s="34">
        <v>4004</v>
      </c>
      <c r="B87" s="34" t="s">
        <v>98</v>
      </c>
    </row>
    <row r="88" spans="1:2" ht="15">
      <c r="A88" s="34">
        <v>4007</v>
      </c>
      <c r="B88" s="34" t="s">
        <v>85</v>
      </c>
    </row>
    <row r="89" spans="1:2" ht="15">
      <c r="A89" s="34">
        <v>4008</v>
      </c>
      <c r="B89" s="34" t="s">
        <v>75</v>
      </c>
    </row>
    <row r="90" spans="1:2" ht="15">
      <c r="A90" s="34">
        <v>4009</v>
      </c>
      <c r="B90" s="34" t="s">
        <v>76</v>
      </c>
    </row>
    <row r="91" spans="1:2" ht="15">
      <c r="A91" s="34">
        <v>4010</v>
      </c>
      <c r="B91" s="29" t="s">
        <v>110</v>
      </c>
    </row>
    <row r="92" spans="1:2" ht="15">
      <c r="A92" s="34">
        <v>4011</v>
      </c>
      <c r="B92" s="34" t="s">
        <v>78</v>
      </c>
    </row>
    <row r="93" spans="1:2" ht="15">
      <c r="A93" s="34">
        <v>4012</v>
      </c>
      <c r="B93" s="34" t="s">
        <v>79</v>
      </c>
    </row>
    <row r="94" spans="1:2" ht="15">
      <c r="A94" s="34">
        <v>4013</v>
      </c>
      <c r="B94" s="34" t="s">
        <v>86</v>
      </c>
    </row>
    <row r="95" spans="1:2" ht="15">
      <c r="A95" s="34">
        <v>4014</v>
      </c>
      <c r="B95" s="34" t="s">
        <v>87</v>
      </c>
    </row>
    <row r="96" spans="1:2" ht="15">
      <c r="A96" s="34">
        <v>4015</v>
      </c>
      <c r="B96" s="38" t="s">
        <v>117</v>
      </c>
    </row>
  </sheetData>
  <autoFilter ref="A1:B1">
    <sortState ref="A2:B96">
      <sortCondition sortBy="value" ref="A2:A96"/>
    </sortState>
  </autoFilter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Whesley  Fernandes Henrique</dc:creator>
  <cp:keywords/>
  <dc:description/>
  <cp:lastModifiedBy>Pedro Lucas Cardoso Vieira</cp:lastModifiedBy>
  <cp:lastPrinted>2018-02-28T17:29:34Z</cp:lastPrinted>
  <dcterms:created xsi:type="dcterms:W3CDTF">2018-01-25T12:19:54Z</dcterms:created>
  <dcterms:modified xsi:type="dcterms:W3CDTF">2019-04-01T20:31:02Z</dcterms:modified>
  <cp:category/>
  <cp:version/>
  <cp:contentType/>
  <cp:contentStatus/>
</cp:coreProperties>
</file>