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CG\COSUP\DIREP\GEPROSP-GEPROM\PLS\GEPROSP 2019 - Serviço e Material Permanente\EM ELABORAÇÃO Grupo 52.42 - Arq. deslizante - proc 08883-2019\Docs. Hesk\"/>
    </mc:Choice>
  </mc:AlternateContent>
  <bookViews>
    <workbookView xWindow="0" yWindow="0" windowWidth="20490" windowHeight="7515" firstSheet="1" activeTab="1"/>
  </bookViews>
  <sheets>
    <sheet name="Base de Dados 52.42" sheetId="4" state="hidden" r:id="rId1"/>
    <sheet name="Respostas Órgãos" sheetId="5" r:id="rId2"/>
    <sheet name="CÓDIGO DOS ÓRGÃOS" sheetId="6" r:id="rId3"/>
  </sheets>
  <definedNames>
    <definedName name="_xlnm._FilterDatabase" localSheetId="0" hidden="1">'Base de Dados 52.42'!$B$1:$I$8</definedName>
    <definedName name="_xlnm._FilterDatabase" localSheetId="2" hidden="1">'CÓDIGO DOS ÓRGÃOS'!$A$1:$B$1</definedName>
    <definedName name="ÓRGÃO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5" l="1"/>
  <c r="L4" i="5"/>
  <c r="G8" i="5"/>
  <c r="H8" i="5"/>
  <c r="I8" i="5"/>
  <c r="J8" i="5"/>
  <c r="L8" i="5" s="1"/>
  <c r="G9" i="5"/>
  <c r="H9" i="5"/>
  <c r="I9" i="5"/>
  <c r="J9" i="5"/>
  <c r="L9" i="5" s="1"/>
  <c r="G10" i="5"/>
  <c r="H10" i="5"/>
  <c r="I10" i="5"/>
  <c r="J10" i="5"/>
  <c r="L10" i="5" s="1"/>
  <c r="G11" i="5"/>
  <c r="H11" i="5"/>
  <c r="I11" i="5"/>
  <c r="J11" i="5"/>
  <c r="L11" i="5" s="1"/>
  <c r="G12" i="5"/>
  <c r="H12" i="5"/>
  <c r="I12" i="5"/>
  <c r="J12" i="5"/>
  <c r="L12" i="5" s="1"/>
  <c r="G13" i="5"/>
  <c r="H13" i="5"/>
  <c r="I13" i="5"/>
  <c r="J13" i="5"/>
  <c r="L13" i="5" s="1"/>
  <c r="B8" i="4"/>
  <c r="B3" i="4"/>
  <c r="B4" i="4"/>
  <c r="B5" i="4"/>
  <c r="B6" i="4"/>
  <c r="B7" i="4"/>
  <c r="M13" i="5" l="1"/>
  <c r="M11" i="5"/>
  <c r="M9" i="5"/>
  <c r="M8" i="5"/>
  <c r="M12" i="5"/>
  <c r="M10" i="5"/>
  <c r="B2" i="4"/>
  <c r="J7" i="5" l="1"/>
  <c r="A7" i="5" l="1"/>
  <c r="H4" i="5"/>
  <c r="B7" i="5" l="1"/>
  <c r="I7" i="5"/>
  <c r="H7" i="5"/>
  <c r="G7" i="5"/>
  <c r="D7" i="5" l="1"/>
  <c r="C7" i="5"/>
  <c r="L7" i="5" l="1"/>
  <c r="M7" i="5" l="1"/>
</calcChain>
</file>

<file path=xl/sharedStrings.xml><?xml version="1.0" encoding="utf-8"?>
<sst xmlns="http://schemas.openxmlformats.org/spreadsheetml/2006/main" count="187" uniqueCount="145">
  <si>
    <t>Código do Material</t>
  </si>
  <si>
    <t>Tipo</t>
  </si>
  <si>
    <t>Descrição do Material</t>
  </si>
  <si>
    <t>UO</t>
  </si>
  <si>
    <t>Descrição Órgão</t>
  </si>
  <si>
    <t>PLANILHA DE DIMENSIONAMENTO</t>
  </si>
  <si>
    <t>Informe no campo ao lado os possíveis locais de entrega:</t>
  </si>
  <si>
    <t>U.O.</t>
  </si>
  <si>
    <t>Qtd solicitada</t>
  </si>
  <si>
    <t>Código_Item</t>
  </si>
  <si>
    <t>Item nº</t>
  </si>
  <si>
    <t>Cód. Item</t>
  </si>
  <si>
    <t>Descrição</t>
  </si>
  <si>
    <t>Unid. Fornec.</t>
  </si>
  <si>
    <t>Média Consumo (A)</t>
  </si>
  <si>
    <t>Qtd. Estimada (B)</t>
  </si>
  <si>
    <t>Diferença (B) - (A)</t>
  </si>
  <si>
    <t>Variação Qtd. Estimada x Média Consumo</t>
  </si>
  <si>
    <t>Administração Regional da Candangolândia - RA XIX</t>
  </si>
  <si>
    <t>Administração Regional da Fercal - RA XXXI</t>
  </si>
  <si>
    <t>Administração Regional de Águas Claras - RA XX</t>
  </si>
  <si>
    <t>Administração Regional de Brazlândia - RA IV</t>
  </si>
  <si>
    <t>Administração Regional de Ceilândia - RA IX</t>
  </si>
  <si>
    <t>Administração Regional de Planaltina - RA VI</t>
  </si>
  <si>
    <t>Administração Regional de Samambaia - RA XII</t>
  </si>
  <si>
    <t>Administração Regional de Santa Maria - RA XIII</t>
  </si>
  <si>
    <t>Administração Regional de São Sebastião - RA XIV</t>
  </si>
  <si>
    <t>Administração Regional de Sobradinho - RA V</t>
  </si>
  <si>
    <t>Administração Regional de Sobradinho II - RA XXVI</t>
  </si>
  <si>
    <t>Administração Regional de Taguatinga - RA III</t>
  </si>
  <si>
    <t>Administração Regional de Vicente Pires - RA XXX</t>
  </si>
  <si>
    <t>Administração Regional do Cruzeiro - RA XI</t>
  </si>
  <si>
    <t>Administração Regional do Gama - RA II</t>
  </si>
  <si>
    <t>Administração Regional do Guará - RA X</t>
  </si>
  <si>
    <t>Administração Regional do Jardim Botânico - RA XXVII</t>
  </si>
  <si>
    <t>Administração Regional do Lago Norte - RA XVIII</t>
  </si>
  <si>
    <t>Administração Regional do Lago Sul - RA XVI</t>
  </si>
  <si>
    <t>Administração Regional do Núcleo Bandeirante - RA VIII</t>
  </si>
  <si>
    <t>Administração Regional do Paranoá - RA VII</t>
  </si>
  <si>
    <t>Administração Regional do Park Way - RA XXIV</t>
  </si>
  <si>
    <t>Administração Regional do Plano Piloto - RA I</t>
  </si>
  <si>
    <t>Administração Regional do Recanto das Emas - RA XV</t>
  </si>
  <si>
    <t>Administração Regional do Riacho Fundo I - RA XVII</t>
  </si>
  <si>
    <t>Administração Regional do Riacho Fundo II - RA XXI</t>
  </si>
  <si>
    <t>Administração Regional do SIA - RA XXIX</t>
  </si>
  <si>
    <t>Administração Regional do SCIA/Estrutural - RA XXV</t>
  </si>
  <si>
    <t>Administração Regional do Varjão - RA XXIII</t>
  </si>
  <si>
    <t>AGEFIS - Agência de Fiscalização do Distrito Federal</t>
  </si>
  <si>
    <t>CBMDF - Corpo de Bombeiros Militar do Distrito Federal</t>
  </si>
  <si>
    <t>CLDF - Câmara Legislativa do Distrito Federal</t>
  </si>
  <si>
    <t>CODHAB - Companhia de Desenvolvimento Habitacional do Distrito Federal</t>
  </si>
  <si>
    <t>DETRAN - Departamento de Trânsito do Distrito Federal</t>
  </si>
  <si>
    <t>DPDF - Defensoria Pública do Distrito Federal</t>
  </si>
  <si>
    <t>FAP - Fundação de Apoio à Pesquisa</t>
  </si>
  <si>
    <t>FHB - Fundação Hemocentro de Brasília</t>
  </si>
  <si>
    <t>FJZB - Fundação Jardim Zoológico de Brasília</t>
  </si>
  <si>
    <t>FUNAB - Fundação Universidade Aberta do Distrito Federal</t>
  </si>
  <si>
    <t>FUNAP - Fundação de Amparo ao Trabalhador Preso</t>
  </si>
  <si>
    <t>IPREV - Instituto de Previdencia dos Servidores do Distrito Federal</t>
  </si>
  <si>
    <t>JBB - Jardim Botânico de Brasília</t>
  </si>
  <si>
    <t>NOVACAP - Companhia Urbanizadora da Nova Capital do Brasil</t>
  </si>
  <si>
    <t>PCDF - Polícia Civil do Distrito Federal</t>
  </si>
  <si>
    <t>PMDF - Polícia Militar do Distrito Federal</t>
  </si>
  <si>
    <t>SLU - Serviço de Limpeza Urbana</t>
  </si>
  <si>
    <t>Código do Órgão (SICOP/SEI)</t>
  </si>
  <si>
    <t>Cod_UO</t>
  </si>
  <si>
    <t>GVG - Gabinete do Vice-Governador</t>
  </si>
  <si>
    <t>PGDF - Procuradoria-Geral do Distrito Federal</t>
  </si>
  <si>
    <t>BRB - Banco de Brasília</t>
  </si>
  <si>
    <t>EMATER - Empresa de Assistência Técnica e Extensão Rural do Distrito Federal</t>
  </si>
  <si>
    <t>CEB HOLDING - Companhia Energética de Brasília</t>
  </si>
  <si>
    <t>DFTRANS - Transporte Urbano do Distrito Federal</t>
  </si>
  <si>
    <t>CODEPLAN - Companhia de Planejamento do Distrito Federal</t>
  </si>
  <si>
    <t>CGDF - Controladoria-Geral do Distrito Federal</t>
  </si>
  <si>
    <t>SDE - Secretaria de Estado de Desenvolvimento Econômico do Distrito Federal</t>
  </si>
  <si>
    <t>SECTI - Secretaria de Estado de Ciência, Tecnologia e Inovação do Distrito Federal</t>
  </si>
  <si>
    <t>SETUR - Secretaria de Estado de Turismo do Distrito Federal</t>
  </si>
  <si>
    <t>SEDES - Secretaria de Estado de Desenvolvimento Social do Distrito Federal</t>
  </si>
  <si>
    <t>SMDF - Secretaria de Estado da Mulher do Distrito Federal</t>
  </si>
  <si>
    <t>SETRAB - Secretaria de Estado de Trabalho do Distrito Federal</t>
  </si>
  <si>
    <t>SEFP - Secretaria de Estado de Fazenda, Planejamento, Orçamento e Gestão do Distrito Federal</t>
  </si>
  <si>
    <t>CACI - Casa Civil do Distrito Federal</t>
  </si>
  <si>
    <t>SSP - Secretaria de Estado de Segurança Pública do Distrito Federal</t>
  </si>
  <si>
    <t>SINESP - Secretaria de Estado de Obras e Infraestrutura do Distrito Federal</t>
  </si>
  <si>
    <t>SEMOB - Secretaria de Estado de Transporte e Mobilidade do Distrito Federal</t>
  </si>
  <si>
    <t>SERIS - Secretaria de Estado de Relações Institucionais do Distrito Federal</t>
  </si>
  <si>
    <t>SEDRM - Secretaria de Estado de Desenvolvimento da Região Metropolitana do Distrito Federal</t>
  </si>
  <si>
    <t>SRI - Secretaria Extraordinária de Relações Internacionais do Distrito Federal</t>
  </si>
  <si>
    <t>SES - Secretaria de Estado de Saúde do Distrito Federal</t>
  </si>
  <si>
    <t>SEE - Secretaria de Estado de Educação do Distrito Federal</t>
  </si>
  <si>
    <t>SECOM - Secretaria de Estado de Comunicação do Distrito Federal</t>
  </si>
  <si>
    <t>SEAGRI - Secretaria de Estado de Agricultura, Abastecimento e Desenvolvimento Rural do Distrito Federal</t>
  </si>
  <si>
    <t>SEMA - Secretaria de Estado do Meio Ambiente do Distrito Federal</t>
  </si>
  <si>
    <t>SEC - Secretaria de Estado de Cultura do Distrito Federal</t>
  </si>
  <si>
    <t>ADASA - Agência Reguladora de Águas e Saneamento do Distrito Federal</t>
  </si>
  <si>
    <t>DER - Departamento de Estradas de Rodagem do Distrito Federal</t>
  </si>
  <si>
    <t>TERRACAP - Companhia Imobiliária de Brasília</t>
  </si>
  <si>
    <t>CAESB - Companhia de Saneamento do Distrito Federal</t>
  </si>
  <si>
    <t>DF Gestão de Ativos S.A</t>
  </si>
  <si>
    <t>SEDUH - Secretaria de Estado de Desenvolvimento Urbano e Habitação do Distrito Federal</t>
  </si>
  <si>
    <t>PROCON - Instituto de Defesa do Consumidor do Distrito Federal</t>
  </si>
  <si>
    <t>FEPECS - Fundação de Ensino e Pesquisa em Ciências da Saúde</t>
  </si>
  <si>
    <t>CEASA - Centrais de Abastecimento de Brasília</t>
  </si>
  <si>
    <t xml:space="preserve">TCB - Sociedade de Transportes Coletivos de Brasília </t>
  </si>
  <si>
    <t>METRÔ - Companhia do Metropolitano do Distrito Federal</t>
  </si>
  <si>
    <t>SEL - Secretaria de Estado do Esporte e Lazer do Distrito Federal</t>
  </si>
  <si>
    <t>Administração Regional do Itapoã - RA XXVIII</t>
  </si>
  <si>
    <t>IBRAM - Instituto do Meio Ambiente e Recursos Hídricos do Distrito Federal</t>
  </si>
  <si>
    <t>SEJUS - Secretaria de Estado de Justiça e Cidadania do Distrito Federal</t>
  </si>
  <si>
    <t>SEPE - Secretaria de Estado de Projetos Especiais do Distrito Federal</t>
  </si>
  <si>
    <t>SEJUV - Secretaria de Estado da Juventude do Distrito Federal</t>
  </si>
  <si>
    <t>Descrição Órgão SEI</t>
  </si>
  <si>
    <t>U.O. SEI</t>
  </si>
  <si>
    <t>Registrado ARP nº 0030/2018</t>
  </si>
  <si>
    <t>Autorizado ARP nº 0030/2018</t>
  </si>
  <si>
    <t>Polícia Militar do Distrito Federal</t>
  </si>
  <si>
    <t>Unidade Fornecimento</t>
  </si>
  <si>
    <t>Administração Regional do Sudoeste e Octogonal - RA XXII</t>
  </si>
  <si>
    <t>ARPDF - Arquivo Público do Distrito Federal</t>
  </si>
  <si>
    <t>CEB D - CEB Distribuição</t>
  </si>
  <si>
    <t>SEAC - Secretaria de Estado de Atendimento Comunitário do Distrito Federal</t>
  </si>
  <si>
    <t>PROC. SEI Nº 00040-00008883/2019-75</t>
  </si>
  <si>
    <t>PLS Nº 0026/2019</t>
  </si>
  <si>
    <t>ARQUIVO,Material: confeccionado em chapa de aço 24/26, acabamento superficial com pintura eletrostática antiferruginosa, 4 gavetas com puxadores, corrediça deslizante, para pastas suspensas, cor bege, instalado, Características Adicionais: demais especificações conforme Termo de Referência.</t>
  </si>
  <si>
    <t>unidade</t>
  </si>
  <si>
    <t>4.4.90.52.42.02.0020.000006-01</t>
  </si>
  <si>
    <t>ARQUIVO DESLIZANTE,Descrição: estrutura em aço, acabamento superficial com pintura em epóxi pó, acionamento eletroeletrônico, mecanismo de acionamento tipo carrinho telescópico, com 4 módulos, com prateleiras, rolamento em aço, medindo 2,30x2,62m, cor cinza claro, instalado, Características Adicionais: demais especificações conforme Termo de Referência.</t>
  </si>
  <si>
    <t>4.4.90.52.42.02.0079.000001-01</t>
  </si>
  <si>
    <t>ARQUIVO,Material: confeccionado em chapa de aço 25, acabamento com pintura em epóxi a pó antiferruginosa, arquivo com 4 gavetas deslizantes para pasta suspensa, com chave, medindo 1,33x0,465x0,60m, cor cinza cristal, instalado, Características Adicionais: demais especificações conforme Termo de Referência.</t>
  </si>
  <si>
    <t>4.4.90.52.42.02.0020.000007-01</t>
  </si>
  <si>
    <t>ARQUIVO,Material: confeccionado em chapa de aço 24, com 4 gavetas, trilho telescópico, medindo 1,34X0,47X0,60m, cor cinza, instalado, Características Adicionais: demais especificações conforme Termo de Referência.</t>
  </si>
  <si>
    <t>4.4.90.52.42.02.0020.000008-01</t>
  </si>
  <si>
    <t>ARQUIVO DESLIZANTE,Descrição: confeccionado em chapa de aço, com tratamento antiferruginoso e pintura epóxi a pó, formado por partes estáticas ou retráteis composto por corpos duplos ou simples, medindo no mínimo 2,230x1x0,325m e no máximo 2,925x1,4x0,55m de medidas internas, instalado, Características Adicionais: demais especificações conforme Termo de Referência.</t>
  </si>
  <si>
    <t>4.4.90.52.42.02.0079.000002-01</t>
  </si>
  <si>
    <t>ARQUIVO DESLIZANTE,Descrição: confeccionado em chapa de aço, acabamento com pintura eletrostática em tinta pó, composto por 4 módulos deslizantes duplos intermediários medindo 2,230x0,740x2,280m cada e 1 vão operacional de 0,775m, totalizando 2,230x3,735x2,280m, com 6 prateleiras por face medindo 0,994x0,365m, com capacidade de carga de até 120Kg cada prateleira, trava geral para fechamento do conjunto com acionamento através de chave tetra, módulos acionados manualmente por volantes, cor cinza, instalado, Características Adicionais: demais especificações conforme Termo de Referência.</t>
  </si>
  <si>
    <t>4.4.90.52.42.02.0079.000003-01</t>
  </si>
  <si>
    <t>ARQUIVO DESLIZANTE,Descrição: confeccionado em chapa de aço 26, com tratamento antioxidante e acabamento com pintura eletrostática em tinta pó, medindo no mínimo 1,335x0,470x0,710m, com 4 gavetas deslizantes para pasta suspensa, travamento único com fechamento através de tambor cilíndrico, com sapatas niveladoras, cor platina, instalado, Características Adicionais: demais especificações conforme Termo de Referência.</t>
  </si>
  <si>
    <t>4.4.90.52.42.02.0079.000004-01</t>
  </si>
  <si>
    <t>Arquivo para pasta suspensa</t>
  </si>
  <si>
    <t>Arquivo para pasta suspensa Bege</t>
  </si>
  <si>
    <t>Arquivo para pasta suspensa com trilho telescópico</t>
  </si>
  <si>
    <t>Arquivo deslizante 2,30x2,62m</t>
  </si>
  <si>
    <t>Arquivo deslizante, 2,23x1,0x0,325m a 2,925x1,4x0,55 de medidas internas</t>
  </si>
  <si>
    <t>Arquivo deslizante, 2,23x0,74x2,28m com vão operacional de 0,775m</t>
  </si>
  <si>
    <t>Arquivo deslizante 1,335x0,47x0,71m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</si>
</sst>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quot; Itens Respondidos&quot;"/>
    <numFmt numFmtId="165" formatCode="0&quot; Itens Sem Respostas&quot;"/>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b/>
      <sz val="11"/>
      <name val="Calibri"/>
      <family val="2"/>
      <scheme val="minor"/>
    </font>
    <font>
      <b/>
      <sz val="10"/>
      <color rgb="FFFFFFFF"/>
      <name val="Calibri"/>
      <family val="2"/>
      <scheme val="minor"/>
    </font>
    <font>
      <sz val="10"/>
      <color rgb="FF333333"/>
      <name val="Calibri"/>
      <family val="2"/>
      <scheme val="minor"/>
    </font>
    <font>
      <b/>
      <sz val="12"/>
      <name val="Calibri"/>
      <family val="2"/>
      <scheme val="minor"/>
    </font>
    <font>
      <b/>
      <sz val="9"/>
      <color rgb="FFFFFFFF"/>
      <name val="Calibri"/>
      <family val="2"/>
      <scheme val="minor"/>
    </font>
    <font>
      <sz val="10"/>
      <color theme="1"/>
      <name val="Calibri"/>
      <scheme val="minor"/>
    </font>
    <font>
      <sz val="12"/>
      <color rgb="FF000000"/>
      <name val="Calibri"/>
      <family val="2"/>
    </font>
  </fonts>
  <fills count="9">
    <fill>
      <patternFill patternType="none"/>
    </fill>
    <fill>
      <patternFill patternType="gray125"/>
    </fill>
    <fill>
      <patternFill patternType="solid">
        <fgColor rgb="FF0B64A0"/>
        <bgColor rgb="FFFFFFFF"/>
      </patternFill>
    </fill>
    <fill>
      <patternFill patternType="solid">
        <fgColor rgb="FFFFFFFF"/>
        <bgColor rgb="FFFFFFFF"/>
      </patternFill>
    </fill>
    <fill>
      <patternFill patternType="solid">
        <fgColor rgb="FFF8FBFC"/>
        <bgColor rgb="FFFFFFFF"/>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3877A6"/>
      </left>
      <right style="thin">
        <color rgb="FF3877A6"/>
      </right>
      <top style="thin">
        <color rgb="FF3877A6"/>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73">
    <xf numFmtId="0" fontId="0" fillId="0" borderId="0" xfId="0"/>
    <xf numFmtId="0" fontId="2" fillId="0" borderId="0" xfId="3"/>
    <xf numFmtId="0" fontId="2" fillId="0" borderId="0" xfId="3" applyFill="1"/>
    <xf numFmtId="0" fontId="0" fillId="6" borderId="9" xfId="0" applyFont="1" applyFill="1" applyBorder="1" applyAlignment="1" applyProtection="1">
      <alignment horizontal="center" vertical="center" wrapText="1"/>
    </xf>
    <xf numFmtId="3" fontId="0" fillId="0" borderId="1" xfId="0" applyNumberFormat="1" applyFont="1" applyBorder="1" applyAlignment="1" applyProtection="1">
      <alignment horizontal="center" vertical="center"/>
      <protection locked="0"/>
    </xf>
    <xf numFmtId="0" fontId="0" fillId="0" borderId="0" xfId="0" applyFont="1" applyProtection="1"/>
    <xf numFmtId="0" fontId="0" fillId="0" borderId="0" xfId="0" applyFont="1" applyAlignment="1" applyProtection="1"/>
    <xf numFmtId="164" fontId="0" fillId="0" borderId="0" xfId="0" applyNumberFormat="1" applyFont="1" applyBorder="1" applyAlignment="1" applyProtection="1"/>
    <xf numFmtId="0" fontId="0" fillId="5" borderId="0" xfId="0" applyFont="1" applyFill="1" applyProtection="1"/>
    <xf numFmtId="3" fontId="0" fillId="0" borderId="0" xfId="0" applyNumberFormat="1" applyFont="1" applyProtection="1"/>
    <xf numFmtId="0" fontId="0" fillId="7" borderId="1" xfId="0" applyFont="1" applyFill="1" applyBorder="1" applyAlignment="1" applyProtection="1">
      <alignment horizontal="center" vertical="center"/>
    </xf>
    <xf numFmtId="0" fontId="0" fillId="7" borderId="1" xfId="0" applyFont="1" applyFill="1" applyBorder="1" applyAlignment="1" applyProtection="1">
      <alignment horizontal="left" vertical="center" wrapText="1"/>
    </xf>
    <xf numFmtId="3" fontId="0" fillId="0" borderId="1" xfId="1" applyNumberFormat="1" applyFont="1" applyBorder="1" applyAlignment="1" applyProtection="1">
      <alignment horizontal="center" vertical="center" wrapText="1"/>
    </xf>
    <xf numFmtId="3" fontId="0" fillId="7" borderId="1" xfId="0" applyNumberFormat="1" applyFont="1" applyFill="1" applyBorder="1" applyAlignment="1" applyProtection="1">
      <alignment horizontal="center" vertical="center"/>
    </xf>
    <xf numFmtId="0" fontId="6" fillId="5" borderId="9" xfId="0" applyFont="1" applyFill="1" applyBorder="1" applyAlignment="1" applyProtection="1">
      <alignment horizontal="center" vertical="center" wrapText="1"/>
    </xf>
    <xf numFmtId="0" fontId="0" fillId="6" borderId="16" xfId="0" applyFont="1" applyFill="1" applyBorder="1" applyAlignment="1" applyProtection="1">
      <alignment horizontal="center" vertical="center" wrapText="1"/>
    </xf>
    <xf numFmtId="0" fontId="0" fillId="6" borderId="17" xfId="0" applyFont="1" applyFill="1" applyBorder="1" applyAlignment="1" applyProtection="1">
      <alignment horizontal="center" vertical="center" wrapText="1"/>
    </xf>
    <xf numFmtId="0" fontId="0" fillId="7" borderId="18" xfId="0" applyFont="1" applyFill="1" applyBorder="1" applyAlignment="1" applyProtection="1">
      <alignment horizontal="center" vertical="center" wrapText="1"/>
    </xf>
    <xf numFmtId="9" fontId="0" fillId="7" borderId="19" xfId="2" applyFont="1" applyFill="1" applyBorder="1" applyAlignment="1" applyProtection="1">
      <alignment horizontal="center" vertical="center"/>
    </xf>
    <xf numFmtId="0" fontId="0" fillId="8" borderId="11" xfId="0" applyFont="1" applyFill="1" applyBorder="1" applyAlignment="1" applyProtection="1">
      <alignment horizontal="left" vertical="center" wrapText="1"/>
    </xf>
    <xf numFmtId="0" fontId="0" fillId="0" borderId="11" xfId="0" applyBorder="1" applyAlignment="1" applyProtection="1">
      <alignment horizontal="center" vertical="center"/>
      <protection locked="0"/>
    </xf>
    <xf numFmtId="0" fontId="0" fillId="0" borderId="0" xfId="0" applyFont="1" applyFill="1"/>
    <xf numFmtId="0" fontId="8" fillId="3" borderId="0" xfId="0" applyNumberFormat="1" applyFont="1" applyFill="1" applyAlignment="1">
      <alignment horizontal="left"/>
    </xf>
    <xf numFmtId="0" fontId="0" fillId="0" borderId="0" xfId="0" applyFont="1"/>
    <xf numFmtId="0" fontId="0" fillId="0" borderId="0" xfId="0" applyFont="1" applyAlignment="1">
      <alignment horizontal="left" vertical="center"/>
    </xf>
    <xf numFmtId="0" fontId="0" fillId="0" borderId="0" xfId="0" applyFont="1" applyAlignment="1">
      <alignment wrapText="1"/>
    </xf>
    <xf numFmtId="0" fontId="0" fillId="0" borderId="0" xfId="0" applyFont="1" applyAlignment="1">
      <alignment horizontal="center" vertical="center"/>
    </xf>
    <xf numFmtId="3" fontId="0" fillId="0" borderId="0" xfId="0" applyNumberFormat="1" applyFont="1" applyAlignment="1">
      <alignment horizontal="center" vertical="center"/>
    </xf>
    <xf numFmtId="0" fontId="1" fillId="0" borderId="1" xfId="3" applyFont="1" applyFill="1" applyBorder="1"/>
    <xf numFmtId="0" fontId="0" fillId="0" borderId="1" xfId="3" applyFont="1" applyFill="1" applyBorder="1"/>
    <xf numFmtId="0" fontId="7" fillId="2" borderId="21" xfId="0" applyNumberFormat="1" applyFont="1" applyFill="1" applyBorder="1" applyAlignment="1">
      <alignment horizontal="left" vertical="center" wrapText="1"/>
    </xf>
    <xf numFmtId="0" fontId="7" fillId="2" borderId="21" xfId="0" applyNumberFormat="1" applyFont="1" applyFill="1" applyBorder="1" applyAlignment="1">
      <alignment horizontal="center" vertical="center" wrapText="1"/>
    </xf>
    <xf numFmtId="0" fontId="2" fillId="0" borderId="0" xfId="3" applyFont="1" applyFill="1" applyBorder="1"/>
    <xf numFmtId="0" fontId="2" fillId="0" borderId="1" xfId="3" applyFont="1" applyFill="1" applyBorder="1"/>
    <xf numFmtId="0" fontId="2" fillId="0" borderId="22" xfId="0" applyFont="1" applyFill="1" applyBorder="1"/>
    <xf numFmtId="0" fontId="2" fillId="0" borderId="1" xfId="0" applyFont="1" applyFill="1" applyBorder="1"/>
    <xf numFmtId="0" fontId="0" fillId="0" borderId="1" xfId="0" applyFont="1" applyFill="1" applyBorder="1"/>
    <xf numFmtId="0" fontId="0" fillId="0" borderId="20" xfId="3" applyFont="1" applyFill="1" applyBorder="1"/>
    <xf numFmtId="3" fontId="10" fillId="2" borderId="1" xfId="0" applyNumberFormat="1" applyFont="1" applyFill="1" applyBorder="1" applyAlignment="1">
      <alignment horizontal="center" vertical="center" wrapText="1"/>
    </xf>
    <xf numFmtId="0" fontId="11" fillId="4"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3"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0" borderId="2" xfId="0" applyFont="1" applyBorder="1" applyAlignment="1" applyProtection="1">
      <alignment horizontal="center"/>
    </xf>
    <xf numFmtId="0" fontId="4" fillId="0" borderId="0" xfId="0" applyFont="1" applyBorder="1" applyAlignment="1" applyProtection="1">
      <alignment horizontal="center"/>
    </xf>
    <xf numFmtId="0" fontId="4" fillId="0" borderId="3" xfId="0" applyFont="1" applyBorder="1" applyAlignment="1" applyProtection="1">
      <alignment horizontal="center"/>
    </xf>
    <xf numFmtId="0" fontId="9" fillId="0" borderId="15"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3" xfId="0" applyFont="1" applyFill="1" applyBorder="1" applyAlignment="1" applyProtection="1">
      <alignment horizontal="center"/>
    </xf>
    <xf numFmtId="0" fontId="3" fillId="6" borderId="7" xfId="0" applyFont="1" applyFill="1" applyBorder="1" applyAlignment="1" applyProtection="1">
      <alignment horizontal="right" vertical="center" wrapText="1"/>
    </xf>
    <xf numFmtId="0" fontId="3" fillId="6" borderId="8" xfId="0" applyFont="1" applyFill="1" applyBorder="1" applyAlignment="1" applyProtection="1">
      <alignment horizontal="right" vertical="center" wrapText="1"/>
    </xf>
    <xf numFmtId="164" fontId="6" fillId="6" borderId="12" xfId="0" applyNumberFormat="1" applyFont="1" applyFill="1" applyBorder="1" applyAlignment="1" applyProtection="1">
      <alignment horizontal="center" vertical="center"/>
    </xf>
    <xf numFmtId="164" fontId="6" fillId="6" borderId="13" xfId="0" applyNumberFormat="1" applyFont="1" applyFill="1" applyBorder="1" applyAlignment="1" applyProtection="1">
      <alignment horizontal="center" vertical="center"/>
    </xf>
    <xf numFmtId="164" fontId="6" fillId="6" borderId="14" xfId="0" applyNumberFormat="1" applyFont="1" applyFill="1" applyBorder="1" applyAlignment="1" applyProtection="1">
      <alignment horizontal="center" vertical="center"/>
    </xf>
    <xf numFmtId="164" fontId="6" fillId="6" borderId="4" xfId="0" applyNumberFormat="1" applyFont="1" applyFill="1" applyBorder="1" applyAlignment="1" applyProtection="1">
      <alignment horizontal="center" vertical="center"/>
    </xf>
    <xf numFmtId="164" fontId="6" fillId="6" borderId="5" xfId="0" applyNumberFormat="1" applyFont="1" applyFill="1" applyBorder="1" applyAlignment="1" applyProtection="1">
      <alignment horizontal="center" vertical="center"/>
    </xf>
    <xf numFmtId="164" fontId="6" fillId="6" borderId="6" xfId="0" applyNumberFormat="1" applyFont="1" applyFill="1" applyBorder="1" applyAlignment="1" applyProtection="1">
      <alignment horizontal="center" vertical="center"/>
    </xf>
    <xf numFmtId="165" fontId="6" fillId="6" borderId="12" xfId="0" applyNumberFormat="1" applyFont="1" applyFill="1" applyBorder="1" applyAlignment="1" applyProtection="1">
      <alignment horizontal="center" vertical="center"/>
    </xf>
    <xf numFmtId="165" fontId="6" fillId="6" borderId="14" xfId="0" applyNumberFormat="1" applyFont="1" applyFill="1" applyBorder="1" applyAlignment="1" applyProtection="1">
      <alignment horizontal="center" vertical="center"/>
    </xf>
    <xf numFmtId="165" fontId="6" fillId="6" borderId="4" xfId="0" applyNumberFormat="1" applyFont="1" applyFill="1" applyBorder="1" applyAlignment="1" applyProtection="1">
      <alignment horizontal="center" vertical="center"/>
    </xf>
    <xf numFmtId="165" fontId="6" fillId="6" borderId="6" xfId="0" applyNumberFormat="1" applyFont="1" applyFill="1" applyBorder="1" applyAlignment="1" applyProtection="1">
      <alignment horizontal="center" vertical="center"/>
    </xf>
    <xf numFmtId="0" fontId="3" fillId="5" borderId="7" xfId="0" applyFont="1" applyFill="1" applyBorder="1" applyAlignment="1" applyProtection="1">
      <alignment horizontal="left" vertical="top" wrapText="1"/>
    </xf>
    <xf numFmtId="0" fontId="3" fillId="5" borderId="8"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12" fillId="0" borderId="23" xfId="0" applyFont="1" applyBorder="1" applyAlignment="1">
      <alignment horizontal="justify" vertical="center" wrapText="1"/>
    </xf>
  </cellXfs>
  <cellStyles count="4">
    <cellStyle name="Normal" xfId="0" builtinId="0"/>
    <cellStyle name="Normal 3" xfId="3"/>
    <cellStyle name="Porcentagem" xfId="2" builtinId="5"/>
    <cellStyle name="Vírgula" xfId="1" builtinId="3"/>
  </cellStyles>
  <dxfs count="21">
    <dxf>
      <font>
        <b/>
        <i val="0"/>
        <color theme="1"/>
      </font>
      <fill>
        <patternFill>
          <bgColor rgb="FFFFFF00"/>
        </patternFill>
      </fill>
    </dxf>
    <dxf>
      <font>
        <b/>
        <i val="0"/>
        <color theme="0"/>
      </font>
      <fill>
        <patternFill>
          <bgColor rgb="FFFF0000"/>
        </patternFill>
      </fill>
    </dxf>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patternType="solid">
          <fgColor rgb="FFFFFFFF"/>
          <bgColor rgb="FFF8FBF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dxf>
    <dxf>
      <border outline="0">
        <bottom style="thin">
          <color rgb="FFA5A5B1"/>
        </bottom>
      </border>
    </dxf>
    <dxf>
      <font>
        <b/>
        <i val="0"/>
        <strike val="0"/>
        <condense val="0"/>
        <extend val="0"/>
        <outline val="0"/>
        <shadow val="0"/>
        <u val="none"/>
        <vertAlign val="baseline"/>
        <sz val="10"/>
        <color rgb="FFFFFFFF"/>
        <name val="Calibri"/>
        <scheme val="minor"/>
      </font>
      <numFmt numFmtId="0" formatCode="General"/>
      <fill>
        <patternFill patternType="solid">
          <fgColor rgb="FFFFFFFF"/>
          <bgColor rgb="FF0B64A0"/>
        </patternFill>
      </fill>
      <alignment horizontal="left" vertical="center" textRotation="0" wrapText="1" indent="0" justifyLastLine="0" shrinkToFit="0" readingOrder="0"/>
      <border diagonalUp="0" diagonalDown="0" outline="0">
        <left style="thin">
          <color rgb="FF3877A6"/>
        </left>
        <right style="thin">
          <color rgb="FF3877A6"/>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a1" displayName="Tabela1" ref="A1:I8" totalsRowShown="0" headerRowDxfId="20" dataDxfId="18" headerRowBorderDxfId="19" tableBorderDxfId="17" totalsRowBorderDxfId="16">
  <autoFilter ref="A1:I8"/>
  <sortState ref="A2:I108">
    <sortCondition ref="B1:B108"/>
  </sortState>
  <tableColumns count="9">
    <tableColumn id="1" name="Código do Material" dataDxfId="15"/>
    <tableColumn id="10" name="Cod_UO" dataDxfId="14">
      <calculatedColumnFormula>Tabela1[[#This Row],[Código do Material]]&amp;" - "&amp;Tabela1[[#This Row],[U.O. SEI]]</calculatedColumnFormula>
    </tableColumn>
    <tableColumn id="2" name="Tipo" dataDxfId="13"/>
    <tableColumn id="3" name="Descrição do Material" dataDxfId="12"/>
    <tableColumn id="4" name="Unidade Fornecimento" dataDxfId="11"/>
    <tableColumn id="5" name="U.O. SEI" dataDxfId="10"/>
    <tableColumn id="6" name="Descrição Órgão SEI" dataDxfId="9"/>
    <tableColumn id="7" name="Registrado ARP nº 0030/2018" dataDxfId="8"/>
    <tableColumn id="8" name="Autorizado ARP nº 0030/2018" dataDxfId="7"/>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I17"/>
  <sheetViews>
    <sheetView workbookViewId="0">
      <pane ySplit="1" topLeftCell="A2" activePane="bottomLeft" state="frozen"/>
      <selection pane="bottomLeft" activeCell="H2" sqref="H2:I6"/>
    </sheetView>
  </sheetViews>
  <sheetFormatPr defaultRowHeight="15" x14ac:dyDescent="0.25"/>
  <cols>
    <col min="1" max="1" width="28.140625" style="23" customWidth="1"/>
    <col min="2" max="2" width="31.7109375" style="23" bestFit="1" customWidth="1"/>
    <col min="3" max="3" width="17.42578125" style="24" bestFit="1" customWidth="1"/>
    <col min="4" max="4" width="53.42578125" style="25" customWidth="1"/>
    <col min="5" max="5" width="13" style="26" bestFit="1" customWidth="1"/>
    <col min="6" max="6" width="11.7109375" style="26" bestFit="1" customWidth="1"/>
    <col min="7" max="7" width="26.5703125" style="23" customWidth="1"/>
    <col min="8" max="9" width="15" style="27" bestFit="1" customWidth="1"/>
    <col min="10" max="16384" width="9.140625" style="23"/>
  </cols>
  <sheetData>
    <row r="1" spans="1:9" s="21" customFormat="1" ht="25.5" x14ac:dyDescent="0.25">
      <c r="A1" s="30" t="s">
        <v>0</v>
      </c>
      <c r="B1" s="30" t="s">
        <v>65</v>
      </c>
      <c r="C1" s="30" t="s">
        <v>1</v>
      </c>
      <c r="D1" s="30" t="s">
        <v>2</v>
      </c>
      <c r="E1" s="30" t="s">
        <v>116</v>
      </c>
      <c r="F1" s="31" t="s">
        <v>112</v>
      </c>
      <c r="G1" s="30" t="s">
        <v>111</v>
      </c>
      <c r="H1" s="38" t="s">
        <v>113</v>
      </c>
      <c r="I1" s="38" t="s">
        <v>114</v>
      </c>
    </row>
    <row r="2" spans="1:9" s="22" customFormat="1" ht="76.5" x14ac:dyDescent="0.2">
      <c r="A2" s="43" t="s">
        <v>125</v>
      </c>
      <c r="B2" s="43" t="str">
        <f>Tabela1[[#This Row],[Código do Material]]&amp;" - "&amp;Tabela1[[#This Row],[U.O. SEI]]</f>
        <v>4.4.90.52.42.02.0020.000006-01 - 54</v>
      </c>
      <c r="C2" s="44" t="s">
        <v>139</v>
      </c>
      <c r="D2" s="39" t="s">
        <v>123</v>
      </c>
      <c r="E2" s="45" t="s">
        <v>124</v>
      </c>
      <c r="F2" s="40">
        <v>54</v>
      </c>
      <c r="G2" s="41" t="s">
        <v>115</v>
      </c>
      <c r="H2" s="42"/>
      <c r="I2" s="42"/>
    </row>
    <row r="3" spans="1:9" ht="89.25" x14ac:dyDescent="0.25">
      <c r="A3" s="43" t="s">
        <v>127</v>
      </c>
      <c r="B3" s="43" t="str">
        <f>Tabela1[[#This Row],[Código do Material]]&amp;" - "&amp;Tabela1[[#This Row],[U.O. SEI]]</f>
        <v>4.4.90.52.42.02.0079.000001-01 - 54</v>
      </c>
      <c r="C3" s="44" t="s">
        <v>141</v>
      </c>
      <c r="D3" s="39" t="s">
        <v>126</v>
      </c>
      <c r="E3" s="45" t="s">
        <v>124</v>
      </c>
      <c r="F3" s="40">
        <v>54</v>
      </c>
      <c r="G3" s="41" t="s">
        <v>115</v>
      </c>
      <c r="H3" s="42"/>
      <c r="I3" s="42"/>
    </row>
    <row r="4" spans="1:9" ht="76.5" x14ac:dyDescent="0.25">
      <c r="A4" s="43" t="s">
        <v>129</v>
      </c>
      <c r="B4" s="43" t="str">
        <f>Tabela1[[#This Row],[Código do Material]]&amp;" - "&amp;Tabela1[[#This Row],[U.O. SEI]]</f>
        <v>4.4.90.52.42.02.0020.000007-01 - 54</v>
      </c>
      <c r="C4" s="44" t="s">
        <v>138</v>
      </c>
      <c r="D4" s="39" t="s">
        <v>128</v>
      </c>
      <c r="E4" s="45" t="s">
        <v>124</v>
      </c>
      <c r="F4" s="40">
        <v>54</v>
      </c>
      <c r="G4" s="41" t="s">
        <v>115</v>
      </c>
      <c r="H4" s="42"/>
      <c r="I4" s="42"/>
    </row>
    <row r="5" spans="1:9" ht="51" x14ac:dyDescent="0.25">
      <c r="A5" s="43" t="s">
        <v>131</v>
      </c>
      <c r="B5" s="43" t="str">
        <f>Tabela1[[#This Row],[Código do Material]]&amp;" - "&amp;Tabela1[[#This Row],[U.O. SEI]]</f>
        <v>4.4.90.52.42.02.0020.000008-01 - 54</v>
      </c>
      <c r="C5" s="44" t="s">
        <v>140</v>
      </c>
      <c r="D5" s="39" t="s">
        <v>130</v>
      </c>
      <c r="E5" s="45" t="s">
        <v>124</v>
      </c>
      <c r="F5" s="40">
        <v>54</v>
      </c>
      <c r="G5" s="41" t="s">
        <v>115</v>
      </c>
      <c r="H5" s="42"/>
      <c r="I5" s="42"/>
    </row>
    <row r="6" spans="1:9" ht="89.25" x14ac:dyDescent="0.25">
      <c r="A6" s="43" t="s">
        <v>133</v>
      </c>
      <c r="B6" s="43" t="str">
        <f>Tabela1[[#This Row],[Código do Material]]&amp;" - "&amp;Tabela1[[#This Row],[U.O. SEI]]</f>
        <v>4.4.90.52.42.02.0079.000002-01 - 54</v>
      </c>
      <c r="C6" s="44" t="s">
        <v>142</v>
      </c>
      <c r="D6" s="39" t="s">
        <v>132</v>
      </c>
      <c r="E6" s="45" t="s">
        <v>124</v>
      </c>
      <c r="F6" s="40">
        <v>54</v>
      </c>
      <c r="G6" s="41" t="s">
        <v>115</v>
      </c>
      <c r="H6" s="42"/>
      <c r="I6" s="42"/>
    </row>
    <row r="7" spans="1:9" ht="140.25" x14ac:dyDescent="0.25">
      <c r="A7" s="43" t="s">
        <v>135</v>
      </c>
      <c r="B7" s="43" t="str">
        <f>Tabela1[[#This Row],[Código do Material]]&amp;" - "&amp;Tabela1[[#This Row],[U.O. SEI]]</f>
        <v>4.4.90.52.42.02.0079.000003-01 - 54</v>
      </c>
      <c r="C7" s="44" t="s">
        <v>143</v>
      </c>
      <c r="D7" s="39" t="s">
        <v>134</v>
      </c>
      <c r="E7" s="45" t="s">
        <v>124</v>
      </c>
      <c r="F7" s="40">
        <v>54</v>
      </c>
      <c r="G7" s="41" t="s">
        <v>115</v>
      </c>
      <c r="H7" s="42"/>
      <c r="I7" s="42"/>
    </row>
    <row r="8" spans="1:9" ht="102" x14ac:dyDescent="0.25">
      <c r="A8" s="43" t="s">
        <v>137</v>
      </c>
      <c r="B8" s="43" t="str">
        <f>Tabela1[[#This Row],[Código do Material]]&amp;" - "&amp;Tabela1[[#This Row],[U.O. SEI]]</f>
        <v>4.4.90.52.42.02.0079.000004-01 - 54</v>
      </c>
      <c r="C8" s="44" t="s">
        <v>144</v>
      </c>
      <c r="D8" s="39" t="s">
        <v>136</v>
      </c>
      <c r="E8" s="45" t="s">
        <v>124</v>
      </c>
      <c r="F8" s="40">
        <v>54</v>
      </c>
      <c r="G8" s="41" t="s">
        <v>115</v>
      </c>
      <c r="H8" s="42"/>
      <c r="I8" s="42"/>
    </row>
    <row r="11" spans="1:9" ht="110.25" x14ac:dyDescent="0.25">
      <c r="C11" s="72">
        <v>1</v>
      </c>
      <c r="D11" s="72" t="s">
        <v>123</v>
      </c>
      <c r="E11" s="72" t="s">
        <v>124</v>
      </c>
      <c r="F11" s="72" t="s">
        <v>125</v>
      </c>
    </row>
    <row r="12" spans="1:9" ht="126" x14ac:dyDescent="0.25">
      <c r="C12" s="72">
        <v>2</v>
      </c>
      <c r="D12" s="72" t="s">
        <v>126</v>
      </c>
      <c r="E12" s="72" t="s">
        <v>124</v>
      </c>
      <c r="F12" s="72" t="s">
        <v>127</v>
      </c>
    </row>
    <row r="13" spans="1:9" ht="110.25" x14ac:dyDescent="0.25">
      <c r="C13" s="72">
        <v>3</v>
      </c>
      <c r="D13" s="72" t="s">
        <v>128</v>
      </c>
      <c r="E13" s="72" t="s">
        <v>124</v>
      </c>
      <c r="F13" s="72" t="s">
        <v>129</v>
      </c>
    </row>
    <row r="14" spans="1:9" ht="78.75" x14ac:dyDescent="0.25">
      <c r="C14" s="72">
        <v>4</v>
      </c>
      <c r="D14" s="72" t="s">
        <v>130</v>
      </c>
      <c r="E14" s="72" t="s">
        <v>124</v>
      </c>
      <c r="F14" s="72" t="s">
        <v>131</v>
      </c>
    </row>
    <row r="15" spans="1:9" ht="126" x14ac:dyDescent="0.25">
      <c r="C15" s="72">
        <v>5</v>
      </c>
      <c r="D15" s="72" t="s">
        <v>132</v>
      </c>
      <c r="E15" s="72" t="s">
        <v>124</v>
      </c>
      <c r="F15" s="72" t="s">
        <v>133</v>
      </c>
    </row>
    <row r="16" spans="1:9" ht="204.75" x14ac:dyDescent="0.25">
      <c r="C16" s="72">
        <v>6</v>
      </c>
      <c r="D16" s="72" t="s">
        <v>134</v>
      </c>
      <c r="E16" s="72" t="s">
        <v>124</v>
      </c>
      <c r="F16" s="72" t="s">
        <v>135</v>
      </c>
    </row>
    <row r="17" spans="3:6" ht="141.75" x14ac:dyDescent="0.25">
      <c r="C17" s="72">
        <v>7</v>
      </c>
      <c r="D17" s="72" t="s">
        <v>136</v>
      </c>
      <c r="E17" s="72" t="s">
        <v>124</v>
      </c>
      <c r="F17" s="72" t="s">
        <v>137</v>
      </c>
    </row>
  </sheetData>
  <sheetProtection algorithmName="SHA-512" hashValue="xaQDshulTp740flKYAVwiI5qtjtSWWRly7YnyEfhMZn8fez0KHinn7gtBlY4ltNUy8ihKO6QIRsnvEdYVzZnQQ==" saltValue="Gky1UVDTd66fjijNV0C/1Q==" spinCount="100000" sheet="1" objects="1" scenarios="1"/>
  <pageMargins left="0.511811024" right="0.511811024" top="0.78740157499999996" bottom="0.78740157499999996" header="0.31496062000000002" footer="0.31496062000000002"/>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topLeftCell="E1" zoomScale="80" zoomScaleNormal="80" workbookViewId="0">
      <selection activeCell="H8" sqref="H8"/>
    </sheetView>
  </sheetViews>
  <sheetFormatPr defaultRowHeight="15" x14ac:dyDescent="0.25"/>
  <cols>
    <col min="1" max="1" width="9.140625" style="5" hidden="1" customWidth="1"/>
    <col min="2" max="2" width="40" style="5" hidden="1" customWidth="1"/>
    <col min="3" max="3" width="13.28515625" style="5" hidden="1" customWidth="1"/>
    <col min="4" max="4" width="28.28515625" style="5" hidden="1" customWidth="1"/>
    <col min="5" max="5" width="7.5703125" style="5" bestFit="1" customWidth="1"/>
    <col min="6" max="6" width="28.28515625" style="5" bestFit="1" customWidth="1"/>
    <col min="7" max="7" width="27" style="5" bestFit="1" customWidth="1"/>
    <col min="8" max="8" width="53.140625" style="5" bestFit="1" customWidth="1"/>
    <col min="9" max="9" width="15.28515625" style="5" bestFit="1" customWidth="1"/>
    <col min="10" max="10" width="10.140625" style="5" customWidth="1"/>
    <col min="11" max="11" width="10" style="5" customWidth="1"/>
    <col min="12" max="12" width="10.7109375" style="5" bestFit="1" customWidth="1"/>
    <col min="13" max="13" width="24.5703125" style="5" bestFit="1" customWidth="1"/>
    <col min="14" max="16384" width="9.140625" style="5"/>
  </cols>
  <sheetData>
    <row r="1" spans="1:14" ht="21" x14ac:dyDescent="0.35">
      <c r="E1" s="46" t="s">
        <v>5</v>
      </c>
      <c r="F1" s="47"/>
      <c r="G1" s="47"/>
      <c r="H1" s="47"/>
      <c r="I1" s="47"/>
      <c r="J1" s="47"/>
      <c r="K1" s="47"/>
      <c r="L1" s="47"/>
      <c r="M1" s="48"/>
    </row>
    <row r="2" spans="1:14" ht="15.75" x14ac:dyDescent="0.25">
      <c r="E2" s="49" t="s">
        <v>121</v>
      </c>
      <c r="F2" s="50"/>
      <c r="G2" s="50"/>
      <c r="H2" s="50"/>
      <c r="I2" s="50"/>
      <c r="J2" s="50"/>
      <c r="K2" s="50"/>
      <c r="L2" s="50"/>
      <c r="M2" s="51"/>
    </row>
    <row r="3" spans="1:14" ht="16.5" thickBot="1" x14ac:dyDescent="0.3">
      <c r="E3" s="52" t="s">
        <v>122</v>
      </c>
      <c r="F3" s="53"/>
      <c r="G3" s="54"/>
      <c r="H3" s="54"/>
      <c r="I3" s="54"/>
      <c r="J3" s="54"/>
      <c r="K3" s="54"/>
      <c r="L3" s="54"/>
      <c r="M3" s="55"/>
      <c r="N3" s="6"/>
    </row>
    <row r="4" spans="1:14" ht="43.5" customHeight="1" thickBot="1" x14ac:dyDescent="0.3">
      <c r="E4" s="56" t="s">
        <v>64</v>
      </c>
      <c r="F4" s="57"/>
      <c r="G4" s="20"/>
      <c r="H4" s="19" t="str">
        <f>IFERROR(IF(G4="","← DIGITE O CÓDIGO DO SEU ÓRGÃO",VLOOKUP(G4,'CÓDIGO DOS ÓRGÃOS'!A:B,2,FALSE)),"Código não encontrado. Preenchimento Obrigatório. Verifique abaixo na aba CÓDIGO DAS UNIDADES")</f>
        <v>← DIGITE O CÓDIGO DO SEU ÓRGÃO</v>
      </c>
      <c r="I4" s="58">
        <f>COUNT(K7:K13)</f>
        <v>0</v>
      </c>
      <c r="J4" s="59"/>
      <c r="K4" s="60"/>
      <c r="L4" s="64">
        <f>COUNTBLANK(K7:K13)</f>
        <v>7</v>
      </c>
      <c r="M4" s="65"/>
      <c r="N4" s="7"/>
    </row>
    <row r="5" spans="1:14" ht="65.25" customHeight="1" thickBot="1" x14ac:dyDescent="0.3">
      <c r="E5" s="68" t="s">
        <v>6</v>
      </c>
      <c r="F5" s="69"/>
      <c r="G5" s="70"/>
      <c r="H5" s="71"/>
      <c r="I5" s="61"/>
      <c r="J5" s="62"/>
      <c r="K5" s="63"/>
      <c r="L5" s="66"/>
      <c r="M5" s="67"/>
      <c r="N5" s="7"/>
    </row>
    <row r="6" spans="1:14" ht="45" x14ac:dyDescent="0.25">
      <c r="A6" s="8" t="s">
        <v>7</v>
      </c>
      <c r="B6" s="8" t="s">
        <v>4</v>
      </c>
      <c r="C6" s="8" t="s">
        <v>8</v>
      </c>
      <c r="D6" s="8" t="s">
        <v>9</v>
      </c>
      <c r="E6" s="15" t="s">
        <v>10</v>
      </c>
      <c r="F6" s="3" t="s">
        <v>11</v>
      </c>
      <c r="G6" s="3" t="s">
        <v>1</v>
      </c>
      <c r="H6" s="3" t="s">
        <v>12</v>
      </c>
      <c r="I6" s="3" t="s">
        <v>13</v>
      </c>
      <c r="J6" s="3" t="s">
        <v>14</v>
      </c>
      <c r="K6" s="14" t="s">
        <v>15</v>
      </c>
      <c r="L6" s="3" t="s">
        <v>16</v>
      </c>
      <c r="M6" s="16" t="s">
        <v>17</v>
      </c>
    </row>
    <row r="7" spans="1:14" ht="107.25" customHeight="1" x14ac:dyDescent="0.25">
      <c r="A7" s="5">
        <f>$G$4</f>
        <v>0</v>
      </c>
      <c r="B7" s="5" t="str">
        <f>$H$4</f>
        <v>← DIGITE O CÓDIGO DO SEU ÓRGÃO</v>
      </c>
      <c r="C7" s="9">
        <f>K7</f>
        <v>0</v>
      </c>
      <c r="D7" s="5" t="str">
        <f>F7</f>
        <v>4.4.90.52.42.02.0020.000006-01</v>
      </c>
      <c r="E7" s="17">
        <v>1</v>
      </c>
      <c r="F7" s="10" t="s">
        <v>125</v>
      </c>
      <c r="G7" s="11" t="str">
        <f>VLOOKUP(F7,'Base de Dados 52.42'!A:C,3,FALSE)</f>
        <v>Arquivo para pasta suspensa Bege</v>
      </c>
      <c r="H7" s="11" t="str">
        <f>VLOOKUP(F7,'Base de Dados 52.42'!A:D,4,FALSE)</f>
        <v>ARQUIVO,Material: confeccionado em chapa de aço 24/26, acabamento superficial com pintura eletrostática antiferruginosa, 4 gavetas com puxadores, corrediça deslizante, para pastas suspensas, cor bege, instalado, Características Adicionais: demais especificações conforme Termo de Referência.</v>
      </c>
      <c r="I7" s="10" t="str">
        <f>VLOOKUP(F7,'Base de Dados 52.42'!A:E,5,FALSE)</f>
        <v>unidade</v>
      </c>
      <c r="J7" s="12">
        <f>SUMIF('Base de Dados 52.42'!B:B,'Respostas Órgãos'!F7&amp;" - "&amp;$G$4,'Base de Dados 52.42'!I:I)</f>
        <v>0</v>
      </c>
      <c r="K7" s="4"/>
      <c r="L7" s="13">
        <f t="shared" ref="L7" si="0">K7-J7</f>
        <v>0</v>
      </c>
      <c r="M7" s="18" t="str">
        <f t="shared" ref="M7" si="1">IF(ISERROR((K7-J7)/J7),"Sem histórico de consumo",(K7-J7)/J7)</f>
        <v>Sem histórico de consumo</v>
      </c>
    </row>
    <row r="8" spans="1:14" ht="126.75" customHeight="1" x14ac:dyDescent="0.25">
      <c r="E8" s="17">
        <v>2</v>
      </c>
      <c r="F8" s="10" t="s">
        <v>127</v>
      </c>
      <c r="G8" s="11" t="str">
        <f>VLOOKUP(F8,'Base de Dados 52.42'!A:C,3,FALSE)</f>
        <v>Arquivo deslizante 2,30x2,62m</v>
      </c>
      <c r="H8" s="11" t="str">
        <f>VLOOKUP(F8,'Base de Dados 52.42'!A:D,4,FALSE)</f>
        <v>ARQUIVO DESLIZANTE,Descrição: estrutura em aço, acabamento superficial com pintura em epóxi pó, acionamento eletroeletrônico, mecanismo de acionamento tipo carrinho telescópico, com 4 módulos, com prateleiras, rolamento em aço, medindo 2,30x2,62m, cor cinza claro, instalado, Características Adicionais: demais especificações conforme Termo de Referência.</v>
      </c>
      <c r="I8" s="10" t="str">
        <f>VLOOKUP(F8,'Base de Dados 52.42'!A:E,5,FALSE)</f>
        <v>unidade</v>
      </c>
      <c r="J8" s="12">
        <f>SUMIF('Base de Dados 52.42'!B:B,'Respostas Órgãos'!F8&amp;" - "&amp;$G$4,'Base de Dados 52.42'!I:I)</f>
        <v>0</v>
      </c>
      <c r="K8" s="4"/>
      <c r="L8" s="13">
        <f t="shared" ref="L8:L13" si="2">K8-J8</f>
        <v>0</v>
      </c>
      <c r="M8" s="18" t="str">
        <f t="shared" ref="M8:M13" si="3">IF(ISERROR((K8-J8)/J8),"Sem histórico de consumo",(K8-J8)/J8)</f>
        <v>Sem histórico de consumo</v>
      </c>
    </row>
    <row r="9" spans="1:14" ht="108" customHeight="1" x14ac:dyDescent="0.25">
      <c r="E9" s="17">
        <v>3</v>
      </c>
      <c r="F9" s="10" t="s">
        <v>129</v>
      </c>
      <c r="G9" s="11" t="str">
        <f>VLOOKUP(F9,'Base de Dados 52.42'!A:C,3,FALSE)</f>
        <v>Arquivo para pasta suspensa</v>
      </c>
      <c r="H9" s="11" t="str">
        <f>VLOOKUP(F9,'Base de Dados 52.42'!A:D,4,FALSE)</f>
        <v>ARQUIVO,Material: confeccionado em chapa de aço 25, acabamento com pintura em epóxi a pó antiferruginosa, arquivo com 4 gavetas deslizantes para pasta suspensa, com chave, medindo 1,33x0,465x0,60m, cor cinza cristal, instalado, Características Adicionais: demais especificações conforme Termo de Referência.</v>
      </c>
      <c r="I9" s="10" t="str">
        <f>VLOOKUP(F9,'Base de Dados 52.42'!A:E,5,FALSE)</f>
        <v>unidade</v>
      </c>
      <c r="J9" s="12">
        <f>SUMIF('Base de Dados 52.42'!B:B,'Respostas Órgãos'!F9&amp;" - "&amp;$G$4,'Base de Dados 52.42'!I:I)</f>
        <v>0</v>
      </c>
      <c r="K9" s="4"/>
      <c r="L9" s="13">
        <f t="shared" si="2"/>
        <v>0</v>
      </c>
      <c r="M9" s="18" t="str">
        <f t="shared" si="3"/>
        <v>Sem histórico de consumo</v>
      </c>
    </row>
    <row r="10" spans="1:14" ht="75" x14ac:dyDescent="0.25">
      <c r="E10" s="17">
        <v>4</v>
      </c>
      <c r="F10" s="10" t="s">
        <v>131</v>
      </c>
      <c r="G10" s="11" t="str">
        <f>VLOOKUP(F10,'Base de Dados 52.42'!A:C,3,FALSE)</f>
        <v>Arquivo para pasta suspensa com trilho telescópico</v>
      </c>
      <c r="H10" s="11" t="str">
        <f>VLOOKUP(F10,'Base de Dados 52.42'!A:D,4,FALSE)</f>
        <v>ARQUIVO,Material: confeccionado em chapa de aço 24, com 4 gavetas, trilho telescópico, medindo 1,34X0,47X0,60m, cor cinza, instalado, Características Adicionais: demais especificações conforme Termo de Referência.</v>
      </c>
      <c r="I10" s="10" t="str">
        <f>VLOOKUP(F10,'Base de Dados 52.42'!A:E,5,FALSE)</f>
        <v>unidade</v>
      </c>
      <c r="J10" s="12">
        <f>SUMIF('Base de Dados 52.42'!B:B,'Respostas Órgãos'!F10&amp;" - "&amp;$G$4,'Base de Dados 52.42'!I:I)</f>
        <v>0</v>
      </c>
      <c r="K10" s="4"/>
      <c r="L10" s="13">
        <f t="shared" si="2"/>
        <v>0</v>
      </c>
      <c r="M10" s="18" t="str">
        <f t="shared" si="3"/>
        <v>Sem histórico de consumo</v>
      </c>
    </row>
    <row r="11" spans="1:14" ht="127.5" customHeight="1" x14ac:dyDescent="0.25">
      <c r="E11" s="17">
        <v>5</v>
      </c>
      <c r="F11" s="10" t="s">
        <v>133</v>
      </c>
      <c r="G11" s="11" t="str">
        <f>VLOOKUP(F11,'Base de Dados 52.42'!A:C,3,FALSE)</f>
        <v>Arquivo deslizante, 2,23x1,0x0,325m a 2,925x1,4x0,55 de medidas internas</v>
      </c>
      <c r="H11" s="11" t="str">
        <f>VLOOKUP(F11,'Base de Dados 52.42'!A:D,4,FALSE)</f>
        <v>ARQUIVO DESLIZANTE,Descrição: confeccionado em chapa de aço, com tratamento antiferruginoso e pintura epóxi a pó, formado por partes estáticas ou retráteis composto por corpos duplos ou simples, medindo no mínimo 2,230x1x0,325m e no máximo 2,925x1,4x0,55m de medidas internas, instalado, Características Adicionais: demais especificações conforme Termo de Referência.</v>
      </c>
      <c r="I11" s="10" t="str">
        <f>VLOOKUP(F11,'Base de Dados 52.42'!A:E,5,FALSE)</f>
        <v>unidade</v>
      </c>
      <c r="J11" s="12">
        <f>SUMIF('Base de Dados 52.42'!B:B,'Respostas Órgãos'!F11&amp;" - "&amp;$G$4,'Base de Dados 52.42'!I:I)</f>
        <v>0</v>
      </c>
      <c r="K11" s="4"/>
      <c r="L11" s="13">
        <f t="shared" si="2"/>
        <v>0</v>
      </c>
      <c r="M11" s="18" t="str">
        <f t="shared" si="3"/>
        <v>Sem histórico de consumo</v>
      </c>
    </row>
    <row r="12" spans="1:14" ht="191.25" customHeight="1" x14ac:dyDescent="0.25">
      <c r="E12" s="17">
        <v>6</v>
      </c>
      <c r="F12" s="10" t="s">
        <v>135</v>
      </c>
      <c r="G12" s="11" t="str">
        <f>VLOOKUP(F12,'Base de Dados 52.42'!A:C,3,FALSE)</f>
        <v>Arquivo deslizante, 2,23x0,74x2,28m com vão operacional de 0,775m</v>
      </c>
      <c r="H12" s="11" t="str">
        <f>VLOOKUP(F12,'Base de Dados 52.42'!A:D,4,FALSE)</f>
        <v>ARQUIVO DESLIZANTE,Descrição: confeccionado em chapa de aço, acabamento com pintura eletrostática em tinta pó, composto por 4 módulos deslizantes duplos intermediários medindo 2,230x0,740x2,280m cada e 1 vão operacional de 0,775m, totalizando 2,230x3,735x2,280m, com 6 prateleiras por face medindo 0,994x0,365m, com capacidade de carga de até 120Kg cada prateleira, trava geral para fechamento do conjunto com acionamento através de chave tetra, módulos acionados manualmente por volantes, cor cinza, instalado, Características Adicionais: demais especificações conforme Termo de Referência.</v>
      </c>
      <c r="I12" s="10" t="str">
        <f>VLOOKUP(F12,'Base de Dados 52.42'!A:E,5,FALSE)</f>
        <v>unidade</v>
      </c>
      <c r="J12" s="12">
        <f>SUMIF('Base de Dados 52.42'!B:B,'Respostas Órgãos'!F12&amp;" - "&amp;$G$4,'Base de Dados 52.42'!I:I)</f>
        <v>0</v>
      </c>
      <c r="K12" s="4"/>
      <c r="L12" s="13">
        <f t="shared" si="2"/>
        <v>0</v>
      </c>
      <c r="M12" s="18" t="str">
        <f t="shared" si="3"/>
        <v>Sem histórico de consumo</v>
      </c>
    </row>
    <row r="13" spans="1:14" ht="135" x14ac:dyDescent="0.25">
      <c r="E13" s="17">
        <v>7</v>
      </c>
      <c r="F13" s="10" t="s">
        <v>137</v>
      </c>
      <c r="G13" s="11" t="str">
        <f>VLOOKUP(F13,'Base de Dados 52.42'!A:C,3,FALSE)</f>
        <v>Arquivo deslizante 1,335x0,47x0,71m</v>
      </c>
      <c r="H13" s="11" t="str">
        <f>VLOOKUP(F13,'Base de Dados 52.42'!A:D,4,FALSE)</f>
        <v>ARQUIVO DESLIZANTE,Descrição: confeccionado em chapa de aço 26, com tratamento antioxidante e acabamento com pintura eletrostática em tinta pó, medindo no mínimo 1,335x0,470x0,710m, com 4 gavetas deslizantes para pasta suspensa, travamento único com fechamento através de tambor cilíndrico, com sapatas niveladoras, cor platina, instalado, Características Adicionais: demais especificações conforme Termo de Referência.</v>
      </c>
      <c r="I13" s="10" t="str">
        <f>VLOOKUP(F13,'Base de Dados 52.42'!A:E,5,FALSE)</f>
        <v>unidade</v>
      </c>
      <c r="J13" s="12">
        <f>SUMIF('Base de Dados 52.42'!B:B,'Respostas Órgãos'!F13&amp;" - "&amp;$G$4,'Base de Dados 52.42'!I:I)</f>
        <v>0</v>
      </c>
      <c r="K13" s="4"/>
      <c r="L13" s="13">
        <f t="shared" si="2"/>
        <v>0</v>
      </c>
      <c r="M13" s="18" t="str">
        <f t="shared" si="3"/>
        <v>Sem histórico de consumo</v>
      </c>
    </row>
  </sheetData>
  <sheetProtection algorithmName="SHA-512" hashValue="d1rS/aTk4ds9b2DQLJU+7hHufZV45dkYYVuKCUtThxncs+pNQDhtF6+Kwr0x92VZKqBBz7z0xFZp0fRgm3RRWA==" saltValue="sAkzCWLRnvMq7y9XBwX6sQ==" spinCount="100000" sheet="1" objects="1" scenarios="1"/>
  <mergeCells count="8">
    <mergeCell ref="E1:M1"/>
    <mergeCell ref="E2:M2"/>
    <mergeCell ref="E3:M3"/>
    <mergeCell ref="E4:F4"/>
    <mergeCell ref="I4:K5"/>
    <mergeCell ref="L4:M5"/>
    <mergeCell ref="E5:F5"/>
    <mergeCell ref="G5:H5"/>
  </mergeCells>
  <conditionalFormatting sqref="J7:J13">
    <cfRule type="cellIs" dxfId="6" priority="11" operator="greaterThan">
      <formula>0</formula>
    </cfRule>
    <cfRule type="cellIs" dxfId="5" priority="12" operator="equal">
      <formula>0</formula>
    </cfRule>
  </conditionalFormatting>
  <conditionalFormatting sqref="J7:J13">
    <cfRule type="cellIs" dxfId="4" priority="9" operator="greaterThan">
      <formula>0</formula>
    </cfRule>
    <cfRule type="cellIs" dxfId="3" priority="10" operator="equal">
      <formula>0</formula>
    </cfRule>
  </conditionalFormatting>
  <conditionalFormatting sqref="M7:M13">
    <cfRule type="cellIs" dxfId="2" priority="8" operator="greaterThanOrEqual">
      <formula>0.5</formula>
    </cfRule>
  </conditionalFormatting>
  <conditionalFormatting sqref="H4">
    <cfRule type="cellIs" dxfId="1" priority="1" operator="equal">
      <formula>"Código não encontrado. Preenchimento Obrigatório. Verifique abaixo na aba CÓDIGO DAS UNIDADES"</formula>
    </cfRule>
    <cfRule type="cellIs" dxfId="0" priority="2" operator="equal">
      <formula>"← Digite o código do seu Órgão"</formula>
    </cfRule>
  </conditionalFormatting>
  <pageMargins left="0.511811024" right="0.511811024" top="0.78740157499999996" bottom="0.78740157499999996" header="0.31496062000000002" footer="0.31496062000000002"/>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96"/>
  <sheetViews>
    <sheetView topLeftCell="A79" workbookViewId="0">
      <selection activeCell="A96" sqref="A96"/>
    </sheetView>
  </sheetViews>
  <sheetFormatPr defaultRowHeight="15" x14ac:dyDescent="0.25"/>
  <cols>
    <col min="1" max="1" width="9.140625" style="1"/>
    <col min="2" max="2" width="110.5703125" style="1" bestFit="1" customWidth="1"/>
    <col min="3" max="16384" width="9.140625" style="1"/>
  </cols>
  <sheetData>
    <row r="1" spans="1:2" x14ac:dyDescent="0.25">
      <c r="A1" s="28" t="s">
        <v>3</v>
      </c>
      <c r="B1" s="28" t="s">
        <v>4</v>
      </c>
    </row>
    <row r="2" spans="1:2" x14ac:dyDescent="0.25">
      <c r="A2" s="32">
        <v>1</v>
      </c>
      <c r="B2" s="33" t="s">
        <v>49</v>
      </c>
    </row>
    <row r="3" spans="1:2" x14ac:dyDescent="0.25">
      <c r="A3" s="34">
        <v>2</v>
      </c>
      <c r="B3" s="35" t="s">
        <v>81</v>
      </c>
    </row>
    <row r="4" spans="1:2" x14ac:dyDescent="0.25">
      <c r="A4" s="34">
        <v>14</v>
      </c>
      <c r="B4" s="35" t="s">
        <v>66</v>
      </c>
    </row>
    <row r="5" spans="1:2" x14ac:dyDescent="0.25">
      <c r="A5" s="34">
        <v>15</v>
      </c>
      <c r="B5" s="36" t="s">
        <v>100</v>
      </c>
    </row>
    <row r="6" spans="1:2" x14ac:dyDescent="0.25">
      <c r="A6" s="34">
        <v>20</v>
      </c>
      <c r="B6" s="35" t="s">
        <v>67</v>
      </c>
    </row>
    <row r="7" spans="1:2" x14ac:dyDescent="0.25">
      <c r="A7" s="34">
        <v>40</v>
      </c>
      <c r="B7" s="35" t="s">
        <v>80</v>
      </c>
    </row>
    <row r="8" spans="1:2" x14ac:dyDescent="0.25">
      <c r="A8" s="34">
        <v>41</v>
      </c>
      <c r="B8" s="35" t="s">
        <v>68</v>
      </c>
    </row>
    <row r="9" spans="1:2" x14ac:dyDescent="0.25">
      <c r="A9" s="34">
        <v>50</v>
      </c>
      <c r="B9" s="35" t="s">
        <v>82</v>
      </c>
    </row>
    <row r="10" spans="1:2" x14ac:dyDescent="0.25">
      <c r="A10" s="34">
        <v>52</v>
      </c>
      <c r="B10" s="35" t="s">
        <v>61</v>
      </c>
    </row>
    <row r="11" spans="1:2" x14ac:dyDescent="0.25">
      <c r="A11" s="34">
        <v>53</v>
      </c>
      <c r="B11" s="35" t="s">
        <v>48</v>
      </c>
    </row>
    <row r="12" spans="1:2" x14ac:dyDescent="0.25">
      <c r="A12" s="34">
        <v>54</v>
      </c>
      <c r="B12" s="35" t="s">
        <v>62</v>
      </c>
    </row>
    <row r="13" spans="1:2" x14ac:dyDescent="0.25">
      <c r="A13" s="34">
        <v>55</v>
      </c>
      <c r="B13" s="35" t="s">
        <v>51</v>
      </c>
    </row>
    <row r="14" spans="1:2" x14ac:dyDescent="0.25">
      <c r="A14" s="34">
        <v>56</v>
      </c>
      <c r="B14" s="35" t="s">
        <v>57</v>
      </c>
    </row>
    <row r="15" spans="1:2" x14ac:dyDescent="0.25">
      <c r="A15" s="34">
        <v>60</v>
      </c>
      <c r="B15" s="35" t="s">
        <v>88</v>
      </c>
    </row>
    <row r="16" spans="1:2" x14ac:dyDescent="0.25">
      <c r="A16" s="34">
        <v>63</v>
      </c>
      <c r="B16" s="35" t="s">
        <v>54</v>
      </c>
    </row>
    <row r="17" spans="1:2" x14ac:dyDescent="0.25">
      <c r="A17" s="34">
        <v>64</v>
      </c>
      <c r="B17" s="36" t="s">
        <v>101</v>
      </c>
    </row>
    <row r="18" spans="1:2" x14ac:dyDescent="0.25">
      <c r="A18" s="34">
        <v>70</v>
      </c>
      <c r="B18" s="35" t="s">
        <v>91</v>
      </c>
    </row>
    <row r="19" spans="1:2" x14ac:dyDescent="0.25">
      <c r="A19" s="34">
        <v>71</v>
      </c>
      <c r="B19" s="36" t="s">
        <v>102</v>
      </c>
    </row>
    <row r="20" spans="1:2" x14ac:dyDescent="0.25">
      <c r="A20" s="34">
        <v>72</v>
      </c>
      <c r="B20" s="35" t="s">
        <v>69</v>
      </c>
    </row>
    <row r="21" spans="1:2" x14ac:dyDescent="0.25">
      <c r="A21" s="34">
        <v>80</v>
      </c>
      <c r="B21" s="35" t="s">
        <v>89</v>
      </c>
    </row>
    <row r="22" spans="1:2" x14ac:dyDescent="0.25">
      <c r="A22" s="34">
        <v>90</v>
      </c>
      <c r="B22" s="35" t="s">
        <v>84</v>
      </c>
    </row>
    <row r="23" spans="1:2" x14ac:dyDescent="0.25">
      <c r="A23" s="34">
        <v>92</v>
      </c>
      <c r="B23" s="35" t="s">
        <v>97</v>
      </c>
    </row>
    <row r="24" spans="1:2" x14ac:dyDescent="0.25">
      <c r="A24" s="34">
        <v>93</v>
      </c>
      <c r="B24" s="35" t="s">
        <v>70</v>
      </c>
    </row>
    <row r="25" spans="1:2" x14ac:dyDescent="0.25">
      <c r="A25" s="34">
        <v>94</v>
      </c>
      <c r="B25" s="35" t="s">
        <v>63</v>
      </c>
    </row>
    <row r="26" spans="1:2" x14ac:dyDescent="0.25">
      <c r="A26" s="34">
        <v>95</v>
      </c>
      <c r="B26" s="36" t="s">
        <v>103</v>
      </c>
    </row>
    <row r="27" spans="1:2" x14ac:dyDescent="0.25">
      <c r="A27" s="34">
        <v>97</v>
      </c>
      <c r="B27" s="36" t="s">
        <v>104</v>
      </c>
    </row>
    <row r="28" spans="1:2" x14ac:dyDescent="0.25">
      <c r="A28" s="34">
        <v>98</v>
      </c>
      <c r="B28" s="35" t="s">
        <v>71</v>
      </c>
    </row>
    <row r="29" spans="1:2" x14ac:dyDescent="0.25">
      <c r="A29" s="34">
        <v>110</v>
      </c>
      <c r="B29" s="35" t="s">
        <v>83</v>
      </c>
    </row>
    <row r="30" spans="1:2" x14ac:dyDescent="0.25">
      <c r="A30" s="34">
        <v>111</v>
      </c>
      <c r="B30" s="35" t="s">
        <v>96</v>
      </c>
    </row>
    <row r="31" spans="1:2" x14ac:dyDescent="0.25">
      <c r="A31" s="34">
        <v>112</v>
      </c>
      <c r="B31" s="35" t="s">
        <v>60</v>
      </c>
    </row>
    <row r="32" spans="1:2" x14ac:dyDescent="0.25">
      <c r="A32" s="34">
        <v>113</v>
      </c>
      <c r="B32" s="35" t="s">
        <v>95</v>
      </c>
    </row>
    <row r="33" spans="1:2" x14ac:dyDescent="0.25">
      <c r="A33" s="34">
        <v>121</v>
      </c>
      <c r="B33" s="35" t="s">
        <v>72</v>
      </c>
    </row>
    <row r="34" spans="1:2" s="2" customFormat="1" x14ac:dyDescent="0.25">
      <c r="A34" s="34">
        <v>131</v>
      </c>
      <c r="B34" s="35" t="s">
        <v>32</v>
      </c>
    </row>
    <row r="35" spans="1:2" x14ac:dyDescent="0.25">
      <c r="A35" s="34">
        <v>132</v>
      </c>
      <c r="B35" s="35" t="s">
        <v>29</v>
      </c>
    </row>
    <row r="36" spans="1:2" x14ac:dyDescent="0.25">
      <c r="A36" s="34">
        <v>133</v>
      </c>
      <c r="B36" s="35" t="s">
        <v>21</v>
      </c>
    </row>
    <row r="37" spans="1:2" x14ac:dyDescent="0.25">
      <c r="A37" s="34">
        <v>134</v>
      </c>
      <c r="B37" s="35" t="s">
        <v>27</v>
      </c>
    </row>
    <row r="38" spans="1:2" x14ac:dyDescent="0.25">
      <c r="A38" s="34">
        <v>135</v>
      </c>
      <c r="B38" s="35" t="s">
        <v>23</v>
      </c>
    </row>
    <row r="39" spans="1:2" s="2" customFormat="1" x14ac:dyDescent="0.25">
      <c r="A39" s="34">
        <v>136</v>
      </c>
      <c r="B39" s="35" t="s">
        <v>37</v>
      </c>
    </row>
    <row r="40" spans="1:2" x14ac:dyDescent="0.25">
      <c r="A40" s="34">
        <v>137</v>
      </c>
      <c r="B40" s="35" t="s">
        <v>33</v>
      </c>
    </row>
    <row r="41" spans="1:2" x14ac:dyDescent="0.25">
      <c r="A41" s="34">
        <v>138</v>
      </c>
      <c r="B41" s="35" t="s">
        <v>22</v>
      </c>
    </row>
    <row r="42" spans="1:2" x14ac:dyDescent="0.25">
      <c r="A42" s="34">
        <v>139</v>
      </c>
      <c r="B42" s="35" t="s">
        <v>31</v>
      </c>
    </row>
    <row r="43" spans="1:2" x14ac:dyDescent="0.25">
      <c r="A43" s="34">
        <v>140</v>
      </c>
      <c r="B43" s="35" t="s">
        <v>38</v>
      </c>
    </row>
    <row r="44" spans="1:2" x14ac:dyDescent="0.25">
      <c r="A44" s="34">
        <v>141</v>
      </c>
      <c r="B44" s="35" t="s">
        <v>40</v>
      </c>
    </row>
    <row r="45" spans="1:2" x14ac:dyDescent="0.25">
      <c r="A45" s="34">
        <v>142</v>
      </c>
      <c r="B45" s="35" t="s">
        <v>24</v>
      </c>
    </row>
    <row r="46" spans="1:2" x14ac:dyDescent="0.25">
      <c r="A46" s="34">
        <v>143</v>
      </c>
      <c r="B46" s="35" t="s">
        <v>25</v>
      </c>
    </row>
    <row r="47" spans="1:2" x14ac:dyDescent="0.25">
      <c r="A47" s="34">
        <v>144</v>
      </c>
      <c r="B47" s="35" t="s">
        <v>26</v>
      </c>
    </row>
    <row r="48" spans="1:2" x14ac:dyDescent="0.25">
      <c r="A48" s="34">
        <v>145</v>
      </c>
      <c r="B48" s="35" t="s">
        <v>41</v>
      </c>
    </row>
    <row r="49" spans="1:2" x14ac:dyDescent="0.25">
      <c r="A49" s="34">
        <v>146</v>
      </c>
      <c r="B49" s="35" t="s">
        <v>36</v>
      </c>
    </row>
    <row r="50" spans="1:2" x14ac:dyDescent="0.25">
      <c r="A50" s="34">
        <v>147</v>
      </c>
      <c r="B50" s="35" t="s">
        <v>18</v>
      </c>
    </row>
    <row r="51" spans="1:2" x14ac:dyDescent="0.25">
      <c r="A51" s="34">
        <v>148</v>
      </c>
      <c r="B51" s="35" t="s">
        <v>42</v>
      </c>
    </row>
    <row r="52" spans="1:2" x14ac:dyDescent="0.25">
      <c r="A52" s="34">
        <v>149</v>
      </c>
      <c r="B52" s="35" t="s">
        <v>35</v>
      </c>
    </row>
    <row r="53" spans="1:2" x14ac:dyDescent="0.25">
      <c r="A53" s="34">
        <v>150</v>
      </c>
      <c r="B53" s="35" t="s">
        <v>93</v>
      </c>
    </row>
    <row r="54" spans="1:2" x14ac:dyDescent="0.25">
      <c r="A54" s="34">
        <v>151</v>
      </c>
      <c r="B54" s="36" t="s">
        <v>118</v>
      </c>
    </row>
    <row r="55" spans="1:2" x14ac:dyDescent="0.25">
      <c r="A55" s="34">
        <v>193</v>
      </c>
      <c r="B55" s="35" t="s">
        <v>53</v>
      </c>
    </row>
    <row r="56" spans="1:2" x14ac:dyDescent="0.25">
      <c r="A56" s="34">
        <v>195</v>
      </c>
      <c r="B56" s="35" t="s">
        <v>59</v>
      </c>
    </row>
    <row r="57" spans="1:2" x14ac:dyDescent="0.25">
      <c r="A57" s="34">
        <v>196</v>
      </c>
      <c r="B57" s="35" t="s">
        <v>55</v>
      </c>
    </row>
    <row r="58" spans="1:2" x14ac:dyDescent="0.25">
      <c r="A58" s="34">
        <v>197</v>
      </c>
      <c r="B58" s="35" t="s">
        <v>94</v>
      </c>
    </row>
    <row r="59" spans="1:2" x14ac:dyDescent="0.25">
      <c r="A59" s="34">
        <v>220</v>
      </c>
      <c r="B59" s="36" t="s">
        <v>105</v>
      </c>
    </row>
    <row r="60" spans="1:2" x14ac:dyDescent="0.25">
      <c r="A60" s="34">
        <v>300</v>
      </c>
      <c r="B60" s="35" t="s">
        <v>20</v>
      </c>
    </row>
    <row r="61" spans="1:2" x14ac:dyDescent="0.25">
      <c r="A61" s="34">
        <v>301</v>
      </c>
      <c r="B61" s="35" t="s">
        <v>43</v>
      </c>
    </row>
    <row r="62" spans="1:2" x14ac:dyDescent="0.25">
      <c r="A62" s="34">
        <v>302</v>
      </c>
      <c r="B62" s="36" t="s">
        <v>117</v>
      </c>
    </row>
    <row r="63" spans="1:2" x14ac:dyDescent="0.25">
      <c r="A63" s="34">
        <v>303</v>
      </c>
      <c r="B63" s="35" t="s">
        <v>46</v>
      </c>
    </row>
    <row r="64" spans="1:2" x14ac:dyDescent="0.25">
      <c r="A64" s="34">
        <v>304</v>
      </c>
      <c r="B64" s="35" t="s">
        <v>28</v>
      </c>
    </row>
    <row r="65" spans="1:2" x14ac:dyDescent="0.25">
      <c r="A65" s="34">
        <v>305</v>
      </c>
      <c r="B65" s="35" t="s">
        <v>39</v>
      </c>
    </row>
    <row r="66" spans="1:2" x14ac:dyDescent="0.25">
      <c r="A66" s="34">
        <v>306</v>
      </c>
      <c r="B66" s="35" t="s">
        <v>45</v>
      </c>
    </row>
    <row r="67" spans="1:2" x14ac:dyDescent="0.25">
      <c r="A67" s="34">
        <v>307</v>
      </c>
      <c r="B67" s="35" t="s">
        <v>34</v>
      </c>
    </row>
    <row r="68" spans="1:2" x14ac:dyDescent="0.25">
      <c r="A68" s="34">
        <v>308</v>
      </c>
      <c r="B68" s="36" t="s">
        <v>106</v>
      </c>
    </row>
    <row r="69" spans="1:2" x14ac:dyDescent="0.25">
      <c r="A69" s="34">
        <v>309</v>
      </c>
      <c r="B69" s="35" t="s">
        <v>44</v>
      </c>
    </row>
    <row r="70" spans="1:2" x14ac:dyDescent="0.25">
      <c r="A70" s="34">
        <v>310</v>
      </c>
      <c r="B70" s="36" t="s">
        <v>119</v>
      </c>
    </row>
    <row r="71" spans="1:2" x14ac:dyDescent="0.25">
      <c r="A71" s="34">
        <v>361</v>
      </c>
      <c r="B71" s="35" t="s">
        <v>47</v>
      </c>
    </row>
    <row r="72" spans="1:2" x14ac:dyDescent="0.25">
      <c r="A72" s="34">
        <v>366</v>
      </c>
      <c r="B72" s="35" t="s">
        <v>30</v>
      </c>
    </row>
    <row r="73" spans="1:2" x14ac:dyDescent="0.25">
      <c r="A73" s="34">
        <v>367</v>
      </c>
      <c r="B73" s="35" t="s">
        <v>19</v>
      </c>
    </row>
    <row r="74" spans="1:2" x14ac:dyDescent="0.25">
      <c r="A74" s="34">
        <v>370</v>
      </c>
      <c r="B74" s="35" t="s">
        <v>74</v>
      </c>
    </row>
    <row r="75" spans="1:2" x14ac:dyDescent="0.25">
      <c r="A75" s="34">
        <v>390</v>
      </c>
      <c r="B75" s="35" t="s">
        <v>99</v>
      </c>
    </row>
    <row r="76" spans="1:2" x14ac:dyDescent="0.25">
      <c r="A76" s="34">
        <v>391</v>
      </c>
      <c r="B76" s="36" t="s">
        <v>107</v>
      </c>
    </row>
    <row r="77" spans="1:2" x14ac:dyDescent="0.25">
      <c r="A77" s="33">
        <v>392</v>
      </c>
      <c r="B77" s="33" t="s">
        <v>50</v>
      </c>
    </row>
    <row r="78" spans="1:2" x14ac:dyDescent="0.25">
      <c r="A78" s="33">
        <v>393</v>
      </c>
      <c r="B78" s="33" t="s">
        <v>92</v>
      </c>
    </row>
    <row r="79" spans="1:2" x14ac:dyDescent="0.25">
      <c r="A79" s="33">
        <v>400</v>
      </c>
      <c r="B79" s="29" t="s">
        <v>108</v>
      </c>
    </row>
    <row r="80" spans="1:2" x14ac:dyDescent="0.25">
      <c r="A80" s="33">
        <v>401</v>
      </c>
      <c r="B80" s="33" t="s">
        <v>52</v>
      </c>
    </row>
    <row r="81" spans="1:2" x14ac:dyDescent="0.25">
      <c r="A81" s="33">
        <v>413</v>
      </c>
      <c r="B81" s="33" t="s">
        <v>58</v>
      </c>
    </row>
    <row r="82" spans="1:2" x14ac:dyDescent="0.25">
      <c r="A82" s="33">
        <v>431</v>
      </c>
      <c r="B82" s="33" t="s">
        <v>77</v>
      </c>
    </row>
    <row r="83" spans="1:2" x14ac:dyDescent="0.25">
      <c r="A83" s="33">
        <v>480</v>
      </c>
      <c r="B83" s="35" t="s">
        <v>73</v>
      </c>
    </row>
    <row r="84" spans="1:2" x14ac:dyDescent="0.25">
      <c r="A84" s="33">
        <v>4000</v>
      </c>
      <c r="B84" s="33" t="s">
        <v>90</v>
      </c>
    </row>
    <row r="85" spans="1:2" x14ac:dyDescent="0.25">
      <c r="A85" s="33">
        <v>4002</v>
      </c>
      <c r="B85" s="33" t="s">
        <v>56</v>
      </c>
    </row>
    <row r="86" spans="1:2" x14ac:dyDescent="0.25">
      <c r="A86" s="33">
        <v>4003</v>
      </c>
      <c r="B86" s="29" t="s">
        <v>109</v>
      </c>
    </row>
    <row r="87" spans="1:2" x14ac:dyDescent="0.25">
      <c r="A87" s="33">
        <v>4004</v>
      </c>
      <c r="B87" s="33" t="s">
        <v>98</v>
      </c>
    </row>
    <row r="88" spans="1:2" x14ac:dyDescent="0.25">
      <c r="A88" s="33">
        <v>4007</v>
      </c>
      <c r="B88" s="33" t="s">
        <v>85</v>
      </c>
    </row>
    <row r="89" spans="1:2" x14ac:dyDescent="0.25">
      <c r="A89" s="33">
        <v>4008</v>
      </c>
      <c r="B89" s="33" t="s">
        <v>75</v>
      </c>
    </row>
    <row r="90" spans="1:2" x14ac:dyDescent="0.25">
      <c r="A90" s="33">
        <v>4009</v>
      </c>
      <c r="B90" s="33" t="s">
        <v>76</v>
      </c>
    </row>
    <row r="91" spans="1:2" x14ac:dyDescent="0.25">
      <c r="A91" s="33">
        <v>4010</v>
      </c>
      <c r="B91" s="29" t="s">
        <v>110</v>
      </c>
    </row>
    <row r="92" spans="1:2" x14ac:dyDescent="0.25">
      <c r="A92" s="33">
        <v>4011</v>
      </c>
      <c r="B92" s="33" t="s">
        <v>78</v>
      </c>
    </row>
    <row r="93" spans="1:2" x14ac:dyDescent="0.25">
      <c r="A93" s="33">
        <v>4012</v>
      </c>
      <c r="B93" s="33" t="s">
        <v>79</v>
      </c>
    </row>
    <row r="94" spans="1:2" x14ac:dyDescent="0.25">
      <c r="A94" s="33">
        <v>4013</v>
      </c>
      <c r="B94" s="33" t="s">
        <v>86</v>
      </c>
    </row>
    <row r="95" spans="1:2" x14ac:dyDescent="0.25">
      <c r="A95" s="33">
        <v>4014</v>
      </c>
      <c r="B95" s="33" t="s">
        <v>87</v>
      </c>
    </row>
    <row r="96" spans="1:2" x14ac:dyDescent="0.25">
      <c r="A96" s="33">
        <v>4015</v>
      </c>
      <c r="B96" s="37" t="s">
        <v>120</v>
      </c>
    </row>
  </sheetData>
  <autoFilter ref="A1:B1">
    <sortState ref="A2:B96">
      <sortCondition ref="A1"/>
    </sortState>
  </autoFilter>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Base de Dados 52.42</vt:lpstr>
      <vt:lpstr>Respostas Órgãos</vt:lpstr>
      <vt:lpstr>CÓDIGO DOS ÓRGÃOS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Whesley  Fernandes Henrique</dc:creator>
  <cp:lastModifiedBy>Pedro Lucas Cardoso Vieira</cp:lastModifiedBy>
  <cp:lastPrinted>2018-02-28T17:29:34Z</cp:lastPrinted>
  <dcterms:created xsi:type="dcterms:W3CDTF">2018-01-25T12:19:54Z</dcterms:created>
  <dcterms:modified xsi:type="dcterms:W3CDTF">2019-04-22T15:17:55Z</dcterms:modified>
</cp:coreProperties>
</file>