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9 - Material de Consumo\EM ELABORAÇÃO 30.06 - Alimentos para animais - 00196-00000240-2019-91\Docs\"/>
    </mc:Choice>
  </mc:AlternateContent>
  <bookViews>
    <workbookView xWindow="0" yWindow="0" windowWidth="20490" windowHeight="7020" firstSheet="1" activeTab="1"/>
  </bookViews>
  <sheets>
    <sheet name="Base de Dados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Dados'!$A$1:$J$1</definedName>
    <definedName name="_xlnm._FilterDatabase" localSheetId="2" hidden="1">'CÓDIGO DOS ÓRGÃOS'!$A$1:$B$103</definedName>
    <definedName name="_xlnm._FilterDatabase" localSheetId="1" hidden="1">'Respostas Órgãos'!$E$6:$M$6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2" i="1"/>
  <c r="I4" i="2" l="1"/>
  <c r="L4" i="2"/>
  <c r="A11" i="2"/>
  <c r="C11" i="2"/>
  <c r="D11" i="2"/>
  <c r="A12" i="2"/>
  <c r="C12" i="2"/>
  <c r="D12" i="2"/>
  <c r="A13" i="2"/>
  <c r="C13" i="2"/>
  <c r="D13" i="2"/>
  <c r="G11" i="2"/>
  <c r="H11" i="2"/>
  <c r="I11" i="2"/>
  <c r="J11" i="2"/>
  <c r="L11" i="2" s="1"/>
  <c r="G12" i="2"/>
  <c r="H12" i="2"/>
  <c r="I12" i="2"/>
  <c r="J12" i="2"/>
  <c r="L12" i="2" s="1"/>
  <c r="G13" i="2"/>
  <c r="H13" i="2"/>
  <c r="I13" i="2"/>
  <c r="J13" i="2"/>
  <c r="L13" i="2" s="1"/>
  <c r="A7" i="2"/>
  <c r="C7" i="2"/>
  <c r="D7" i="2"/>
  <c r="A8" i="2"/>
  <c r="C8" i="2"/>
  <c r="D8" i="2"/>
  <c r="A9" i="2"/>
  <c r="C9" i="2"/>
  <c r="D9" i="2"/>
  <c r="A10" i="2"/>
  <c r="C10" i="2"/>
  <c r="D10" i="2"/>
  <c r="M12" i="2" l="1"/>
  <c r="M13" i="2"/>
  <c r="M11" i="2"/>
  <c r="H4" i="2"/>
  <c r="B11" i="2" l="1"/>
  <c r="B12" i="2"/>
  <c r="B13" i="2"/>
  <c r="B7" i="2"/>
  <c r="B8" i="2"/>
  <c r="B9" i="2"/>
  <c r="B10" i="2"/>
  <c r="J8" i="2"/>
  <c r="M8" i="2" s="1"/>
  <c r="J9" i="2"/>
  <c r="M9" i="2" s="1"/>
  <c r="J10" i="2"/>
  <c r="M10" i="2" s="1"/>
  <c r="I8" i="2"/>
  <c r="I9" i="2"/>
  <c r="I10" i="2"/>
  <c r="H8" i="2"/>
  <c r="H9" i="2"/>
  <c r="H10" i="2"/>
  <c r="G8" i="2"/>
  <c r="G9" i="2"/>
  <c r="G10" i="2"/>
  <c r="L10" i="2" l="1"/>
  <c r="L9" i="2"/>
  <c r="L8" i="2"/>
  <c r="I7" i="2" l="1"/>
  <c r="H7" i="2"/>
  <c r="G7" i="2"/>
  <c r="J7" i="2" l="1"/>
  <c r="M7" i="2" s="1"/>
  <c r="L7" i="2" l="1"/>
</calcChain>
</file>

<file path=xl/sharedStrings.xml><?xml version="1.0" encoding="utf-8"?>
<sst xmlns="http://schemas.openxmlformats.org/spreadsheetml/2006/main" count="175" uniqueCount="156">
  <si>
    <t>Código do Material</t>
  </si>
  <si>
    <t>Cod_UO</t>
  </si>
  <si>
    <t>Tipo</t>
  </si>
  <si>
    <t>Descrição do Material</t>
  </si>
  <si>
    <t>Cód. SICOP</t>
  </si>
  <si>
    <t>Des. Órgão SICOP</t>
  </si>
  <si>
    <t>Consumo Médio do Período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</si>
  <si>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</si>
  <si>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</si>
  <si>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</si>
  <si>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</si>
  <si>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</si>
  <si>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</si>
  <si>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</si>
  <si>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</si>
  <si>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</si>
  <si>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</si>
  <si>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</si>
  <si>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</si>
  <si>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</si>
  <si>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</si>
  <si>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</si>
  <si>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</si>
  <si>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AGEFIS - Agência de Fiscalização do Distrito Federal</t>
  </si>
  <si>
    <t>BRB - Banco de Brasília</t>
  </si>
  <si>
    <t>CAESB - Companhia de Saneamento Ambiental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</si>
  <si>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</si>
  <si>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</si>
  <si>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</si>
  <si>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</si>
  <si>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DFTRANS - Transporte Urbano do DF</t>
  </si>
  <si>
    <t>DPDF - Defensoria Pública do Distrito Federal</t>
  </si>
  <si>
    <t>FJZB - Fundação Jardim Zoológico de Brasília</t>
  </si>
  <si>
    <t>FUNAB - Fundação Universidade Aberta do Distrito Federal</t>
  </si>
  <si>
    <t>FUNAP - Fundação de Amparo ao Trabalhador Preso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</si>
  <si>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</si>
  <si>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</si>
  <si>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</si>
  <si>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</si>
  <si>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PMDF - Polícia Militar do Distrito Federal</t>
  </si>
  <si>
    <t>TCB - Sociedade de Transportes Coletivos de Brasília Ltda</t>
  </si>
  <si>
    <t>CGDF - Controladoria Geral do Distrito Federal</t>
  </si>
  <si>
    <t>SEAGRI - Secretaria de Estado de Agricultura, Abastecimento e Desenvolvimento Rural</t>
  </si>
  <si>
    <t>ARP</t>
  </si>
  <si>
    <t>CACI - Casa Civil do Distrito Federal</t>
  </si>
  <si>
    <t>SEFP - Secretaria de Estado de Fazenda, Planejamento, Orçamento e Gestão do Distrito Federal</t>
  </si>
  <si>
    <t>SES - Secretaria de Estado de Saúde do Distrito Federal</t>
  </si>
  <si>
    <t>SEE - Secretaria de Estado de Educação do Distrito Federal</t>
  </si>
  <si>
    <t>SEMOB - Secretaria de Estado de Transporte e Mobilidade do Distrito Federal</t>
  </si>
  <si>
    <t>CODEPLAN - Companhia de Desenvolvimento do Distrito Federal</t>
  </si>
  <si>
    <t>SEL - Secretaria de Estado de Esporte e Lazer do Distrito Federal</t>
  </si>
  <si>
    <t>SDE - Secretaria de Estado de Desenvolvimento Econômico do Distrito Federal</t>
  </si>
  <si>
    <t>SEDUH - Secretaria de Estado da Desenvolvimento Urbano e Habitação do Distrito Federal</t>
  </si>
  <si>
    <t>SEMA - Secretaria de Estado de Meio Ambiente do Distrito Federal</t>
  </si>
  <si>
    <t>SEDES - Secretaria de Estado do Desenvolvimento Social do Distrito Federal</t>
  </si>
  <si>
    <t>SEPE - Secretaria de Estado de Projetos Estratégicos do Distrito Federal</t>
  </si>
  <si>
    <t>SERIS - Secretaria de Estado de Relações Institucionais do Distrito Federal</t>
  </si>
  <si>
    <t>SECTI - Secretaria de Estado de Ciência, Tecnologia e Inovação do Distrito Federal</t>
  </si>
  <si>
    <t>SETUR - Secretaria de Estado de Turismo do Distrito Federal</t>
  </si>
  <si>
    <t>SEJUV - Secretaria de Estado de Juventude do Distrito Federal</t>
  </si>
  <si>
    <t>SMDF - Secretaria de Estado da Mulher do Distrito Federal</t>
  </si>
  <si>
    <t>SETRAB - Secretaria de Estado de Trabalho do Distrito Federal</t>
  </si>
  <si>
    <t>SEDRM - Secretaria de Estado de Desenvolvimento da Região Metropolitana do Distrito Federal</t>
  </si>
  <si>
    <t>SRI - Secretaria Extraordinária de Relações Internacionais do Distrito Federal</t>
  </si>
  <si>
    <t>Secretaria de Estado de Atendimento Comunitário</t>
  </si>
  <si>
    <t>SEJUS - Secretaria de Estado de Justiça e Cidadania do Distrito Federal</t>
  </si>
  <si>
    <t>Unidade de Medida</t>
  </si>
  <si>
    <t>SSP - Secretaria de Estado de Segurança Pública do Distrito Federal</t>
  </si>
  <si>
    <t>ADASA - Agência Reguladora de Águas, Energia e Saneamento Básico do Distrito Federal</t>
  </si>
  <si>
    <t>ARPDF - Arquivo Público do Distrito Federal</t>
  </si>
  <si>
    <t>BIOTIC S.A - Parque Tecnológico de Brasília</t>
  </si>
  <si>
    <t>CEASA-DF - Centrais de Abastecimento do Distrito Federal</t>
  </si>
  <si>
    <t>CEB-D - Companhia Energética de Brasília - Distribuição</t>
  </si>
  <si>
    <t>CEB-H - Companhia Energética de Brasília - Holding</t>
  </si>
  <si>
    <t>CM - Casa Militar do Distrito Federal</t>
  </si>
  <si>
    <t xml:space="preserve">DER-DF - Departamento de Estradas de Rodagens </t>
  </si>
  <si>
    <t>DFGESTÃO - DF Gestão de Ativos S.A</t>
  </si>
  <si>
    <t>DF-PREVICOM - Fundação de Previdência Complementar dos Servidores do Distrito Federal</t>
  </si>
  <si>
    <t>EMATER-DF - Empresa de Assistência Técnica e Extensão Rural do Distrito Federal</t>
  </si>
  <si>
    <t>FAPDF - Fundação de Apoio à Pesquisa do Distrito Federal</t>
  </si>
  <si>
    <t>FEPECS - Fundação de Ensino e Pesquisa em Ciências da Saúde</t>
  </si>
  <si>
    <t>FHB-DF - Fundação Hemocentro de Brasília</t>
  </si>
  <si>
    <t>GAG - Gabinete do Governador</t>
  </si>
  <si>
    <t>IBRAM - Instituto do Meio Ambiente e dos Recursos Hídricos do Distrito Federal - Brasília Ambiental</t>
  </si>
  <si>
    <t>INAS - Instituto de Assistência à Saúde dos Servidores do DF</t>
  </si>
  <si>
    <t>METRÔ-DF - Companhia do Metropolitano do Distrito Federal</t>
  </si>
  <si>
    <t>PGDF - Procuradoria-Geral do Distrito Federal</t>
  </si>
  <si>
    <t>PROCON-DF - Instituto de Defesa do Consumidor do Distrito Federal</t>
  </si>
  <si>
    <t>PROFLORA - PROFLORA S/A - Florestamento e Reflorestamento - Em Liquidação</t>
  </si>
  <si>
    <t>RA-I - Administração Regional do Plano Piloto</t>
  </si>
  <si>
    <t xml:space="preserve">RA-II - Administração Regional do Gama </t>
  </si>
  <si>
    <t xml:space="preserve">RA-IV -Administração Regional de Brazlândia </t>
  </si>
  <si>
    <t xml:space="preserve">RA-III -Administração Regional de Taguatinga </t>
  </si>
  <si>
    <t xml:space="preserve">RA-V -Administração Regional de Sobradinho </t>
  </si>
  <si>
    <t xml:space="preserve">RA-VI - Administração Regional de Planaltina </t>
  </si>
  <si>
    <t xml:space="preserve">RA-VII - Administração Regional do Paranoá </t>
  </si>
  <si>
    <t xml:space="preserve">RA-VIII - Administração Regional do Núcleo Bandeirante </t>
  </si>
  <si>
    <t xml:space="preserve">RA-IX - Administração Regional de Ceilândia </t>
  </si>
  <si>
    <t xml:space="preserve">RA-X - Administração Regional do Guará </t>
  </si>
  <si>
    <t xml:space="preserve">RA-XII - Administração Regional de Samambaia </t>
  </si>
  <si>
    <t xml:space="preserve">RA-XIII - Administração Regional de Santa Maria </t>
  </si>
  <si>
    <t xml:space="preserve">RA-XIV - Administração Regional de São Sebastião </t>
  </si>
  <si>
    <t xml:space="preserve">RA-XV - Administração Regional do Recanto das Emas </t>
  </si>
  <si>
    <t xml:space="preserve">RA-XVI - Administração Regional do Lago Sul </t>
  </si>
  <si>
    <t xml:space="preserve">RA-XVIII - Administração Regional do Lago Norte </t>
  </si>
  <si>
    <t xml:space="preserve">RA-XVII -Administração Regional do Riacho Fundo I </t>
  </si>
  <si>
    <t xml:space="preserve">RA-XIX - Administração Regional da Candangolândia </t>
  </si>
  <si>
    <t xml:space="preserve">RA-XX - Administração Regional de Águas Claras </t>
  </si>
  <si>
    <t xml:space="preserve">RA-XXI - Administração Regional do Riacho Fundo II </t>
  </si>
  <si>
    <t xml:space="preserve">RA-XXII - Administração Regional do Sudoeste e Octogonal </t>
  </si>
  <si>
    <t xml:space="preserve">RA-XXIII - Administração Regional do Varjão </t>
  </si>
  <si>
    <t xml:space="preserve">RA-XXIV - Administração Regional do Park Way </t>
  </si>
  <si>
    <t xml:space="preserve">RA-XXV -Administração Regional do SCIA/Estrutural </t>
  </si>
  <si>
    <t xml:space="preserve">RA-XXVI - Administração Regional de Sobradinho II </t>
  </si>
  <si>
    <t xml:space="preserve">RA-XXVII - Administração Regional do Jardim Botânico </t>
  </si>
  <si>
    <t xml:space="preserve">RA-XXVIII - Administração Regional de Itapoã </t>
  </si>
  <si>
    <t xml:space="preserve">RA-XXIX - Administração Regional do SIA </t>
  </si>
  <si>
    <t xml:space="preserve">RA-XXX - Administração Regional de Vicente Pires </t>
  </si>
  <si>
    <t>RA-XXXI - Administração Regional da Fercal - RA XXXI</t>
  </si>
  <si>
    <t>SAB - Sociedade de Abastecimento de Brasília S/A - Em Liquidação</t>
  </si>
  <si>
    <t>SEC - Secretaria de Estado de Cultura do Distrito Federal</t>
  </si>
  <si>
    <t>SECOM - Secretaria de Estado de Comunicação do Distrito Federal</t>
  </si>
  <si>
    <t>SINESP - Secretaria de Estado de Obras e Infraestrutura e Serviços Públicos</t>
  </si>
  <si>
    <t>SLU - Serviço de Limpeza Urbana do Distrito Federal</t>
  </si>
  <si>
    <t>TERRACAP - Companhia Imobiliária de Brasília / Agência de Desenvolvimento do Distrito Federal</t>
  </si>
  <si>
    <t>VGDF - Vice-Governadoria do Distrito Federal</t>
  </si>
  <si>
    <t xml:space="preserve">RA-XI - Administração Regional do Cruzeiro </t>
  </si>
  <si>
    <t>Dia 30/05/2019</t>
  </si>
  <si>
    <t xml:space="preserve">consumo ARP </t>
  </si>
  <si>
    <t>PLS Nº 0062/2019</t>
  </si>
  <si>
    <t>3.3.90.30.06.01.0150.000001-01</t>
  </si>
  <si>
    <t>3.3.90.30.06.01.0150.000002-01</t>
  </si>
  <si>
    <t>3.3.90.30.06.01.0158.000001-01</t>
  </si>
  <si>
    <t>3.3.90.30.06.01.0151.000002-01</t>
  </si>
  <si>
    <t>3.3.90.30.06.01.0148.000002-01</t>
  </si>
  <si>
    <t>3.3.90.30.06.01.0149.000003-01</t>
  </si>
  <si>
    <t>3.3.90.30.06.01.0149.000002-01</t>
  </si>
  <si>
    <t>FUNDAÇÃO JARDIM ZOOLÓGICO DE BRASÍLIA</t>
  </si>
  <si>
    <t>kilo</t>
  </si>
  <si>
    <t>embalagem</t>
  </si>
  <si>
    <t>dúzia</t>
  </si>
  <si>
    <t>Carne, Dianteiro com Osso</t>
  </si>
  <si>
    <t>Carne, Músculo</t>
  </si>
  <si>
    <t>Figado de Frango</t>
  </si>
  <si>
    <t>Frango Inteiro</t>
  </si>
  <si>
    <t>Ovo de Galinha</t>
  </si>
  <si>
    <t>Peixe, entre 03 e 06cm</t>
  </si>
  <si>
    <t>Peixe, entre 06 e 10cm</t>
  </si>
  <si>
    <t>CARNE,Tipo: Bovina, Tipo Corte: Dianteiro com osso, Características Adicionais: Íntegra e Congelada.</t>
  </si>
  <si>
    <t>CARNE,Tipo: Bovina, Tipo Corte: Músculo, Apresentação: Extra Limpa, Embalagem: Primária em plástico resistente, inviolável, crayovacada e reembalada em caixa de papelão resistente, lacrada com cinta, Características Adicionais: Congelada</t>
  </si>
  <si>
    <t>FIGADO DE FRANGO,Apresentação: Fígado de frango congelado, Unidade De Fornecimento: Embalagem primária em bandeja de isopor com plástico resistente, inviolável, crayovacada de 1kg.</t>
  </si>
  <si>
    <t>FRANGO INTEIRO,Apresentação: Carcaça de frango congelado inteiro com miúdos, pés, pescoço, Unidade De Fornecimento: Embalagem primária em plástico resistente, inviolável, crayovacada e reembalada em caixa de papelão resistente, lacrada com cinta.</t>
  </si>
  <si>
    <t>OVO DE GALINHA,Tipo: Branco, tamanho grande</t>
  </si>
  <si>
    <t>PEIXE,Tipo: Tilápia, Tamanho: Entre 03 e 06 cm, Apresentação: Íntegro, inteiro e fresco, Unidade De Fornecimento: Acondicionados em caixas plásticas limpas e secas.</t>
  </si>
  <si>
    <t>PEIXE,Tipo: Tilápia, Tamanho: Entre 06 e 10 cm, Características Adicionais: Íntegro, inteiro e fresco; Embalagem: acondicionados em caixas plásticas limpas e secas</t>
  </si>
  <si>
    <t>PROC. SEI Nº 00040-00017665/2019-21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</si>
</sst>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</cellStyleXfs>
  <cellXfs count="67">
    <xf numFmtId="0" fontId="0" fillId="0" borderId="0" xfId="0"/>
    <xf numFmtId="0" fontId="4" fillId="0" borderId="0" xfId="0" applyFont="1"/>
    <xf numFmtId="0" fontId="0" fillId="0" borderId="0" xfId="0" applyProtection="1"/>
    <xf numFmtId="0" fontId="0" fillId="0" borderId="0" xfId="0" applyAlignment="1" applyProtection="1"/>
    <xf numFmtId="0" fontId="2" fillId="0" borderId="11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/>
    <xf numFmtId="0" fontId="0" fillId="5" borderId="0" xfId="0" applyFill="1" applyProtection="1"/>
    <xf numFmtId="0" fontId="2" fillId="5" borderId="13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5" xfId="0" applyFill="1" applyBorder="1" applyAlignment="1" applyProtection="1">
      <alignment horizontal="center" vertical="center" wrapText="1"/>
    </xf>
    <xf numFmtId="0" fontId="0" fillId="6" borderId="16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left" vertical="center" wrapText="1"/>
    </xf>
    <xf numFmtId="0" fontId="0" fillId="6" borderId="16" xfId="0" applyFill="1" applyBorder="1" applyAlignment="1" applyProtection="1">
      <alignment horizontal="center" vertical="center" wrapText="1"/>
    </xf>
    <xf numFmtId="3" fontId="0" fillId="6" borderId="16" xfId="1" applyNumberFormat="1" applyFont="1" applyFill="1" applyBorder="1" applyAlignment="1" applyProtection="1">
      <alignment horizontal="center" vertical="center" wrapText="1"/>
    </xf>
    <xf numFmtId="3" fontId="0" fillId="6" borderId="16" xfId="0" applyNumberForma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0" xfId="0" applyFont="1" applyAlignment="1">
      <alignment wrapText="1"/>
    </xf>
    <xf numFmtId="0" fontId="0" fillId="5" borderId="0" xfId="3" applyFont="1" applyFill="1"/>
    <xf numFmtId="0" fontId="1" fillId="5" borderId="0" xfId="3" applyFill="1"/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 wrapText="1"/>
    </xf>
    <xf numFmtId="0" fontId="1" fillId="7" borderId="0" xfId="3" applyFill="1"/>
    <xf numFmtId="0" fontId="1" fillId="8" borderId="0" xfId="3" applyFill="1"/>
    <xf numFmtId="9" fontId="0" fillId="6" borderId="17" xfId="2" applyFont="1" applyFill="1" applyBorder="1" applyAlignment="1" applyProtection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 wrapText="1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3" fontId="0" fillId="0" borderId="18" xfId="0" applyNumberFormat="1" applyFill="1" applyBorder="1" applyAlignment="1" applyProtection="1">
      <alignment horizontal="center" vertical="center"/>
      <protection locked="0"/>
    </xf>
  </cellXfs>
  <cellStyles count="5">
    <cellStyle name="Normal" xfId="0" builtinId="0"/>
    <cellStyle name="Normal 2" xfId="4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opLeftCell="C1" zoomScale="70" zoomScaleNormal="70" workbookViewId="0">
      <selection activeCell="C2" sqref="C2"/>
    </sheetView>
  </sheetViews>
  <sheetFormatPr defaultRowHeight="76.5" customHeight="1" x14ac:dyDescent="0.25"/>
  <cols>
    <col min="1" max="1" width="34" customWidth="1"/>
    <col min="2" max="2" width="39.42578125" style="1" customWidth="1"/>
    <col min="3" max="3" width="31" style="22" customWidth="1"/>
    <col min="4" max="4" width="64.140625" style="22" customWidth="1"/>
    <col min="5" max="5" width="16.140625" style="1" customWidth="1"/>
    <col min="6" max="6" width="12.42578125" style="1" bestFit="1" customWidth="1"/>
    <col min="7" max="7" width="39.5703125" style="22" customWidth="1"/>
    <col min="8" max="8" width="23.28515625" style="1" customWidth="1"/>
    <col min="9" max="9" width="21.42578125" style="1" customWidth="1"/>
    <col min="10" max="10" width="12.140625" bestFit="1" customWidth="1"/>
    <col min="11" max="16384" width="9.140625" style="1"/>
  </cols>
  <sheetData>
    <row r="1" spans="1:10" ht="34.5" customHeight="1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66</v>
      </c>
      <c r="F1" s="26" t="s">
        <v>4</v>
      </c>
      <c r="G1" s="25" t="s">
        <v>5</v>
      </c>
      <c r="H1" s="27" t="s">
        <v>128</v>
      </c>
      <c r="I1" s="27" t="s">
        <v>6</v>
      </c>
      <c r="J1" s="25" t="s">
        <v>43</v>
      </c>
    </row>
    <row r="2" spans="1:10" ht="39" customHeight="1" x14ac:dyDescent="0.25">
      <c r="A2" s="39" t="s">
        <v>130</v>
      </c>
      <c r="B2" s="37" t="str">
        <f>CONCATENATE(A2," - ",F2)</f>
        <v>3.3.90.30.06.01.0150.000001-01 - 196</v>
      </c>
      <c r="C2" s="35" t="s">
        <v>141</v>
      </c>
      <c r="D2" s="38" t="s">
        <v>148</v>
      </c>
      <c r="E2" s="37" t="s">
        <v>138</v>
      </c>
      <c r="F2" s="37">
        <v>196</v>
      </c>
      <c r="G2" s="36" t="s">
        <v>137</v>
      </c>
      <c r="H2" s="37">
        <v>1488</v>
      </c>
      <c r="I2" s="37">
        <v>1488</v>
      </c>
    </row>
    <row r="3" spans="1:10" ht="76.5" customHeight="1" x14ac:dyDescent="0.25">
      <c r="A3" s="39" t="s">
        <v>131</v>
      </c>
      <c r="B3" s="37" t="str">
        <f t="shared" ref="B3:B8" si="0">CONCATENATE(A3," - ",F3)</f>
        <v>3.3.90.30.06.01.0150.000002-01 - 196</v>
      </c>
      <c r="C3" s="35" t="s">
        <v>142</v>
      </c>
      <c r="D3" s="38" t="s">
        <v>149</v>
      </c>
      <c r="E3" s="37" t="s">
        <v>138</v>
      </c>
      <c r="F3" s="37">
        <v>196</v>
      </c>
      <c r="G3" s="36" t="s">
        <v>137</v>
      </c>
      <c r="H3" s="37">
        <v>13392</v>
      </c>
      <c r="I3" s="37">
        <v>13392</v>
      </c>
    </row>
    <row r="4" spans="1:10" ht="76.5" customHeight="1" x14ac:dyDescent="0.25">
      <c r="A4" s="39" t="s">
        <v>132</v>
      </c>
      <c r="B4" s="37" t="str">
        <f t="shared" si="0"/>
        <v>3.3.90.30.06.01.0158.000001-01 - 196</v>
      </c>
      <c r="C4" s="35" t="s">
        <v>143</v>
      </c>
      <c r="D4" s="38" t="s">
        <v>150</v>
      </c>
      <c r="E4" s="37" t="s">
        <v>139</v>
      </c>
      <c r="F4" s="37">
        <v>196</v>
      </c>
      <c r="G4" s="36" t="s">
        <v>137</v>
      </c>
      <c r="H4" s="37">
        <v>744</v>
      </c>
      <c r="I4" s="37">
        <v>744</v>
      </c>
    </row>
    <row r="5" spans="1:10" ht="86.25" customHeight="1" x14ac:dyDescent="0.25">
      <c r="A5" s="39" t="s">
        <v>133</v>
      </c>
      <c r="B5" s="37" t="str">
        <f t="shared" si="0"/>
        <v>3.3.90.30.06.01.0151.000002-01 - 196</v>
      </c>
      <c r="C5" s="35" t="s">
        <v>144</v>
      </c>
      <c r="D5" s="38" t="s">
        <v>151</v>
      </c>
      <c r="E5" s="37" t="s">
        <v>138</v>
      </c>
      <c r="F5" s="37">
        <v>196</v>
      </c>
      <c r="G5" s="36" t="s">
        <v>137</v>
      </c>
      <c r="H5" s="37">
        <v>10416</v>
      </c>
      <c r="I5" s="37">
        <v>10416</v>
      </c>
    </row>
    <row r="6" spans="1:10" ht="31.5" x14ac:dyDescent="0.25">
      <c r="A6" s="39" t="s">
        <v>134</v>
      </c>
      <c r="B6" s="37" t="str">
        <f t="shared" si="0"/>
        <v>3.3.90.30.06.01.0148.000002-01 - 196</v>
      </c>
      <c r="C6" s="35" t="s">
        <v>145</v>
      </c>
      <c r="D6" s="38" t="s">
        <v>152</v>
      </c>
      <c r="E6" s="37" t="s">
        <v>140</v>
      </c>
      <c r="F6" s="37">
        <v>196</v>
      </c>
      <c r="G6" s="36" t="s">
        <v>137</v>
      </c>
      <c r="H6" s="37">
        <v>1488</v>
      </c>
      <c r="I6" s="37">
        <v>1488</v>
      </c>
    </row>
    <row r="7" spans="1:10" ht="47.25" x14ac:dyDescent="0.25">
      <c r="A7" s="39" t="s">
        <v>135</v>
      </c>
      <c r="B7" s="37" t="str">
        <f t="shared" si="0"/>
        <v>3.3.90.30.06.01.0149.000003-01 - 196</v>
      </c>
      <c r="C7" s="35" t="s">
        <v>146</v>
      </c>
      <c r="D7" s="38" t="s">
        <v>153</v>
      </c>
      <c r="E7" s="37" t="s">
        <v>138</v>
      </c>
      <c r="F7" s="37">
        <v>196</v>
      </c>
      <c r="G7" s="36" t="s">
        <v>137</v>
      </c>
      <c r="H7" s="37">
        <v>1116</v>
      </c>
      <c r="I7" s="37">
        <v>1116</v>
      </c>
    </row>
    <row r="8" spans="1:10" ht="47.25" x14ac:dyDescent="0.25">
      <c r="A8" s="39" t="s">
        <v>136</v>
      </c>
      <c r="B8" s="37" t="str">
        <f t="shared" si="0"/>
        <v>3.3.90.30.06.01.0149.000002-01 - 196</v>
      </c>
      <c r="C8" s="35" t="s">
        <v>147</v>
      </c>
      <c r="D8" s="38" t="s">
        <v>154</v>
      </c>
      <c r="E8" s="37" t="s">
        <v>138</v>
      </c>
      <c r="F8" s="37">
        <v>196</v>
      </c>
      <c r="G8" s="36" t="s">
        <v>137</v>
      </c>
      <c r="H8" s="37">
        <v>1116</v>
      </c>
      <c r="I8" s="37">
        <v>1116</v>
      </c>
    </row>
  </sheetData>
  <sheetProtection algorithmName="SHA-512" hashValue="wTVnpWG9YwfcA2Aq8nsJk316Fq1fMtHiGOT0c1SHIH6iPWL7W8ZrxpaExBFGn0/i27VJzZziw0htDqMDMyw2Vg==" saltValue="PQINt4kk21MNKAacmHcWZA==" spinCount="100000" sheet="1" objects="1" scenarios="1"/>
  <autoFilter ref="A1:J1"/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tabSelected="1" topLeftCell="E1" zoomScale="85" zoomScaleNormal="85" workbookViewId="0">
      <selection activeCell="G4" sqref="G4"/>
    </sheetView>
  </sheetViews>
  <sheetFormatPr defaultRowHeight="15" x14ac:dyDescent="0.25"/>
  <cols>
    <col min="1" max="1" width="9.140625" style="2" hidden="1" customWidth="1"/>
    <col min="2" max="2" width="40" style="2" hidden="1" customWidth="1"/>
    <col min="3" max="3" width="13.28515625" style="2" hidden="1" customWidth="1"/>
    <col min="4" max="4" width="28.28515625" style="2" hidden="1" customWidth="1"/>
    <col min="5" max="5" width="7.5703125" style="2" bestFit="1" customWidth="1"/>
    <col min="6" max="6" width="33.5703125" style="2" customWidth="1"/>
    <col min="7" max="7" width="30.5703125" style="2" customWidth="1"/>
    <col min="8" max="8" width="58.42578125" style="2" bestFit="1" customWidth="1"/>
    <col min="9" max="9" width="13.28515625" style="2" customWidth="1"/>
    <col min="10" max="10" width="9.28515625" style="2" bestFit="1" customWidth="1"/>
    <col min="11" max="11" width="11" style="2" customWidth="1"/>
    <col min="12" max="12" width="11.5703125" style="2" customWidth="1"/>
    <col min="13" max="13" width="24.5703125" style="2" bestFit="1" customWidth="1"/>
    <col min="14" max="16384" width="9.140625" style="2"/>
  </cols>
  <sheetData>
    <row r="1" spans="1:14" ht="21" x14ac:dyDescent="0.35">
      <c r="E1" s="41" t="s">
        <v>7</v>
      </c>
      <c r="F1" s="42"/>
      <c r="G1" s="42"/>
      <c r="H1" s="42"/>
      <c r="I1" s="42"/>
      <c r="J1" s="42"/>
      <c r="K1" s="42"/>
      <c r="L1" s="42"/>
      <c r="M1" s="43"/>
    </row>
    <row r="2" spans="1:14" ht="15.75" x14ac:dyDescent="0.25">
      <c r="E2" s="44" t="s">
        <v>155</v>
      </c>
      <c r="F2" s="45"/>
      <c r="G2" s="45"/>
      <c r="H2" s="45"/>
      <c r="I2" s="45"/>
      <c r="J2" s="45"/>
      <c r="K2" s="45"/>
      <c r="L2" s="45"/>
      <c r="M2" s="46"/>
    </row>
    <row r="3" spans="1:14" ht="16.5" thickBot="1" x14ac:dyDescent="0.3">
      <c r="E3" s="47" t="s">
        <v>129</v>
      </c>
      <c r="F3" s="48"/>
      <c r="G3" s="48"/>
      <c r="H3" s="48"/>
      <c r="I3" s="48"/>
      <c r="J3" s="48"/>
      <c r="K3" s="48"/>
      <c r="L3" s="48"/>
      <c r="M3" s="49"/>
      <c r="N3" s="3"/>
    </row>
    <row r="4" spans="1:14" ht="75" customHeight="1" thickBot="1" x14ac:dyDescent="0.3">
      <c r="E4" s="50" t="s">
        <v>8</v>
      </c>
      <c r="F4" s="51"/>
      <c r="G4" s="4"/>
      <c r="H4" s="5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52">
        <f>COUNT(K7:K13)</f>
        <v>0</v>
      </c>
      <c r="J4" s="53"/>
      <c r="K4" s="54"/>
      <c r="L4" s="58">
        <f>COUNTBLANK(K7:K13)</f>
        <v>7</v>
      </c>
      <c r="M4" s="59"/>
      <c r="N4" s="6"/>
    </row>
    <row r="5" spans="1:14" ht="71.25" customHeight="1" thickBot="1" x14ac:dyDescent="0.3">
      <c r="A5" s="40" t="s">
        <v>127</v>
      </c>
      <c r="B5" s="40"/>
      <c r="E5" s="62" t="s">
        <v>9</v>
      </c>
      <c r="F5" s="63"/>
      <c r="G5" s="64"/>
      <c r="H5" s="65"/>
      <c r="I5" s="55"/>
      <c r="J5" s="56"/>
      <c r="K5" s="57"/>
      <c r="L5" s="60"/>
      <c r="M5" s="61"/>
      <c r="N5" s="6"/>
    </row>
    <row r="6" spans="1:14" ht="45" x14ac:dyDescent="0.25">
      <c r="A6" s="7" t="s">
        <v>10</v>
      </c>
      <c r="B6" s="7" t="s">
        <v>11</v>
      </c>
      <c r="C6" s="7" t="s">
        <v>12</v>
      </c>
      <c r="D6" s="7" t="s">
        <v>13</v>
      </c>
      <c r="E6" s="32" t="s">
        <v>14</v>
      </c>
      <c r="F6" s="33" t="s">
        <v>15</v>
      </c>
      <c r="G6" s="33" t="s">
        <v>2</v>
      </c>
      <c r="H6" s="33" t="s">
        <v>16</v>
      </c>
      <c r="I6" s="33" t="s">
        <v>17</v>
      </c>
      <c r="J6" s="33" t="s">
        <v>18</v>
      </c>
      <c r="K6" s="8" t="s">
        <v>19</v>
      </c>
      <c r="L6" s="33" t="s">
        <v>20</v>
      </c>
      <c r="M6" s="34" t="s">
        <v>21</v>
      </c>
    </row>
    <row r="7" spans="1:14" s="9" customFormat="1" ht="56.25" customHeight="1" x14ac:dyDescent="0.25">
      <c r="A7" s="9">
        <f>$G$4</f>
        <v>0</v>
      </c>
      <c r="B7" s="9" t="str">
        <f>$H$4</f>
        <v>← DIGITE O CÓDIGO DO SEU ÓRGÃO</v>
      </c>
      <c r="C7" s="10">
        <f>ROUNDUP(K7,0)</f>
        <v>0</v>
      </c>
      <c r="D7" s="9" t="str">
        <f>F7</f>
        <v>3.3.90.30.06.01.0150.000001-01</v>
      </c>
      <c r="E7" s="11">
        <v>1</v>
      </c>
      <c r="F7" s="12" t="s">
        <v>130</v>
      </c>
      <c r="G7" s="14" t="str">
        <f>VLOOKUP(F7,'Base de Dados'!A:C,3,FALSE)</f>
        <v>Carne, Dianteiro com Osso</v>
      </c>
      <c r="H7" s="13" t="str">
        <f>VLOOKUP(F7,'Base de Dados'!A:D,4,FALSE)</f>
        <v>CARNE,Tipo: Bovina, Tipo Corte: Dianteiro com osso, Características Adicionais: Íntegra e Congelada.</v>
      </c>
      <c r="I7" s="14" t="str">
        <f>VLOOKUP(F7,'Base de Dados'!A:E,5,FALSE)</f>
        <v>kilo</v>
      </c>
      <c r="J7" s="15">
        <f>SUMIF('Base de Dados'!B:B,'Respostas Órgãos'!F7&amp;" - "&amp;'Respostas Órgãos'!$G$4,'Base de Dados'!I:I)</f>
        <v>0</v>
      </c>
      <c r="K7" s="31"/>
      <c r="L7" s="16">
        <f t="shared" ref="L7:L10" si="0">K7-J7</f>
        <v>0</v>
      </c>
      <c r="M7" s="30" t="str">
        <f t="shared" ref="M7:M10" si="1">IF(ISERROR((K7-J7)/J7),"Sem histórico de consumo",(K7-J7)/J7)</f>
        <v>Sem histórico de consumo</v>
      </c>
    </row>
    <row r="8" spans="1:14" s="9" customFormat="1" ht="84.75" customHeight="1" x14ac:dyDescent="0.25">
      <c r="A8" s="9">
        <f t="shared" ref="A8:A13" si="2">$G$4</f>
        <v>0</v>
      </c>
      <c r="B8" s="9" t="str">
        <f t="shared" ref="B8:B13" si="3">$H$4</f>
        <v>← DIGITE O CÓDIGO DO SEU ÓRGÃO</v>
      </c>
      <c r="C8" s="10">
        <f t="shared" ref="C8:C10" si="4">ROUNDUP(K8,0)</f>
        <v>0</v>
      </c>
      <c r="D8" s="9" t="str">
        <f t="shared" ref="D8:D10" si="5">F8</f>
        <v>3.3.90.30.06.01.0150.000002-01</v>
      </c>
      <c r="E8" s="11">
        <v>2</v>
      </c>
      <c r="F8" s="12" t="s">
        <v>131</v>
      </c>
      <c r="G8" s="14" t="str">
        <f>VLOOKUP(F8,'Base de Dados'!A:C,3,FALSE)</f>
        <v>Carne, Músculo</v>
      </c>
      <c r="H8" s="13" t="str">
        <f>VLOOKUP(F8,'Base de Dados'!A:D,4,FALSE)</f>
        <v>CARNE,Tipo: Bovina, Tipo Corte: Músculo, Apresentação: Extra Limpa, Embalagem: Primária em plástico resistente, inviolável, crayovacada e reembalada em caixa de papelão resistente, lacrada com cinta, Características Adicionais: Congelada</v>
      </c>
      <c r="I8" s="14" t="str">
        <f>VLOOKUP(F8,'Base de Dados'!A:E,5,FALSE)</f>
        <v>kilo</v>
      </c>
      <c r="J8" s="15">
        <f>SUMIF('Base de Dados'!B:B,'Respostas Órgãos'!F8&amp;" - "&amp;'Respostas Órgãos'!$G$4,'Base de Dados'!I:I)</f>
        <v>0</v>
      </c>
      <c r="K8" s="31"/>
      <c r="L8" s="16">
        <f t="shared" si="0"/>
        <v>0</v>
      </c>
      <c r="M8" s="30" t="str">
        <f t="shared" si="1"/>
        <v>Sem histórico de consumo</v>
      </c>
    </row>
    <row r="9" spans="1:14" s="9" customFormat="1" ht="74.25" customHeight="1" x14ac:dyDescent="0.25">
      <c r="A9" s="9">
        <f t="shared" si="2"/>
        <v>0</v>
      </c>
      <c r="B9" s="9" t="str">
        <f t="shared" si="3"/>
        <v>← DIGITE O CÓDIGO DO SEU ÓRGÃO</v>
      </c>
      <c r="C9" s="10">
        <f t="shared" si="4"/>
        <v>0</v>
      </c>
      <c r="D9" s="9" t="str">
        <f t="shared" si="5"/>
        <v>3.3.90.30.06.01.0158.000001-01</v>
      </c>
      <c r="E9" s="11">
        <v>3</v>
      </c>
      <c r="F9" s="12" t="s">
        <v>132</v>
      </c>
      <c r="G9" s="14" t="str">
        <f>VLOOKUP(F9,'Base de Dados'!A:C,3,FALSE)</f>
        <v>Figado de Frango</v>
      </c>
      <c r="H9" s="13" t="str">
        <f>VLOOKUP(F9,'Base de Dados'!A:D,4,FALSE)</f>
        <v>FIGADO DE FRANGO,Apresentação: Fígado de frango congelado, Unidade De Fornecimento: Embalagem primária em bandeja de isopor com plástico resistente, inviolável, crayovacada de 1kg.</v>
      </c>
      <c r="I9" s="14" t="str">
        <f>VLOOKUP(F9,'Base de Dados'!A:E,5,FALSE)</f>
        <v>embalagem</v>
      </c>
      <c r="J9" s="15">
        <f>SUMIF('Base de Dados'!B:B,'Respostas Órgãos'!F9&amp;" - "&amp;'Respostas Órgãos'!$G$4,'Base de Dados'!I:I)</f>
        <v>0</v>
      </c>
      <c r="K9" s="31"/>
      <c r="L9" s="16">
        <f t="shared" si="0"/>
        <v>0</v>
      </c>
      <c r="M9" s="30" t="str">
        <f t="shared" si="1"/>
        <v>Sem histórico de consumo</v>
      </c>
    </row>
    <row r="10" spans="1:14" s="9" customFormat="1" ht="90" customHeight="1" x14ac:dyDescent="0.25">
      <c r="A10" s="9">
        <f t="shared" si="2"/>
        <v>0</v>
      </c>
      <c r="B10" s="9" t="str">
        <f t="shared" si="3"/>
        <v>← DIGITE O CÓDIGO DO SEU ÓRGÃO</v>
      </c>
      <c r="C10" s="10">
        <f t="shared" si="4"/>
        <v>0</v>
      </c>
      <c r="D10" s="9" t="str">
        <f t="shared" si="5"/>
        <v>3.3.90.30.06.01.0151.000002-01</v>
      </c>
      <c r="E10" s="11">
        <v>4</v>
      </c>
      <c r="F10" s="12" t="s">
        <v>133</v>
      </c>
      <c r="G10" s="14" t="str">
        <f>VLOOKUP(F10,'Base de Dados'!A:C,3,FALSE)</f>
        <v>Frango Inteiro</v>
      </c>
      <c r="H10" s="13" t="str">
        <f>VLOOKUP(F10,'Base de Dados'!A:D,4,FALSE)</f>
        <v>FRANGO INTEIRO,Apresentação: Carcaça de frango congelado inteiro com miúdos, pés, pescoço, Unidade De Fornecimento: Embalagem primária em plástico resistente, inviolável, crayovacada e reembalada em caixa de papelão resistente, lacrada com cinta.</v>
      </c>
      <c r="I10" s="14" t="str">
        <f>VLOOKUP(F10,'Base de Dados'!A:E,5,FALSE)</f>
        <v>kilo</v>
      </c>
      <c r="J10" s="15">
        <f>SUMIF('Base de Dados'!B:B,'Respostas Órgãos'!F10&amp;" - "&amp;'Respostas Órgãos'!$G$4,'Base de Dados'!I:I)</f>
        <v>0</v>
      </c>
      <c r="K10" s="31"/>
      <c r="L10" s="16">
        <f t="shared" si="0"/>
        <v>0</v>
      </c>
      <c r="M10" s="30" t="str">
        <f t="shared" si="1"/>
        <v>Sem histórico de consumo</v>
      </c>
    </row>
    <row r="11" spans="1:14" ht="33" customHeight="1" x14ac:dyDescent="0.25">
      <c r="A11" s="9">
        <f t="shared" si="2"/>
        <v>0</v>
      </c>
      <c r="B11" s="9" t="str">
        <f t="shared" si="3"/>
        <v>← DIGITE O CÓDIGO DO SEU ÓRGÃO</v>
      </c>
      <c r="C11" s="10">
        <f t="shared" ref="C11:C13" si="6">ROUNDUP(K11,0)</f>
        <v>0</v>
      </c>
      <c r="D11" s="9" t="str">
        <f t="shared" ref="D11:D13" si="7">F11</f>
        <v>3.3.90.30.06.01.0148.000002-01</v>
      </c>
      <c r="E11" s="11">
        <v>5</v>
      </c>
      <c r="F11" s="12" t="s">
        <v>134</v>
      </c>
      <c r="G11" s="14" t="str">
        <f>VLOOKUP(F11,'Base de Dados'!A:C,3,FALSE)</f>
        <v>Ovo de Galinha</v>
      </c>
      <c r="H11" s="13" t="str">
        <f>VLOOKUP(F11,'Base de Dados'!A:D,4,FALSE)</f>
        <v>OVO DE GALINHA,Tipo: Branco, tamanho grande</v>
      </c>
      <c r="I11" s="14" t="str">
        <f>VLOOKUP(F11,'Base de Dados'!A:E,5,FALSE)</f>
        <v>dúzia</v>
      </c>
      <c r="J11" s="15">
        <f>SUMIF('Base de Dados'!B:B,'Respostas Órgãos'!F11&amp;" - "&amp;'Respostas Órgãos'!$G$4,'Base de Dados'!I:I)</f>
        <v>0</v>
      </c>
      <c r="K11" s="31"/>
      <c r="L11" s="16">
        <f t="shared" ref="L11:L13" si="8">K11-J11</f>
        <v>0</v>
      </c>
      <c r="M11" s="30" t="str">
        <f t="shared" ref="M11:M13" si="9">IF(ISERROR((K11-J11)/J11),"Sem histórico de consumo",(K11-J11)/J11)</f>
        <v>Sem histórico de consumo</v>
      </c>
    </row>
    <row r="12" spans="1:14" ht="55.5" customHeight="1" x14ac:dyDescent="0.25">
      <c r="A12" s="9">
        <f t="shared" si="2"/>
        <v>0</v>
      </c>
      <c r="B12" s="9" t="str">
        <f t="shared" si="3"/>
        <v>← DIGITE O CÓDIGO DO SEU ÓRGÃO</v>
      </c>
      <c r="C12" s="10">
        <f t="shared" si="6"/>
        <v>0</v>
      </c>
      <c r="D12" s="9" t="str">
        <f t="shared" si="7"/>
        <v>3.3.90.30.06.01.0149.000003-01</v>
      </c>
      <c r="E12" s="11">
        <v>6</v>
      </c>
      <c r="F12" s="12" t="s">
        <v>135</v>
      </c>
      <c r="G12" s="14" t="str">
        <f>VLOOKUP(F12,'Base de Dados'!A:C,3,FALSE)</f>
        <v>Peixe, entre 03 e 06cm</v>
      </c>
      <c r="H12" s="13" t="str">
        <f>VLOOKUP(F12,'Base de Dados'!A:D,4,FALSE)</f>
        <v>PEIXE,Tipo: Tilápia, Tamanho: Entre 03 e 06 cm, Apresentação: Íntegro, inteiro e fresco, Unidade De Fornecimento: Acondicionados em caixas plásticas limpas e secas.</v>
      </c>
      <c r="I12" s="14" t="str">
        <f>VLOOKUP(F12,'Base de Dados'!A:E,5,FALSE)</f>
        <v>kilo</v>
      </c>
      <c r="J12" s="15">
        <f>SUMIF('Base de Dados'!B:B,'Respostas Órgãos'!F12&amp;" - "&amp;'Respostas Órgãos'!$G$4,'Base de Dados'!I:I)</f>
        <v>0</v>
      </c>
      <c r="K12" s="31"/>
      <c r="L12" s="16">
        <f t="shared" si="8"/>
        <v>0</v>
      </c>
      <c r="M12" s="30" t="str">
        <f t="shared" si="9"/>
        <v>Sem histórico de consumo</v>
      </c>
    </row>
    <row r="13" spans="1:14" ht="61.5" customHeight="1" x14ac:dyDescent="0.25">
      <c r="A13" s="9">
        <f t="shared" si="2"/>
        <v>0</v>
      </c>
      <c r="B13" s="9" t="str">
        <f t="shared" si="3"/>
        <v>← DIGITE O CÓDIGO DO SEU ÓRGÃO</v>
      </c>
      <c r="C13" s="10">
        <f t="shared" si="6"/>
        <v>0</v>
      </c>
      <c r="D13" s="9" t="str">
        <f t="shared" si="7"/>
        <v>3.3.90.30.06.01.0149.000002-01</v>
      </c>
      <c r="E13" s="11">
        <v>7</v>
      </c>
      <c r="F13" s="12" t="s">
        <v>136</v>
      </c>
      <c r="G13" s="14" t="str">
        <f>VLOOKUP(F13,'Base de Dados'!A:C,3,FALSE)</f>
        <v>Peixe, entre 06 e 10cm</v>
      </c>
      <c r="H13" s="13" t="str">
        <f>VLOOKUP(F13,'Base de Dados'!A:D,4,FALSE)</f>
        <v>PEIXE,Tipo: Tilápia, Tamanho: Entre 06 e 10 cm, Características Adicionais: Íntegro, inteiro e fresco; Embalagem: acondicionados em caixas plásticas limpas e secas</v>
      </c>
      <c r="I13" s="14" t="str">
        <f>VLOOKUP(F13,'Base de Dados'!A:E,5,FALSE)</f>
        <v>kilo</v>
      </c>
      <c r="J13" s="15">
        <f>SUMIF('Base de Dados'!B:B,'Respostas Órgãos'!F13&amp;" - "&amp;'Respostas Órgãos'!$G$4,'Base de Dados'!I:I)</f>
        <v>0</v>
      </c>
      <c r="K13" s="31"/>
      <c r="L13" s="16">
        <f t="shared" si="8"/>
        <v>0</v>
      </c>
      <c r="M13" s="30" t="str">
        <f t="shared" si="9"/>
        <v>Sem histórico de consumo</v>
      </c>
    </row>
    <row r="14" spans="1:14" x14ac:dyDescent="0.25">
      <c r="F14"/>
      <c r="K14" s="66"/>
    </row>
    <row r="15" spans="1:14" x14ac:dyDescent="0.25">
      <c r="F15"/>
    </row>
    <row r="16" spans="1:14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x14ac:dyDescent="0.25">
      <c r="F50"/>
    </row>
    <row r="51" spans="6:6" x14ac:dyDescent="0.25">
      <c r="F51"/>
    </row>
    <row r="52" spans="6:6" x14ac:dyDescent="0.25">
      <c r="F52"/>
    </row>
    <row r="53" spans="6:6" x14ac:dyDescent="0.25">
      <c r="F53"/>
    </row>
    <row r="54" spans="6:6" x14ac:dyDescent="0.25">
      <c r="F54"/>
    </row>
    <row r="55" spans="6:6" x14ac:dyDescent="0.25">
      <c r="F55"/>
    </row>
    <row r="56" spans="6:6" x14ac:dyDescent="0.25">
      <c r="F56"/>
    </row>
    <row r="57" spans="6:6" x14ac:dyDescent="0.25">
      <c r="F57"/>
    </row>
    <row r="58" spans="6:6" x14ac:dyDescent="0.25">
      <c r="F58"/>
    </row>
    <row r="59" spans="6:6" x14ac:dyDescent="0.25">
      <c r="F59"/>
    </row>
    <row r="60" spans="6:6" x14ac:dyDescent="0.25">
      <c r="F60"/>
    </row>
    <row r="61" spans="6:6" x14ac:dyDescent="0.25">
      <c r="F61"/>
    </row>
    <row r="62" spans="6:6" x14ac:dyDescent="0.25">
      <c r="F62"/>
    </row>
    <row r="63" spans="6:6" x14ac:dyDescent="0.25">
      <c r="F63"/>
    </row>
    <row r="64" spans="6:6" x14ac:dyDescent="0.25">
      <c r="F64"/>
    </row>
    <row r="65" spans="6:6" x14ac:dyDescent="0.25">
      <c r="F65"/>
    </row>
    <row r="66" spans="6:6" x14ac:dyDescent="0.25">
      <c r="F66"/>
    </row>
    <row r="67" spans="6:6" x14ac:dyDescent="0.25">
      <c r="F67"/>
    </row>
    <row r="68" spans="6:6" x14ac:dyDescent="0.25">
      <c r="F68"/>
    </row>
    <row r="69" spans="6:6" x14ac:dyDescent="0.25">
      <c r="F69"/>
    </row>
    <row r="70" spans="6:6" x14ac:dyDescent="0.25">
      <c r="F70"/>
    </row>
    <row r="71" spans="6:6" x14ac:dyDescent="0.25">
      <c r="F71"/>
    </row>
    <row r="72" spans="6:6" x14ac:dyDescent="0.25">
      <c r="F72"/>
    </row>
    <row r="73" spans="6:6" x14ac:dyDescent="0.25">
      <c r="F73"/>
    </row>
    <row r="74" spans="6:6" x14ac:dyDescent="0.25">
      <c r="F74"/>
    </row>
    <row r="75" spans="6:6" x14ac:dyDescent="0.25">
      <c r="F75"/>
    </row>
    <row r="76" spans="6:6" x14ac:dyDescent="0.25">
      <c r="F76"/>
    </row>
    <row r="77" spans="6:6" x14ac:dyDescent="0.25">
      <c r="F77"/>
    </row>
    <row r="78" spans="6:6" x14ac:dyDescent="0.25">
      <c r="F78"/>
    </row>
    <row r="79" spans="6:6" x14ac:dyDescent="0.25">
      <c r="F79"/>
    </row>
    <row r="80" spans="6:6" x14ac:dyDescent="0.25">
      <c r="F80"/>
    </row>
    <row r="81" spans="6:6" x14ac:dyDescent="0.25">
      <c r="F81"/>
    </row>
    <row r="82" spans="6:6" x14ac:dyDescent="0.25">
      <c r="F82"/>
    </row>
    <row r="83" spans="6:6" x14ac:dyDescent="0.25">
      <c r="F83"/>
    </row>
    <row r="84" spans="6:6" x14ac:dyDescent="0.25">
      <c r="F84"/>
    </row>
    <row r="85" spans="6:6" x14ac:dyDescent="0.25">
      <c r="F85"/>
    </row>
    <row r="86" spans="6:6" x14ac:dyDescent="0.25">
      <c r="F86"/>
    </row>
  </sheetData>
  <sheetProtection algorithmName="SHA-512" hashValue="Vj3Zk1/xk5pS8cuAFpSY0nYrTp1CFoH7RB1XzfQ1/cEMWPDCt2S3GneF/kg8/fnlsNtN9/tiApMPrEtxduRyHg==" saltValue="2XcljmNcRcN6vjpP8K/YOQ==" spinCount="100000" sheet="1" objects="1" scenarios="1"/>
  <autoFilter ref="E6:M6"/>
  <mergeCells count="9">
    <mergeCell ref="A5:B5"/>
    <mergeCell ref="E1:M1"/>
    <mergeCell ref="E2:M2"/>
    <mergeCell ref="E3:M3"/>
    <mergeCell ref="E4:F4"/>
    <mergeCell ref="I4:K5"/>
    <mergeCell ref="L4:M5"/>
    <mergeCell ref="E5:F5"/>
    <mergeCell ref="G5:H5"/>
  </mergeCells>
  <conditionalFormatting sqref="J7:J13">
    <cfRule type="cellIs" dxfId="6" priority="12" operator="greaterThan">
      <formula>0</formula>
    </cfRule>
    <cfRule type="cellIs" dxfId="5" priority="13" operator="equal">
      <formula>0</formula>
    </cfRule>
  </conditionalFormatting>
  <conditionalFormatting sqref="J7:J13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M7:M13">
    <cfRule type="cellIs" dxfId="2" priority="9" operator="greaterThanOrEqual">
      <formula>0.5</formula>
    </cfRule>
  </conditionalFormatting>
  <conditionalFormatting sqref="H4">
    <cfRule type="cellIs" dxfId="1" priority="6" operator="equal">
      <formula>"Código não encontrado. Preenchimento Obrigatório. Verifique abaixo na aba CÓDIGO DAS UNIDADES"</formula>
    </cfRule>
    <cfRule type="cellIs" dxfId="0" priority="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3"/>
  <sheetViews>
    <sheetView workbookViewId="0">
      <selection activeCell="B1" sqref="B1"/>
    </sheetView>
  </sheetViews>
  <sheetFormatPr defaultRowHeight="15" x14ac:dyDescent="0.25"/>
  <cols>
    <col min="1" max="1" width="9.140625" style="18"/>
    <col min="2" max="2" width="110.5703125" style="18" bestFit="1" customWidth="1"/>
    <col min="3" max="16384" width="9.140625" style="18"/>
  </cols>
  <sheetData>
    <row r="1" spans="1:2" x14ac:dyDescent="0.25">
      <c r="A1" s="17" t="s">
        <v>22</v>
      </c>
      <c r="B1" s="17" t="s">
        <v>11</v>
      </c>
    </row>
    <row r="2" spans="1:2" x14ac:dyDescent="0.25">
      <c r="A2" s="18">
        <v>1</v>
      </c>
      <c r="B2" s="19" t="s">
        <v>27</v>
      </c>
    </row>
    <row r="3" spans="1:2" x14ac:dyDescent="0.25">
      <c r="A3" s="28">
        <v>2</v>
      </c>
      <c r="B3" s="23" t="s">
        <v>44</v>
      </c>
    </row>
    <row r="4" spans="1:2" x14ac:dyDescent="0.25">
      <c r="A4" s="28">
        <v>10</v>
      </c>
      <c r="B4" s="23" t="s">
        <v>82</v>
      </c>
    </row>
    <row r="5" spans="1:2" x14ac:dyDescent="0.25">
      <c r="A5" s="28">
        <v>14</v>
      </c>
      <c r="B5" s="19" t="s">
        <v>125</v>
      </c>
    </row>
    <row r="6" spans="1:2" x14ac:dyDescent="0.25">
      <c r="A6" s="28">
        <v>15</v>
      </c>
      <c r="B6" s="19" t="s">
        <v>87</v>
      </c>
    </row>
    <row r="7" spans="1:2" x14ac:dyDescent="0.25">
      <c r="A7" s="28">
        <v>20</v>
      </c>
      <c r="B7" s="19" t="s">
        <v>86</v>
      </c>
    </row>
    <row r="8" spans="1:2" x14ac:dyDescent="0.25">
      <c r="A8" s="28">
        <v>40</v>
      </c>
      <c r="B8" s="23" t="s">
        <v>45</v>
      </c>
    </row>
    <row r="9" spans="1:2" x14ac:dyDescent="0.25">
      <c r="A9" s="28">
        <v>41</v>
      </c>
      <c r="B9" s="19" t="s">
        <v>24</v>
      </c>
    </row>
    <row r="10" spans="1:2" x14ac:dyDescent="0.25">
      <c r="A10" s="28">
        <v>50</v>
      </c>
      <c r="B10" s="23" t="s">
        <v>67</v>
      </c>
    </row>
    <row r="11" spans="1:2" x14ac:dyDescent="0.25">
      <c r="A11" s="28">
        <v>52</v>
      </c>
      <c r="B11" s="18" t="s">
        <v>38</v>
      </c>
    </row>
    <row r="12" spans="1:2" x14ac:dyDescent="0.25">
      <c r="A12" s="28">
        <v>53</v>
      </c>
      <c r="B12" s="18" t="s">
        <v>26</v>
      </c>
    </row>
    <row r="13" spans="1:2" x14ac:dyDescent="0.25">
      <c r="A13" s="28">
        <v>54</v>
      </c>
      <c r="B13" s="18" t="s">
        <v>39</v>
      </c>
    </row>
    <row r="14" spans="1:2" x14ac:dyDescent="0.25">
      <c r="A14" s="28">
        <v>55</v>
      </c>
      <c r="B14" s="19" t="s">
        <v>29</v>
      </c>
    </row>
    <row r="15" spans="1:2" x14ac:dyDescent="0.25">
      <c r="A15" s="28">
        <v>56</v>
      </c>
      <c r="B15" s="18" t="s">
        <v>34</v>
      </c>
    </row>
    <row r="16" spans="1:2" x14ac:dyDescent="0.25">
      <c r="A16" s="28">
        <v>60</v>
      </c>
      <c r="B16" s="19" t="s">
        <v>46</v>
      </c>
    </row>
    <row r="17" spans="1:2" x14ac:dyDescent="0.25">
      <c r="A17" s="28">
        <v>63</v>
      </c>
      <c r="B17" s="19" t="s">
        <v>81</v>
      </c>
    </row>
    <row r="18" spans="1:2" x14ac:dyDescent="0.25">
      <c r="A18" s="28">
        <v>64</v>
      </c>
      <c r="B18" s="19" t="s">
        <v>80</v>
      </c>
    </row>
    <row r="19" spans="1:2" x14ac:dyDescent="0.25">
      <c r="A19" s="28">
        <v>70</v>
      </c>
      <c r="B19" s="18" t="s">
        <v>42</v>
      </c>
    </row>
    <row r="20" spans="1:2" x14ac:dyDescent="0.25">
      <c r="A20" s="28">
        <v>71</v>
      </c>
      <c r="B20" s="19" t="s">
        <v>71</v>
      </c>
    </row>
    <row r="21" spans="1:2" x14ac:dyDescent="0.25">
      <c r="A21" s="28">
        <v>72</v>
      </c>
      <c r="B21" s="19" t="s">
        <v>78</v>
      </c>
    </row>
    <row r="22" spans="1:2" x14ac:dyDescent="0.25">
      <c r="A22" s="28">
        <v>74</v>
      </c>
      <c r="B22" s="23" t="s">
        <v>88</v>
      </c>
    </row>
    <row r="23" spans="1:2" x14ac:dyDescent="0.25">
      <c r="A23" s="28">
        <v>75</v>
      </c>
      <c r="B23" s="23" t="s">
        <v>119</v>
      </c>
    </row>
    <row r="24" spans="1:2" x14ac:dyDescent="0.25">
      <c r="A24" s="28">
        <v>80</v>
      </c>
      <c r="B24" s="19" t="s">
        <v>47</v>
      </c>
    </row>
    <row r="25" spans="1:2" x14ac:dyDescent="0.25">
      <c r="A25" s="28">
        <v>90</v>
      </c>
      <c r="B25" s="19" t="s">
        <v>48</v>
      </c>
    </row>
    <row r="26" spans="1:2" x14ac:dyDescent="0.25">
      <c r="A26" s="28">
        <v>92</v>
      </c>
      <c r="B26" s="18" t="s">
        <v>25</v>
      </c>
    </row>
    <row r="27" spans="1:2" x14ac:dyDescent="0.25">
      <c r="A27" s="28">
        <v>93</v>
      </c>
      <c r="B27" s="19" t="s">
        <v>73</v>
      </c>
    </row>
    <row r="28" spans="1:2" x14ac:dyDescent="0.25">
      <c r="A28" s="28">
        <v>94</v>
      </c>
      <c r="B28" s="19" t="s">
        <v>123</v>
      </c>
    </row>
    <row r="29" spans="1:2" x14ac:dyDescent="0.25">
      <c r="A29" s="28">
        <v>95</v>
      </c>
      <c r="B29" s="18" t="s">
        <v>40</v>
      </c>
    </row>
    <row r="30" spans="1:2" x14ac:dyDescent="0.25">
      <c r="A30" s="28">
        <v>97</v>
      </c>
      <c r="B30" s="19" t="s">
        <v>85</v>
      </c>
    </row>
    <row r="31" spans="1:2" x14ac:dyDescent="0.25">
      <c r="A31" s="28">
        <v>98</v>
      </c>
      <c r="B31" s="19" t="s">
        <v>30</v>
      </c>
    </row>
    <row r="32" spans="1:2" x14ac:dyDescent="0.25">
      <c r="A32" s="28">
        <v>110</v>
      </c>
      <c r="B32" s="19" t="s">
        <v>122</v>
      </c>
    </row>
    <row r="33" spans="1:2" x14ac:dyDescent="0.25">
      <c r="A33" s="28">
        <v>111</v>
      </c>
      <c r="B33" s="19" t="s">
        <v>124</v>
      </c>
    </row>
    <row r="34" spans="1:2" x14ac:dyDescent="0.25">
      <c r="A34" s="28">
        <v>112</v>
      </c>
      <c r="B34" s="18" t="s">
        <v>37</v>
      </c>
    </row>
    <row r="35" spans="1:2" x14ac:dyDescent="0.25">
      <c r="A35" s="28">
        <v>113</v>
      </c>
      <c r="B35" s="19" t="s">
        <v>75</v>
      </c>
    </row>
    <row r="36" spans="1:2" x14ac:dyDescent="0.25">
      <c r="A36" s="28">
        <v>121</v>
      </c>
      <c r="B36" s="19" t="s">
        <v>49</v>
      </c>
    </row>
    <row r="37" spans="1:2" x14ac:dyDescent="0.25">
      <c r="A37" s="28">
        <v>131</v>
      </c>
      <c r="B37" s="19" t="s">
        <v>90</v>
      </c>
    </row>
    <row r="38" spans="1:2" s="20" customFormat="1" x14ac:dyDescent="0.25">
      <c r="A38" s="28">
        <v>132</v>
      </c>
      <c r="B38" s="19" t="s">
        <v>92</v>
      </c>
    </row>
    <row r="39" spans="1:2" x14ac:dyDescent="0.25">
      <c r="A39" s="28">
        <v>133</v>
      </c>
      <c r="B39" s="19" t="s">
        <v>91</v>
      </c>
    </row>
    <row r="40" spans="1:2" x14ac:dyDescent="0.25">
      <c r="A40" s="28">
        <v>134</v>
      </c>
      <c r="B40" s="19" t="s">
        <v>93</v>
      </c>
    </row>
    <row r="41" spans="1:2" x14ac:dyDescent="0.25">
      <c r="A41" s="28">
        <v>135</v>
      </c>
      <c r="B41" s="19" t="s">
        <v>94</v>
      </c>
    </row>
    <row r="42" spans="1:2" x14ac:dyDescent="0.25">
      <c r="A42" s="28">
        <v>136</v>
      </c>
      <c r="B42" s="19" t="s">
        <v>96</v>
      </c>
    </row>
    <row r="43" spans="1:2" x14ac:dyDescent="0.25">
      <c r="A43" s="28">
        <v>137</v>
      </c>
      <c r="B43" s="19" t="s">
        <v>98</v>
      </c>
    </row>
    <row r="44" spans="1:2" s="20" customFormat="1" x14ac:dyDescent="0.25">
      <c r="A44" s="28">
        <v>138</v>
      </c>
      <c r="B44" s="19" t="s">
        <v>97</v>
      </c>
    </row>
    <row r="45" spans="1:2" x14ac:dyDescent="0.25">
      <c r="A45" s="28">
        <v>139</v>
      </c>
      <c r="B45" s="19" t="s">
        <v>126</v>
      </c>
    </row>
    <row r="46" spans="1:2" x14ac:dyDescent="0.25">
      <c r="A46" s="28">
        <v>140</v>
      </c>
      <c r="B46" s="19" t="s">
        <v>95</v>
      </c>
    </row>
    <row r="47" spans="1:2" x14ac:dyDescent="0.25">
      <c r="A47" s="28">
        <v>141</v>
      </c>
      <c r="B47" s="19" t="s">
        <v>89</v>
      </c>
    </row>
    <row r="48" spans="1:2" x14ac:dyDescent="0.25">
      <c r="A48" s="28">
        <v>142</v>
      </c>
      <c r="B48" s="19" t="s">
        <v>99</v>
      </c>
    </row>
    <row r="49" spans="1:3" x14ac:dyDescent="0.25">
      <c r="A49" s="28">
        <v>143</v>
      </c>
      <c r="B49" s="19" t="s">
        <v>100</v>
      </c>
    </row>
    <row r="50" spans="1:3" x14ac:dyDescent="0.25">
      <c r="A50" s="28">
        <v>144</v>
      </c>
      <c r="B50" s="19" t="s">
        <v>101</v>
      </c>
    </row>
    <row r="51" spans="1:3" x14ac:dyDescent="0.25">
      <c r="A51" s="28">
        <v>145</v>
      </c>
      <c r="B51" s="19" t="s">
        <v>102</v>
      </c>
    </row>
    <row r="52" spans="1:3" x14ac:dyDescent="0.25">
      <c r="A52" s="28">
        <v>146</v>
      </c>
      <c r="B52" s="19" t="s">
        <v>103</v>
      </c>
    </row>
    <row r="53" spans="1:3" x14ac:dyDescent="0.25">
      <c r="A53" s="28">
        <v>147</v>
      </c>
      <c r="B53" s="19" t="s">
        <v>106</v>
      </c>
    </row>
    <row r="54" spans="1:3" x14ac:dyDescent="0.25">
      <c r="A54" s="28">
        <v>148</v>
      </c>
      <c r="B54" s="19" t="s">
        <v>105</v>
      </c>
    </row>
    <row r="55" spans="1:3" x14ac:dyDescent="0.25">
      <c r="A55" s="28">
        <v>149</v>
      </c>
      <c r="B55" s="19" t="s">
        <v>104</v>
      </c>
    </row>
    <row r="56" spans="1:3" x14ac:dyDescent="0.25">
      <c r="A56" s="28">
        <v>150</v>
      </c>
      <c r="B56" s="23" t="s">
        <v>120</v>
      </c>
    </row>
    <row r="57" spans="1:3" x14ac:dyDescent="0.25">
      <c r="A57" s="28">
        <v>151</v>
      </c>
      <c r="B57" s="19" t="s">
        <v>69</v>
      </c>
    </row>
    <row r="58" spans="1:3" x14ac:dyDescent="0.25">
      <c r="A58" s="28">
        <v>193</v>
      </c>
      <c r="B58" s="19" t="s">
        <v>79</v>
      </c>
    </row>
    <row r="59" spans="1:3" x14ac:dyDescent="0.25">
      <c r="A59" s="28">
        <v>195</v>
      </c>
      <c r="B59" s="18" t="s">
        <v>36</v>
      </c>
    </row>
    <row r="60" spans="1:3" x14ac:dyDescent="0.25">
      <c r="A60" s="28">
        <v>196</v>
      </c>
      <c r="B60" s="18" t="s">
        <v>32</v>
      </c>
    </row>
    <row r="61" spans="1:3" x14ac:dyDescent="0.25">
      <c r="A61" s="28">
        <v>197</v>
      </c>
      <c r="B61" s="19" t="s">
        <v>68</v>
      </c>
    </row>
    <row r="62" spans="1:3" x14ac:dyDescent="0.25">
      <c r="A62" s="28">
        <v>220</v>
      </c>
      <c r="B62" s="23" t="s">
        <v>50</v>
      </c>
      <c r="C62" s="29"/>
    </row>
    <row r="63" spans="1:3" x14ac:dyDescent="0.25">
      <c r="A63" s="28">
        <v>300</v>
      </c>
      <c r="B63" s="19" t="s">
        <v>107</v>
      </c>
    </row>
    <row r="64" spans="1:3" x14ac:dyDescent="0.25">
      <c r="A64" s="28">
        <v>301</v>
      </c>
      <c r="B64" s="19" t="s">
        <v>108</v>
      </c>
    </row>
    <row r="65" spans="1:2" x14ac:dyDescent="0.25">
      <c r="A65" s="28">
        <v>302</v>
      </c>
      <c r="B65" s="19" t="s">
        <v>109</v>
      </c>
    </row>
    <row r="66" spans="1:2" x14ac:dyDescent="0.25">
      <c r="A66" s="28">
        <v>303</v>
      </c>
      <c r="B66" s="19" t="s">
        <v>110</v>
      </c>
    </row>
    <row r="67" spans="1:2" x14ac:dyDescent="0.25">
      <c r="A67" s="28">
        <v>304</v>
      </c>
      <c r="B67" s="19" t="s">
        <v>113</v>
      </c>
    </row>
    <row r="68" spans="1:2" x14ac:dyDescent="0.25">
      <c r="A68" s="28">
        <v>305</v>
      </c>
      <c r="B68" s="19" t="s">
        <v>111</v>
      </c>
    </row>
    <row r="69" spans="1:2" x14ac:dyDescent="0.25">
      <c r="A69" s="28">
        <v>306</v>
      </c>
      <c r="B69" s="19" t="s">
        <v>112</v>
      </c>
    </row>
    <row r="70" spans="1:2" x14ac:dyDescent="0.25">
      <c r="A70" s="28">
        <v>307</v>
      </c>
      <c r="B70" s="19" t="s">
        <v>114</v>
      </c>
    </row>
    <row r="71" spans="1:2" x14ac:dyDescent="0.25">
      <c r="A71" s="28">
        <v>308</v>
      </c>
      <c r="B71" s="19" t="s">
        <v>115</v>
      </c>
    </row>
    <row r="72" spans="1:2" x14ac:dyDescent="0.25">
      <c r="A72" s="28">
        <v>309</v>
      </c>
      <c r="B72" s="19" t="s">
        <v>116</v>
      </c>
    </row>
    <row r="73" spans="1:2" x14ac:dyDescent="0.25">
      <c r="A73" s="28">
        <v>310</v>
      </c>
      <c r="B73" s="21" t="s">
        <v>72</v>
      </c>
    </row>
    <row r="74" spans="1:2" x14ac:dyDescent="0.25">
      <c r="A74" s="28">
        <v>361</v>
      </c>
      <c r="B74" s="20" t="s">
        <v>23</v>
      </c>
    </row>
    <row r="75" spans="1:2" x14ac:dyDescent="0.25">
      <c r="A75" s="28">
        <v>366</v>
      </c>
      <c r="B75" s="19" t="s">
        <v>117</v>
      </c>
    </row>
    <row r="76" spans="1:2" x14ac:dyDescent="0.25">
      <c r="A76" s="28">
        <v>367</v>
      </c>
      <c r="B76" s="19" t="s">
        <v>118</v>
      </c>
    </row>
    <row r="77" spans="1:2" x14ac:dyDescent="0.25">
      <c r="A77" s="28">
        <v>370</v>
      </c>
      <c r="B77" s="23" t="s">
        <v>51</v>
      </c>
    </row>
    <row r="78" spans="1:2" x14ac:dyDescent="0.25">
      <c r="A78" s="28">
        <v>390</v>
      </c>
      <c r="B78" s="23" t="s">
        <v>52</v>
      </c>
    </row>
    <row r="79" spans="1:2" x14ac:dyDescent="0.25">
      <c r="A79" s="28">
        <v>391</v>
      </c>
      <c r="B79" s="19" t="s">
        <v>83</v>
      </c>
    </row>
    <row r="80" spans="1:2" x14ac:dyDescent="0.25">
      <c r="A80" s="28">
        <v>392</v>
      </c>
      <c r="B80" s="19" t="s">
        <v>28</v>
      </c>
    </row>
    <row r="81" spans="1:3" x14ac:dyDescent="0.25">
      <c r="A81" s="28">
        <v>393</v>
      </c>
      <c r="B81" s="19" t="s">
        <v>53</v>
      </c>
    </row>
    <row r="82" spans="1:3" x14ac:dyDescent="0.25">
      <c r="A82" s="28">
        <v>400</v>
      </c>
      <c r="B82" s="23" t="s">
        <v>65</v>
      </c>
    </row>
    <row r="83" spans="1:3" x14ac:dyDescent="0.25">
      <c r="A83" s="28">
        <v>401</v>
      </c>
      <c r="B83" s="18" t="s">
        <v>31</v>
      </c>
    </row>
    <row r="84" spans="1:3" x14ac:dyDescent="0.25">
      <c r="A84" s="28">
        <v>413</v>
      </c>
      <c r="B84" s="18" t="s">
        <v>35</v>
      </c>
    </row>
    <row r="85" spans="1:3" x14ac:dyDescent="0.25">
      <c r="A85" s="28">
        <v>428</v>
      </c>
      <c r="B85" s="19" t="s">
        <v>74</v>
      </c>
    </row>
    <row r="86" spans="1:3" x14ac:dyDescent="0.25">
      <c r="A86" s="28">
        <v>431</v>
      </c>
      <c r="B86" s="23" t="s">
        <v>54</v>
      </c>
    </row>
    <row r="87" spans="1:3" x14ac:dyDescent="0.25">
      <c r="A87" s="28">
        <v>480</v>
      </c>
      <c r="B87" s="18" t="s">
        <v>41</v>
      </c>
    </row>
    <row r="88" spans="1:3" x14ac:dyDescent="0.25">
      <c r="A88" s="28">
        <v>4000</v>
      </c>
      <c r="B88" s="19" t="s">
        <v>121</v>
      </c>
    </row>
    <row r="89" spans="1:3" x14ac:dyDescent="0.25">
      <c r="A89" s="28">
        <v>4001</v>
      </c>
      <c r="B89" s="23" t="s">
        <v>84</v>
      </c>
    </row>
    <row r="90" spans="1:3" x14ac:dyDescent="0.25">
      <c r="A90" s="28">
        <v>4002</v>
      </c>
      <c r="B90" s="19" t="s">
        <v>33</v>
      </c>
    </row>
    <row r="91" spans="1:3" x14ac:dyDescent="0.25">
      <c r="A91" s="28">
        <v>4003</v>
      </c>
      <c r="B91" s="24" t="s">
        <v>55</v>
      </c>
    </row>
    <row r="92" spans="1:3" x14ac:dyDescent="0.25">
      <c r="A92" s="28">
        <v>4004</v>
      </c>
      <c r="B92" s="23" t="s">
        <v>76</v>
      </c>
      <c r="C92" s="29"/>
    </row>
    <row r="93" spans="1:3" x14ac:dyDescent="0.25">
      <c r="A93" s="28">
        <v>4005</v>
      </c>
      <c r="B93" s="23" t="s">
        <v>70</v>
      </c>
    </row>
    <row r="94" spans="1:3" x14ac:dyDescent="0.25">
      <c r="A94" s="28">
        <v>4006</v>
      </c>
      <c r="B94" s="23" t="s">
        <v>77</v>
      </c>
    </row>
    <row r="95" spans="1:3" x14ac:dyDescent="0.25">
      <c r="A95" s="28">
        <v>4007</v>
      </c>
      <c r="B95" s="24" t="s">
        <v>56</v>
      </c>
    </row>
    <row r="96" spans="1:3" x14ac:dyDescent="0.25">
      <c r="A96" s="28">
        <v>4008</v>
      </c>
      <c r="B96" s="24" t="s">
        <v>57</v>
      </c>
    </row>
    <row r="97" spans="1:2" x14ac:dyDescent="0.25">
      <c r="A97" s="28">
        <v>4009</v>
      </c>
      <c r="B97" s="24" t="s">
        <v>58</v>
      </c>
    </row>
    <row r="98" spans="1:2" x14ac:dyDescent="0.25">
      <c r="A98" s="28">
        <v>4010</v>
      </c>
      <c r="B98" s="24" t="s">
        <v>59</v>
      </c>
    </row>
    <row r="99" spans="1:2" x14ac:dyDescent="0.25">
      <c r="A99" s="28">
        <v>4011</v>
      </c>
      <c r="B99" s="24" t="s">
        <v>60</v>
      </c>
    </row>
    <row r="100" spans="1:2" x14ac:dyDescent="0.25">
      <c r="A100" s="28">
        <v>4012</v>
      </c>
      <c r="B100" s="24" t="s">
        <v>61</v>
      </c>
    </row>
    <row r="101" spans="1:2" x14ac:dyDescent="0.25">
      <c r="A101" s="28">
        <v>4013</v>
      </c>
      <c r="B101" s="24" t="s">
        <v>62</v>
      </c>
    </row>
    <row r="102" spans="1:2" x14ac:dyDescent="0.25">
      <c r="A102" s="28">
        <v>4014</v>
      </c>
      <c r="B102" s="24" t="s">
        <v>63</v>
      </c>
    </row>
    <row r="103" spans="1:2" x14ac:dyDescent="0.25">
      <c r="A103" s="28">
        <v>4015</v>
      </c>
      <c r="B103" s="24" t="s">
        <v>64</v>
      </c>
    </row>
  </sheetData>
  <sheetProtection algorithmName="SHA-512" hashValue="PGndnc4cILMvN9nVsAtGSStgoPr/7pOeWRPUCtNiZCGU3DD4zsqW+uZ8IvMUXJQAnQWetTbvgpyq/lopxRNqSw==" saltValue="CYN2AkjQeqila05FxWvdzA==" spinCount="100000" sheet="1" autoFilter="0"/>
  <autoFilter ref="A1:B103"/>
  <sortState ref="A2:B87">
    <sortCondition ref="A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Rodrigo Pires de Souza</cp:lastModifiedBy>
  <cp:lastPrinted>2019-03-19T20:58:51Z</cp:lastPrinted>
  <dcterms:created xsi:type="dcterms:W3CDTF">2018-04-18T13:56:42Z</dcterms:created>
  <dcterms:modified xsi:type="dcterms:W3CDTF">2019-07-02T13:24:53Z</dcterms:modified>
</cp:coreProperties>
</file>