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firstSheet="1" activeTab="1"/>
  </bookViews>
  <sheets>
    <sheet name="Base de Dados" sheetId="1" state="hidden" r:id="rId1"/>
    <sheet name="Respostas Órgãos" sheetId="2" r:id="rId2"/>
    <sheet name="CÓDIGO DOS ÓRGÃOS" sheetId="3" r:id="rId3"/>
  </sheets>
  <definedNames>
    <definedName name="_xlnm._FilterDatabase" localSheetId="0" hidden="1">'Base de Dados'!$A$1:$J$1</definedName>
    <definedName name="_xlnm._FilterDatabase" localSheetId="2" hidden="1">'CÓDIGO DOS ÓRGÃOS'!$A$1:$B$103</definedName>
    <definedName name="_xlnm._FilterDatabase" localSheetId="1" hidden="1">'Respostas Órgãos'!$E$6:$M$6</definedName>
    <definedName name="_xlnm.Print_Titles" localSheetId="1">'Respostas Órgãos'!$4:$6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<sst xmlns="http://schemas.openxmlformats.org/spreadsheetml/2006/main" count="435" uniqueCount="227">
  <si>
    <t>Código do Material</t>
  </si>
  <si>
    <t>Cod_UO</t>
  </si>
  <si>
    <t>Tipo</t>
  </si>
  <si>
    <t>Descrição do Material</t>
  </si>
  <si>
    <t>Cód. SICOP</t>
  </si>
  <si>
    <t>Des. Órgão SICOP</t>
  </si>
  <si>
    <t>Consumo Médio do Período</t>
  </si>
  <si>
    <t>PLANILHA DE DIMENSIONAMENTO</t>
  </si>
  <si>
    <t>Código do Órgão (SICOP/SEI)</t>
  </si>
  <si>
    <t>Informe no campo ao lado os possíveis locais de entrega:</t>
  </si>
  <si>
    <t>U.O.</t>
  </si>
  <si>
    <t>Descrição Órgão</t>
  </si>
  <si>
    <t>Qtd solicitada</t>
  </si>
  <si>
    <t>Código_Item</t>
  </si>
  <si>
    <t>Item nº</t>
  </si>
  <si>
    <t>Cód. Item</t>
  </si>
  <si>
    <t>Descrição</t>
  </si>
  <si>
    <t>Unid. Fornec.</t>
  </si>
  <si>
    <t>Média Consumo (A)</t>
  </si>
  <si>
    <t>Qtd. Estimada (B)</t>
  </si>
  <si>
    <t>Diferença (B) - (A)</t>
  </si>
  <si>
    <t>Variação Qtd. Estimada x Média Consumo</t>
  </si>
  <si>
    <t>UO</t>
  </si>
  <si>
    <t>AGEFIS - Agência de Fiscalização do Distrito Federal</t>
  </si>
  <si>
    <t>BRB - Banco de Brasília</t>
  </si>
  <si>
    <t>CAESB - Companhia de Saneamento Ambiental do Distrito Federal</t>
  </si>
  <si>
    <t>CBMDF - Corpo de Bombeiros Militar do Distrito Federal</t>
  </si>
  <si>
    <t>CLDF - Câmara Legislativa do Distrito Federal</t>
  </si>
  <si>
    <t>CODHAB - Companhia de Desenvolvimento Habitacional do Distrito Federal</t>
  </si>
  <si>
    <t>DETRAN - Departamento de Trânsito do Distrito Federal</t>
  </si>
  <si>
    <t>DFTRANS - Transporte Urbano do DF</t>
  </si>
  <si>
    <t>DPDF - Defensoria Pública do Distrito Federal</t>
  </si>
  <si>
    <t>FJZB - Fundação Jardim Zoológico de Brasília</t>
  </si>
  <si>
    <t>FUNAB - Fundação Universidade Aberta do Distrito Federal</t>
  </si>
  <si>
    <t>FUNAP - Fundação de Amparo ao Trabalhador Preso</t>
  </si>
  <si>
    <t>IPREV - Instituto de Previdencia dos Servidores do Distrito Federal</t>
  </si>
  <si>
    <t>JBB - Jardim Botânico de Brasília</t>
  </si>
  <si>
    <t>NOVACAP - Companhia Urbanizadora da Nova Capital do Brasil</t>
  </si>
  <si>
    <t>PCDF - Polícia Civil do Distrito Federal</t>
  </si>
  <si>
    <t>PMDF - Polícia Militar do Distrito Federal</t>
  </si>
  <si>
    <t>TCB - Sociedade de Transportes Coletivos de Brasília Ltda</t>
  </si>
  <si>
    <t>CGDF - Controladoria Geral do Distrito Federal</t>
  </si>
  <si>
    <t>SEAGRI - Secretaria de Estado de Agricultura, Abastecimento e Desenvolvimento Rural</t>
  </si>
  <si>
    <t>ARP</t>
  </si>
  <si>
    <t>CACI - Casa Civil do Distrito Federal</t>
  </si>
  <si>
    <t>SEFP - Secretaria de Estado de Fazenda, Planejamento, Orçamento e Gestão do Distrito Federal</t>
  </si>
  <si>
    <t>SES - Secretaria de Estado de Saúde do Distrito Federal</t>
  </si>
  <si>
    <t>SEE - Secretaria de Estado de Educação do Distrito Federal</t>
  </si>
  <si>
    <t>SEMOB - Secretaria de Estado de Transporte e Mobilidade do Distrito Federal</t>
  </si>
  <si>
    <t>CODEPLAN - Companhia de Desenvolvimento do Distrito Federal</t>
  </si>
  <si>
    <t>SEL - Secretaria de Estado de Esporte e Lazer do Distrito Federal</t>
  </si>
  <si>
    <t>SDE - Secretaria de Estado de Desenvolvimento Econômico do Distrito Federal</t>
  </si>
  <si>
    <t>SEDUH - Secretaria de Estado da Desenvolvimento Urbano e Habitação do Distrito Federal</t>
  </si>
  <si>
    <t>SEMA - Secretaria de Estado de Meio Ambiente do Distrito Federal</t>
  </si>
  <si>
    <t>SEDES - Secretaria de Estado do Desenvolvimento Social do Distrito Federal</t>
  </si>
  <si>
    <t>SEPE - Secretaria de Estado de Projetos Estratégicos do Distrito Federal</t>
  </si>
  <si>
    <t>SERIS - Secretaria de Estado de Relações Institucionais do Distrito Federal</t>
  </si>
  <si>
    <t>SECTI - Secretaria de Estado de Ciência, Tecnologia e Inovação do Distrito Federal</t>
  </si>
  <si>
    <t>SETUR - Secretaria de Estado de Turismo do Distrito Federal</t>
  </si>
  <si>
    <t>SEJUV - Secretaria de Estado de Juventude do Distrito Federal</t>
  </si>
  <si>
    <t>SMDF - Secretaria de Estado da Mulher do Distrito Federal</t>
  </si>
  <si>
    <t>SETRAB - Secretaria de Estado de Trabalho do Distrito Federal</t>
  </si>
  <si>
    <t>SEDRM - Secretaria de Estado de Desenvolvimento da Região Metropolitana do Distrito Federal</t>
  </si>
  <si>
    <t>SRI - Secretaria Extraordinária de Relações Internacionais do Distrito Federal</t>
  </si>
  <si>
    <t>Secretaria de Estado de Atendimento Comunitário</t>
  </si>
  <si>
    <t>SEJUS - Secretaria de Estado de Justiça e Cidadania do Distrito Federal</t>
  </si>
  <si>
    <t>Unidade de Medida</t>
  </si>
  <si>
    <t>SSP - Secretaria de Estado de Segurança Pública do Distrito Federal</t>
  </si>
  <si>
    <t>ADASA - Agência Reguladora de Águas, Energia e Saneamento Básico do Distrito Federal</t>
  </si>
  <si>
    <t>ARPDF - Arquivo Público do Distrito Federal</t>
  </si>
  <si>
    <t>BIOTIC S.A - Parque Tecnológico de Brasília</t>
  </si>
  <si>
    <t>CEASA-DF - Centrais de Abastecimento do Distrito Federal</t>
  </si>
  <si>
    <t>CEB-D - Companhia Energética de Brasília - Distribuição</t>
  </si>
  <si>
    <t>CEB-H - Companhia Energética de Brasília - Holding</t>
  </si>
  <si>
    <t>CM - Casa Militar do Distrito Federal</t>
  </si>
  <si>
    <t xml:space="preserve">DER-DF - Departamento de Estradas de Rodagens </t>
  </si>
  <si>
    <t>DFGESTÃO - DF Gestão de Ativos S.A</t>
  </si>
  <si>
    <t>DF-PREVICOM - Fundação de Previdência Complementar dos Servidores do Distrito Federal</t>
  </si>
  <si>
    <t>EMATER-DF - Empresa de Assistência Técnica e Extensão Rural do Distrito Federal</t>
  </si>
  <si>
    <t>FAPDF - Fundação de Apoio à Pesquisa do Distrito Federal</t>
  </si>
  <si>
    <t>FEPECS - Fundação de Ensino e Pesquisa em Ciências da Saúde</t>
  </si>
  <si>
    <t>FHB-DF - Fundação Hemocentro de Brasília</t>
  </si>
  <si>
    <t>GAG - Gabinete do Governador</t>
  </si>
  <si>
    <t>IBRAM - Instituto do Meio Ambiente e dos Recursos Hídricos do Distrito Federal - Brasília Ambiental</t>
  </si>
  <si>
    <t>INAS - Instituto de Assistência à Saúde dos Servidores do DF</t>
  </si>
  <si>
    <t>METRÔ-DF - Companhia do Metropolitano do Distrito Federal</t>
  </si>
  <si>
    <t>PGDF - Procuradoria-Geral do Distrito Federal</t>
  </si>
  <si>
    <t>PROCON-DF - Instituto de Defesa do Consumidor do Distrito Federal</t>
  </si>
  <si>
    <t>PROFLORA - PROFLORA S/A - Florestamento e Reflorestamento - Em Liquidação</t>
  </si>
  <si>
    <t>RA-I - Administração Regional do Plano Piloto</t>
  </si>
  <si>
    <t xml:space="preserve">RA-II - Administração Regional do Gama </t>
  </si>
  <si>
    <t xml:space="preserve">RA-IV -Administração Regional de Brazlândia </t>
  </si>
  <si>
    <t xml:space="preserve">RA-III -Administração Regional de Taguatinga </t>
  </si>
  <si>
    <t xml:space="preserve">RA-V -Administração Regional de Sobradinho </t>
  </si>
  <si>
    <t xml:space="preserve">RA-VI - Administração Regional de Planaltina </t>
  </si>
  <si>
    <t xml:space="preserve">RA-VII - Administração Regional do Paranoá </t>
  </si>
  <si>
    <t xml:space="preserve">RA-VIII - Administração Regional do Núcleo Bandeirante </t>
  </si>
  <si>
    <t xml:space="preserve">RA-IX - Administração Regional de Ceilândia </t>
  </si>
  <si>
    <t xml:space="preserve">RA-X - Administração Regional do Guará </t>
  </si>
  <si>
    <t xml:space="preserve">RA-XII - Administração Regional de Samambaia </t>
  </si>
  <si>
    <t xml:space="preserve">RA-XIII - Administração Regional de Santa Maria </t>
  </si>
  <si>
    <t xml:space="preserve">RA-XIV - Administração Regional de São Sebastião </t>
  </si>
  <si>
    <t xml:space="preserve">RA-XV - Administração Regional do Recanto das Emas </t>
  </si>
  <si>
    <t xml:space="preserve">RA-XVI - Administração Regional do Lago Sul </t>
  </si>
  <si>
    <t xml:space="preserve">RA-XVIII - Administração Regional do Lago Norte </t>
  </si>
  <si>
    <t xml:space="preserve">RA-XVII -Administração Regional do Riacho Fundo I </t>
  </si>
  <si>
    <t xml:space="preserve">RA-XIX - Administração Regional da Candangolândia </t>
  </si>
  <si>
    <t xml:space="preserve">RA-XX - Administração Regional de Águas Claras </t>
  </si>
  <si>
    <t xml:space="preserve">RA-XXI - Administração Regional do Riacho Fundo II </t>
  </si>
  <si>
    <t xml:space="preserve">RA-XXII - Administração Regional do Sudoeste e Octogonal </t>
  </si>
  <si>
    <t xml:space="preserve">RA-XXIII - Administração Regional do Varjão </t>
  </si>
  <si>
    <t xml:space="preserve">RA-XXIV - Administração Regional do Park Way </t>
  </si>
  <si>
    <t xml:space="preserve">RA-XXV -Administração Regional do SCIA/Estrutural </t>
  </si>
  <si>
    <t xml:space="preserve">RA-XXVI - Administração Regional de Sobradinho II </t>
  </si>
  <si>
    <t xml:space="preserve">RA-XXVII - Administração Regional do Jardim Botânico </t>
  </si>
  <si>
    <t xml:space="preserve">RA-XXVIII - Administração Regional de Itapoã </t>
  </si>
  <si>
    <t xml:space="preserve">RA-XXIX - Administração Regional do SIA </t>
  </si>
  <si>
    <t xml:space="preserve">RA-XXX - Administração Regional de Vicente Pires </t>
  </si>
  <si>
    <t>RA-XXXI - Administração Regional da Fercal - RA XXXI</t>
  </si>
  <si>
    <t>SAB - Sociedade de Abastecimento de Brasília S/A - Em Liquidação</t>
  </si>
  <si>
    <t>SEC - Secretaria de Estado de Cultura do Distrito Federal</t>
  </si>
  <si>
    <t>SECOM - Secretaria de Estado de Comunicação do Distrito Federal</t>
  </si>
  <si>
    <t>SINESP - Secretaria de Estado de Obras e Infraestrutura e Serviços Públicos</t>
  </si>
  <si>
    <t>SLU - Serviço de Limpeza Urbana do Distrito Federal</t>
  </si>
  <si>
    <t>TERRACAP - Companhia Imobiliária de Brasília / Agência de Desenvolvimento do Distrito Federal</t>
  </si>
  <si>
    <t>VGDF - Vice-Governadoria do Distrito Federal</t>
  </si>
  <si>
    <t xml:space="preserve">RA-XI - Administração Regional do Cruzeiro </t>
  </si>
  <si>
    <t xml:space="preserve">consumo ARP </t>
  </si>
  <si>
    <t>3.3.90.30.17.03.0061.000016-01</t>
  </si>
  <si>
    <t>3.3.90.30.17.03.0085.000030-01</t>
  </si>
  <si>
    <t>CARTUCHO TONER IMPRESSORA LEXMARK,Referência Impressora: T654DN, Referência Cartucho: T654X11B ou T654X11L, Tipo Cartucho: Original ou compatível não remanufaturado, recondicionado ou reciclado, Rendimento: Aproximadamente 36.000 páginas, Cor: preta</t>
  </si>
  <si>
    <t>CARTUCHO TONER IMPRESSORA SAMSUNG,Referência Impressora: Samsung SCX-6555N, Referência Cartucho: SCX-6555A, Tipo Cartucho: Compatível ou original não remanufaturado, recondicionado ou reciclado, Cor: preta, Rendimento: Aproximadamente 25.000 páginas</t>
  </si>
  <si>
    <t>Unidade</t>
  </si>
  <si>
    <t>Secretaria de Estado de Educação do Distrito Federal</t>
  </si>
  <si>
    <t>PROC. SEI Nº 00040-00017799/2019-42</t>
  </si>
  <si>
    <t>Dia 03/07/2019</t>
  </si>
  <si>
    <t>PLS Nº 0064/2019</t>
  </si>
  <si>
    <t>3.3.90.30.17.02.0039.000002-01</t>
  </si>
  <si>
    <t>3.3.90.30.17.03.0067.000040-01</t>
  </si>
  <si>
    <t>3.3.90.30.17.03.0067.000041-01</t>
  </si>
  <si>
    <t>3.3.90.30.17.03.0067.000036-01</t>
  </si>
  <si>
    <t>3.3.90.30.17.03.0067.000037-01</t>
  </si>
  <si>
    <t>3.3.90.30.17.03.0067.000038-01</t>
  </si>
  <si>
    <t>3.3.90.30.17.03.0067.000032-01</t>
  </si>
  <si>
    <t>3.3.90.30.17.03.0067.000033-01</t>
  </si>
  <si>
    <t>3.3.90.30.17.03.0067.000039-01</t>
  </si>
  <si>
    <t>3.3.90.30.17.03.0037.000173-01</t>
  </si>
  <si>
    <t>3.3.90.30.17.03.0037.000167-01</t>
  </si>
  <si>
    <t>3.3.90.30.17.03.0037.000168-01</t>
  </si>
  <si>
    <t>3.3.90.30.17.03.0027.000047-01</t>
  </si>
  <si>
    <t>3.3.90.30.17.03.0027.000044-01</t>
  </si>
  <si>
    <t>3.3.90.30.17.03.0027.000045-01</t>
  </si>
  <si>
    <t>3.3.90.30.17.03.0027.000043-01</t>
  </si>
  <si>
    <t>3.3.90.30.17.03.0085.000027-01</t>
  </si>
  <si>
    <t>3.3.90.30.17.03.0042.000106-01</t>
  </si>
  <si>
    <t>3.3.90.30.17.03.0042.000103-01</t>
  </si>
  <si>
    <t>3.3.90.30.17.03.0042.000104-01</t>
  </si>
  <si>
    <t>3.3.90.30.17.03.0042.000105-01</t>
  </si>
  <si>
    <t>3.3.90.30.17.03.0042.000093-01</t>
  </si>
  <si>
    <t>Cartucho de Toner, Impressora Lexmark, Referência Cartucho: T654X11B ou T654X11L</t>
  </si>
  <si>
    <t>Cartucho de Toner, Impressora Samsung, Referência Cartucho: SCX-6555A</t>
  </si>
  <si>
    <t>Placa Fonte, Impressora Samsung</t>
  </si>
  <si>
    <t>PLACA FONTE,Características Mínimas: Original ou compatível não remanufaturada, recondicionada ou reciclada, Aplicação: Impressora Samsung CLP300/N, CLP350/N, ML2850/D, ML2851/DN, CLX2160/N.</t>
  </si>
  <si>
    <t>CBMDF - CORPO DE BOMBEIROS MILITAR DO DISTRITO FEDERAL</t>
  </si>
  <si>
    <t>FEPECS - FUNDAÇÃO DE ENSINO E PESQUISA EM CIÊNCIAS DA SAÚDE</t>
  </si>
  <si>
    <t>Cartucho de Toner, Impressora Hp, Referência Cartucho: CZ103AB</t>
  </si>
  <si>
    <t>CARTUCHO DE TONER IMPRESSORA HP,Referência Impressora: HP Deskjet Ink Advantage Series 1015 / 1510 / 2510 / 2540 / 2645 / 3510 / 3540 / 4515 / 4640 / 4646, Referência Cartucho: CZ103AB, Tipo Cartucho: Original ou compatível não remanufaturado, recondicionado ou reciclado, Cor: Preta, Capacidade: Aproximadamente 120 páginas.</t>
  </si>
  <si>
    <t>IBRAM - INSTITUTO DO MEIO AMBIENTE E DOS RECURSOS HÍDRICOS DO DISTRITO FEDERAL - BRASÍLIA AMBIENTAL</t>
  </si>
  <si>
    <t>Cartucho de Toner, Impressora HP, Referência Cartucho: CZ104AB</t>
  </si>
  <si>
    <t>CARTUCHO DE TONER IMPRESSORA HP,Referência Impressora: HP Deskjet Ink Advantage Series 1015 / 1510 / 2510 / 2540 / 2645 / 3510 / 3540 / 4515 / 4640 / 4646, Referência Cartucho: CZ104AB, Tipo Cartucho: Original ou compatível não remanufaturado, recondicionado ou reciclado, Cor: Colorida, Capacidade: Aproximadamente 100 páginas.</t>
  </si>
  <si>
    <t>Cartucho de Toner, Impressora HP, Referência Cartucho: CE251A</t>
  </si>
  <si>
    <t>CARTUCHO DE TONER IMPRESSORA HP,Referência Impressora: HP Laserjet CP3525 / CM3530, Referência Cartucho: CE251A, Tipo Cartucho: Original ou compatível não remanufaturado, recondicionado ou reciclado, Cor: Ciano.</t>
  </si>
  <si>
    <t>SSP - SECRETARIA DE ESTADO DE SEGURANÇA PÚBLICA DO DISTRITO FEDERAL</t>
  </si>
  <si>
    <t>Cartucho de Toner, Impressora HP, Referência Cartucho: CE252A</t>
  </si>
  <si>
    <t>CARTUCHO DE TONER IMPRESSORA HP,Referência Impressora: HP Laserjet CP3525 / CM3530, Referência Cartucho: CE252A, Tipo Cartucho: Original ou compatível não remanufaturado, recondicionado ou reciclado, Cor: Amarela.</t>
  </si>
  <si>
    <t>Cartuco de Toner, Impressora HP, Referência Cartucho: CE253A</t>
  </si>
  <si>
    <t>CARTUCHO DE TONER IMPRESSORA HP,Referência Impressora: HP Laserjet CP3525 / CM3530, Referência Cartucho: CE253A, Tipo Cartucho: Original ou compatível não remanufaturado, recondicionado ou reciclado, Cor: Magenta.</t>
  </si>
  <si>
    <t>Cartucho de Toner, Impressora HP, Referência Cartucho: HP 80A</t>
  </si>
  <si>
    <t>CARTUCHO DE TONER IMPRESSORA HP,Referência Impressora: HP LaserJet Pro 400 M400/401/425/D/DW/DN/DNE, Referência Cartucho: HP 80A, Tipo Cartucho: Original ou compatível não remanufaturado, recondicionado ou reciclado, Cor: Preto, Capacidade: Aproximadamente 2.700 páginas.</t>
  </si>
  <si>
    <t>SEFP - SECRETARIA DE ESTADO DE FAZENDA, PLANEJAMENTO, ORÇAMENTO E GESTÃO DO DISTRITO FEDERAL</t>
  </si>
  <si>
    <t>RA-XXVI - ADMINISTRAÇÃO REGIONAL DE SOBRADINHO II</t>
  </si>
  <si>
    <t>RA-III - ADMINISTRAÇÃO REGIONAL DE TAGUATINGA</t>
  </si>
  <si>
    <t>Cartucho de Toner, Impressora HP, Referência Cartucho: HP 35A</t>
  </si>
  <si>
    <t>CARTUCHO DE TONER IMPRESSORA HP,Referência Impressora: HP Laserjet P1005/6/8, Referência Cartucho: HP 35A, Tipo Cartucho: Original ou compatível não remanufaturado, recondicionado ou reciclado, Cor: Preto, Capacidade: Aproximadamente 1.500 páginas.</t>
  </si>
  <si>
    <t>RA-XVII - ADMINISTRAÇÃO REGIONAL DO RIACHO FUNDO I</t>
  </si>
  <si>
    <t>Cartucho de Toner, Impressora HP, Referência Cartucho: Q5942A</t>
  </si>
  <si>
    <t>CARTUCHO DE TONER IMPRESSORA HP,Referência Impressora: HP Laserjet 4240 / 4250 / 4350, Referência Cartucho: Q5942A, Tipo Cartucho: Original ou compatível não remanufaturado, recondicionado ou reciclado, Cor: Preta, Capacidade: Aproximadamente 10.000 páginas.</t>
  </si>
  <si>
    <t>Cartucho Tinta, Impressora HP, Referência Cartucho: C6657</t>
  </si>
  <si>
    <t>CARTUCHO TINTA IMPRESSORA HP,Referência Cartucho: C6657, Referência Impressora: HP Color Copier 410, HP Deskjet 450 / 5145 / 5150 / 5151 / 5160 / 5168 / 5500 / 5550 / 5551 / 5552 / 5650 / 5652 / 5655 / 5850 / 9650 / 9670 / 9680, HP Fax 1240 Printer, HP Officejet 4105 / 4110 / 4115 / 4211 / 4212 / 4215 / 4219 / 4251 / 4252 / 4255 / 4256 / 4259 / 5505 / 5508 / 5510 / 5515 / 5600 / 5605 / 5609 / 5610 / 5615 / 6110 / 6150, HP Photosmart 2405 / 2450 / 7260 / 7345 / 7350 / 7445 / 7450 / 7459 / 7550 / 7655 / 7660 / 7755 / 7760 / 7762 / 7765 / 7960, HP PSC 1110 / 1200 / 1205 / 1209 / 1210 / 1212 / 1213 / 1215 / 1216 / 1217 / 1219 / 1350 / 1355 / 2105 / 2108 / 2110 / 2115 / 2150 / 2170 / 2171 / 2175 / 2179 / 2210 / 2212 / 2310 / 2410 / 2510 / 2550, Tipo Cartucho: Original ou compatível não remanufaturado, recondicionado ou reciclado, Cor Tinta: Colorida, Capacidade: Apróximadamente 17 ml.</t>
  </si>
  <si>
    <t>Cartucho Tinta, Impressora HP, Referência Cartucho: HP C8727A</t>
  </si>
  <si>
    <t>CARTUCHO TINTA IMPRESSORA HP,Referência Cartucho: HP C8727A, Referência Impressora: HP Deskjet 3320/ 3420/ 3425/ 3550/ 3650 /3745/ 3845, Tipo Cartucho: Original ou compatível não remanufaturado, recondicionado ou reciclado, Cor Tinta: Preta., Capacidade: 10 ml.</t>
  </si>
  <si>
    <t>SEDES - SECRETARIA DE ESTADO DE DESENVOLVIMENTO SOCIAL DISTRITO FEDERAL</t>
  </si>
  <si>
    <t>RA-XI - ADMINISTRAÇÃO REGIONAL DO CRUZEIRO</t>
  </si>
  <si>
    <t>NOVACAP - COMPANHIA URBANIZADORA DA NOVA CAPITAL DO BRASIL</t>
  </si>
  <si>
    <t>Cartucho Tinta, Impressora HP, Referência Cartucho: HP C9352AL</t>
  </si>
  <si>
    <t>CARTUCHO TINTA IMPRESSORA HP,Referência Cartucho: HP C9352AL, Referência Impressora: HP Designjet D1360, 3910/ 3920/ 3930/ 3940/ PSC 1410/ hp officejet 4355, Tipo Cartucho: Original ou compatível não remanufaturado, recondicionado ou reciclado, Cor Tinta: Colorido.</t>
  </si>
  <si>
    <t>ARPDF - ARQUIVO PÚBLICO DO DISTRITO FEDERAL</t>
  </si>
  <si>
    <t>Cartucho Tinta, Desing Jet HP, Referência Cartucho: C4837A</t>
  </si>
  <si>
    <t>CARTUCHO TINTA PLOTTER DESING JET HP,Referência Cartucho: C4837A, Referência Impressora: HP Business Inkjet 1000 Printer / 1100 / 1200 / 2200 / 2230 / 2250 / 2280 / 2300 / 2600 / 2800 / 3000, HP Color Inkjet Printer cp1700, HP Color Printer 2500, HP Officejet 9110 / 9120 / 9130, HP Officejet Pro K850, Capacidade: Aproximadamente 28 ml, Cor: Magenta, Tipo Cartucho: Original ou compatível não remanufaturado, recondicionado ou reciclado.</t>
  </si>
  <si>
    <t>RA-XXIV - ADMINISTRAÇÃO REGIONAL DO PARK WAY</t>
  </si>
  <si>
    <t>Cartucho Tinta, Desing Jet HP, Referência Cartucho: C4911</t>
  </si>
  <si>
    <t>CARTUCHO TINTA PLOTTER DESING JET HP,Referência Cartucho: C4911, Referência Impressora: Plotter HP designjet 500, Capacidade: Aproximadamente 69 ml, Cor: Cyan, Tipo Cartucho: Original ou compatível não remanufaturado, recondicionado ou reciclado.</t>
  </si>
  <si>
    <t>FJZB - FUNDAÇÃO JARDIM ZOOLÓGICO DE BRASÍLIA</t>
  </si>
  <si>
    <t>RA-VI - ADMINISTRAÇÃO REGIONAL DE PLANALTINA</t>
  </si>
  <si>
    <t>SEDUH - SECRETARIA DE ESTADO DE DESENVOLVIMENTO URBANO E HABITAÇÃO DO DISTRITO FEDERAL</t>
  </si>
  <si>
    <t>Cartucho Tinta, Desing Jet HP, Referência Cartucho: C4912</t>
  </si>
  <si>
    <t>CARTUCHO TINTA PLOTTER DESING JET HP,Referência Cartucho: C4912, Referência Impressora: Plotter HP designjet 500, Capacidade: Aproximadamente 69 ml, Cor: Magenta, Tipo Cartucho: Original ou compatível não remanufaturado, recondicionado ou reciclado.</t>
  </si>
  <si>
    <t>Cartucho Tinta, Desing Jet HP, Referência Cartucho: C4913</t>
  </si>
  <si>
    <t>CARTUCHO TINTA PLOTTER DESING JET HP,Referência Cartucho: C4913, Referência Impressora: Plotter HP designjet 500, Capacidade: Aproximadamente 69 ml, Cor: Amarelo, Tipo Cartucho: Original ou compatível não remanufaturado, recondicionado ou reciclado.</t>
  </si>
  <si>
    <t>Cartucho Toner, Impressora Samsung, Referência Cartucho: SCX-D4200A</t>
  </si>
  <si>
    <t>CARTUCHO TONER IMPRESSORA SAMSUNG,Referência Impressora: Séries SCX-4200, Referência Cartucho: SCX-D4200A, Tipo Cartucho: Original ou compatível não remanufaturado, recondicionado ou reciclado, Cor: Preta, Rendimento: Aproximadamente 3.000 páginas.</t>
  </si>
  <si>
    <t>Toner, Impressora HP, Referência Cartucho: CB540A</t>
  </si>
  <si>
    <t>TONER IMPRESSORA HP,Referência Cartucho: CB540A, Referência Impressora: CP1215n, CP1515n, CP1518n, HP Color LaserJet Série CP1210, CP1510 e CM1312, Tipo Cartucho: Original ou compatível não remanufaturado, recondicionado ou reciclado, Cor Tinta: Preta.</t>
  </si>
  <si>
    <t>SEE - SECRETARIA DE ESTADO DE EDUCAÇÃO DO DISTRITO FEDERAL</t>
  </si>
  <si>
    <t>FHB-DF - FUNDAÇÃO HEMOCENTRO DE BRASÍLIA</t>
  </si>
  <si>
    <t>Toner, Impressora HP, Referência Cartucho: CB541A</t>
  </si>
  <si>
    <t>TONER IMPRESSORA HP,Referência Cartucho: CB541A, Referência Impressora: CP1215n, CP1515n, CP1518n, HP Color LaserJet Série CP1210, CP1510 e CM1312, Tipo Cartucho: Original ou compatível não remanufaturado, recondicionado ou reciclado, Cor Tinta: Ciano.</t>
  </si>
  <si>
    <t>Toner, Impressora HP, Referência Cartucho: CB542A</t>
  </si>
  <si>
    <t>TONER IMPRESSORA HP,Referência Cartucho: CB542A, Referência Impressora: CP1215n, CP1515n, CP1518n, HP Color LaserJet Série CP1210, CP1510 e CM1312, Tipo Cartucho: Original ou compatível não remanufaturado, recondicionado ou reciclado, Cor Tinta: Amarela.</t>
  </si>
  <si>
    <t>RA-X - ADMINISTRAÇÃO REGIONAL DO GUARÁ</t>
  </si>
  <si>
    <t>Toner, Impressora HP, Referência Cartucho: CB543A</t>
  </si>
  <si>
    <t>TONER IMPRESSORA HP,Referência Cartucho: CB543A, Referência Impressora: CP1215n, CP1515n, CP1518n, HP Color LaserJet Série CP1210, CP1510 e CM1312, Tipo Cartucho: Original ou compatível não remanufaturado, recondicionado ou reciclado, Cor Tinta: Magenta.</t>
  </si>
  <si>
    <t>Toner, Impressora Hp, Referência Cartucho: compatível com HP CE505A</t>
  </si>
  <si>
    <t>TONER IMPRESSORA HP,Referência Cartucho: compatível com HP CE505A, Referência Impressora: HP Laserjet P2035/2055, Tipo Cartucho: original ou compatível, não remanufaturado, recondicionado ou reciclado, Cor Tinta: preta</t>
  </si>
  <si>
    <t>SEJUS - SECRETARIA DE ESTADO DE JUSTIÇA E CIDADANIA DO DISTRITO FEDERAL</t>
  </si>
  <si>
    <t>Demanda SEE</t>
  </si>
  <si>
    <t>9007/2018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</si>
</sst>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&quot; Itens Respondidos&quot;"/>
    <numFmt numFmtId="165" formatCode="0&quot; Itens Sem Resposta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65">
    <xf numFmtId="0" fontId="0" fillId="0" borderId="0" xfId="0"/>
    <xf numFmtId="0" fontId="4" fillId="0" borderId="0" xfId="0" applyFont="1"/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 applyProtection="1">
      <alignment/>
      <protection/>
    </xf>
    <xf numFmtId="0" fontId="0" fillId="3" borderId="0" xfId="0" applyFill="1" applyProtection="1"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/>
      <protection/>
    </xf>
    <xf numFmtId="0" fontId="0" fillId="4" borderId="4" xfId="0" applyFill="1" applyBorder="1" applyAlignment="1" applyProtection="1">
      <alignment horizontal="left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3" fontId="0" fillId="4" borderId="4" xfId="20" applyNumberFormat="1" applyFon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/>
      <protection/>
    </xf>
    <xf numFmtId="0" fontId="2" fillId="0" borderId="0" xfId="22" applyFont="1" applyFill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0" xfId="22" applyFill="1">
      <alignment/>
      <protection/>
    </xf>
    <xf numFmtId="0" fontId="0" fillId="0" borderId="0" xfId="22" applyFont="1" applyFill="1">
      <alignment/>
      <protection/>
    </xf>
    <xf numFmtId="0" fontId="4" fillId="0" borderId="0" xfId="0" applyFont="1" applyAlignment="1">
      <alignment wrapText="1"/>
    </xf>
    <xf numFmtId="0" fontId="0" fillId="3" borderId="0" xfId="22" applyFont="1" applyFill="1">
      <alignment/>
      <protection/>
    </xf>
    <xf numFmtId="0" fontId="0" fillId="3" borderId="0" xfId="22" applyFill="1">
      <alignment/>
      <protection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 wrapText="1"/>
    </xf>
    <xf numFmtId="0" fontId="0" fillId="6" borderId="0" xfId="22" applyFill="1">
      <alignment/>
      <protection/>
    </xf>
    <xf numFmtId="0" fontId="0" fillId="7" borderId="0" xfId="22" applyFill="1">
      <alignment/>
      <protection/>
    </xf>
    <xf numFmtId="9" fontId="0" fillId="4" borderId="5" xfId="2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/>
    </xf>
    <xf numFmtId="0" fontId="2" fillId="8" borderId="2" xfId="0" applyFont="1" applyFill="1" applyBorder="1" applyAlignment="1" applyProtection="1">
      <alignment horizontal="center" vertical="center" wrapText="1"/>
      <protection/>
    </xf>
    <xf numFmtId="0" fontId="2" fillId="8" borderId="7" xfId="0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5" fillId="8" borderId="16" xfId="0" applyFont="1" applyFill="1" applyBorder="1" applyAlignment="1" applyProtection="1">
      <alignment horizontal="right" vertical="center" wrapText="1"/>
      <protection/>
    </xf>
    <xf numFmtId="0" fontId="5" fillId="8" borderId="17" xfId="0" applyFont="1" applyFill="1" applyBorder="1" applyAlignment="1" applyProtection="1">
      <alignment horizontal="right" vertical="center" wrapText="1"/>
      <protection/>
    </xf>
    <xf numFmtId="164" fontId="2" fillId="8" borderId="8" xfId="0" applyNumberFormat="1" applyFont="1" applyFill="1" applyBorder="1" applyAlignment="1" applyProtection="1">
      <alignment horizontal="center" vertical="center"/>
      <protection/>
    </xf>
    <xf numFmtId="164" fontId="2" fillId="8" borderId="9" xfId="0" applyNumberFormat="1" applyFont="1" applyFill="1" applyBorder="1" applyAlignment="1" applyProtection="1">
      <alignment horizontal="center" vertical="center"/>
      <protection/>
    </xf>
    <xf numFmtId="164" fontId="2" fillId="8" borderId="10" xfId="0" applyNumberFormat="1" applyFont="1" applyFill="1" applyBorder="1" applyAlignment="1" applyProtection="1">
      <alignment horizontal="center" vertical="center"/>
      <protection/>
    </xf>
    <xf numFmtId="164" fontId="2" fillId="8" borderId="13" xfId="0" applyNumberFormat="1" applyFont="1" applyFill="1" applyBorder="1" applyAlignment="1" applyProtection="1">
      <alignment horizontal="center" vertical="center"/>
      <protection/>
    </xf>
    <xf numFmtId="164" fontId="2" fillId="8" borderId="14" xfId="0" applyNumberFormat="1" applyFont="1" applyFill="1" applyBorder="1" applyAlignment="1" applyProtection="1">
      <alignment horizontal="center" vertical="center"/>
      <protection/>
    </xf>
    <xf numFmtId="164" fontId="2" fillId="8" borderId="15" xfId="0" applyNumberFormat="1" applyFont="1" applyFill="1" applyBorder="1" applyAlignment="1" applyProtection="1">
      <alignment horizontal="center" vertical="center"/>
      <protection/>
    </xf>
    <xf numFmtId="165" fontId="2" fillId="8" borderId="8" xfId="0" applyNumberFormat="1" applyFont="1" applyFill="1" applyBorder="1" applyAlignment="1" applyProtection="1">
      <alignment horizontal="center" vertical="center"/>
      <protection/>
    </xf>
    <xf numFmtId="165" fontId="2" fillId="8" borderId="10" xfId="0" applyNumberFormat="1" applyFont="1" applyFill="1" applyBorder="1" applyAlignment="1" applyProtection="1">
      <alignment horizontal="center" vertical="center"/>
      <protection/>
    </xf>
    <xf numFmtId="165" fontId="2" fillId="8" borderId="13" xfId="0" applyNumberFormat="1" applyFont="1" applyFill="1" applyBorder="1" applyAlignment="1" applyProtection="1">
      <alignment horizontal="center" vertical="center"/>
      <protection/>
    </xf>
    <xf numFmtId="165" fontId="2" fillId="8" borderId="15" xfId="0" applyNumberFormat="1" applyFont="1" applyFill="1" applyBorder="1" applyAlignment="1" applyProtection="1">
      <alignment horizontal="center" vertical="center"/>
      <protection/>
    </xf>
    <xf numFmtId="0" fontId="5" fillId="8" borderId="16" xfId="0" applyFont="1" applyFill="1" applyBorder="1" applyAlignment="1" applyProtection="1">
      <alignment horizontal="left" vertical="top" wrapText="1"/>
      <protection/>
    </xf>
    <xf numFmtId="0" fontId="5" fillId="8" borderId="17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3" xfId="22"/>
    <cellStyle name="Normal 2" xfId="23"/>
  </cellStyles>
  <dxfs count="7">
    <dxf>
      <font>
        <b/>
        <i val="0"/>
        <color theme="1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zoomScale="70" zoomScaleNormal="70" workbookViewId="0" topLeftCell="A1">
      <selection activeCell="A2" sqref="A2"/>
    </sheetView>
  </sheetViews>
  <sheetFormatPr defaultColWidth="9.140625" defaultRowHeight="15"/>
  <cols>
    <col min="1" max="1" width="34.00390625" style="0" customWidth="1"/>
    <col min="2" max="2" width="39.421875" style="1" customWidth="1"/>
    <col min="3" max="3" width="31.00390625" style="22" customWidth="1"/>
    <col min="4" max="4" width="64.140625" style="22" customWidth="1"/>
    <col min="5" max="5" width="16.140625" style="1" customWidth="1"/>
    <col min="6" max="6" width="12.421875" style="1" bestFit="1" customWidth="1"/>
    <col min="7" max="7" width="39.57421875" style="22" customWidth="1"/>
    <col min="8" max="8" width="23.28125" style="1" customWidth="1"/>
    <col min="9" max="9" width="21.421875" style="1" customWidth="1"/>
    <col min="10" max="10" width="12.140625" style="0" bestFit="1" customWidth="1"/>
    <col min="11" max="16384" width="9.140625" style="1" customWidth="1"/>
  </cols>
  <sheetData>
    <row r="1" spans="1:10" ht="31.5">
      <c r="A1" s="25" t="s">
        <v>0</v>
      </c>
      <c r="B1" s="25" t="s">
        <v>1</v>
      </c>
      <c r="C1" s="25" t="s">
        <v>2</v>
      </c>
      <c r="D1" s="25" t="s">
        <v>3</v>
      </c>
      <c r="E1" s="25" t="s">
        <v>66</v>
      </c>
      <c r="F1" s="26" t="s">
        <v>4</v>
      </c>
      <c r="G1" s="25" t="s">
        <v>5</v>
      </c>
      <c r="H1" s="27" t="s">
        <v>127</v>
      </c>
      <c r="I1" s="27" t="s">
        <v>6</v>
      </c>
      <c r="J1" s="25" t="s">
        <v>43</v>
      </c>
    </row>
    <row r="2" spans="1:10" ht="78.75">
      <c r="A2" s="38" t="s">
        <v>128</v>
      </c>
      <c r="B2" s="36" t="str">
        <f>CONCATENATE(A2," - ",F2)</f>
        <v>3.3.90.30.17.03.0061.000016-01 - 80</v>
      </c>
      <c r="C2" s="35" t="s">
        <v>159</v>
      </c>
      <c r="D2" s="37" t="s">
        <v>130</v>
      </c>
      <c r="E2" s="36" t="s">
        <v>132</v>
      </c>
      <c r="F2" s="36">
        <v>80</v>
      </c>
      <c r="G2" s="35" t="s">
        <v>133</v>
      </c>
      <c r="H2" s="36">
        <v>300</v>
      </c>
      <c r="I2" s="36">
        <v>300</v>
      </c>
      <c r="J2" s="35" t="s">
        <v>225</v>
      </c>
    </row>
    <row r="3" spans="1:10" ht="78.75">
      <c r="A3" s="38" t="s">
        <v>129</v>
      </c>
      <c r="B3" s="36" t="str">
        <f aca="true" t="shared" si="0" ref="B3:B47">CONCATENATE(A3," - ",F3)</f>
        <v>3.3.90.30.17.03.0085.000030-01 - 80</v>
      </c>
      <c r="C3" s="35" t="s">
        <v>160</v>
      </c>
      <c r="D3" s="37" t="s">
        <v>131</v>
      </c>
      <c r="E3" s="36" t="s">
        <v>132</v>
      </c>
      <c r="F3" s="36">
        <v>80</v>
      </c>
      <c r="G3" s="35" t="s">
        <v>133</v>
      </c>
      <c r="H3" s="36">
        <v>135</v>
      </c>
      <c r="I3" s="36">
        <v>135</v>
      </c>
      <c r="J3" s="35" t="s">
        <v>225</v>
      </c>
    </row>
    <row r="4" spans="1:10" ht="63">
      <c r="A4" s="38" t="s">
        <v>137</v>
      </c>
      <c r="B4" s="36" t="str">
        <f t="shared" si="0"/>
        <v>3.3.90.30.17.02.0039.000002-01 - 53</v>
      </c>
      <c r="C4" s="35" t="s">
        <v>161</v>
      </c>
      <c r="D4" s="37" t="s">
        <v>162</v>
      </c>
      <c r="E4" s="36" t="s">
        <v>132</v>
      </c>
      <c r="F4" s="36">
        <v>53</v>
      </c>
      <c r="G4" s="35" t="s">
        <v>163</v>
      </c>
      <c r="H4" s="36">
        <v>0</v>
      </c>
      <c r="I4" s="36">
        <v>0</v>
      </c>
      <c r="J4" s="38" t="s">
        <v>226</v>
      </c>
    </row>
    <row r="5" spans="1:10" ht="63">
      <c r="A5" s="38" t="s">
        <v>137</v>
      </c>
      <c r="B5" s="36" t="str">
        <f t="shared" si="0"/>
        <v>3.3.90.30.17.02.0039.000002-01 - 64</v>
      </c>
      <c r="C5" s="35" t="s">
        <v>161</v>
      </c>
      <c r="D5" s="37" t="s">
        <v>162</v>
      </c>
      <c r="E5" s="36" t="s">
        <v>132</v>
      </c>
      <c r="F5" s="36">
        <v>64</v>
      </c>
      <c r="G5" s="35" t="s">
        <v>164</v>
      </c>
      <c r="H5" s="36">
        <v>0</v>
      </c>
      <c r="I5" s="36">
        <v>0</v>
      </c>
      <c r="J5" s="38" t="s">
        <v>226</v>
      </c>
    </row>
    <row r="6" spans="1:10" ht="94.5">
      <c r="A6" s="38" t="s">
        <v>138</v>
      </c>
      <c r="B6" s="36" t="str">
        <f t="shared" si="0"/>
        <v>3.3.90.30.17.03.0067.000040-01 - 391</v>
      </c>
      <c r="C6" s="35" t="s">
        <v>165</v>
      </c>
      <c r="D6" s="37" t="s">
        <v>166</v>
      </c>
      <c r="E6" s="36" t="s">
        <v>132</v>
      </c>
      <c r="F6" s="36">
        <v>391</v>
      </c>
      <c r="G6" s="35" t="s">
        <v>167</v>
      </c>
      <c r="H6" s="36">
        <v>0</v>
      </c>
      <c r="I6" s="36">
        <v>0</v>
      </c>
      <c r="J6" s="38" t="s">
        <v>226</v>
      </c>
    </row>
    <row r="7" spans="1:10" ht="94.5">
      <c r="A7" s="38" t="s">
        <v>139</v>
      </c>
      <c r="B7" s="36" t="str">
        <f t="shared" si="0"/>
        <v>3.3.90.30.17.03.0067.000041-01 - 391</v>
      </c>
      <c r="C7" s="35" t="s">
        <v>168</v>
      </c>
      <c r="D7" s="37" t="s">
        <v>169</v>
      </c>
      <c r="E7" s="36" t="s">
        <v>132</v>
      </c>
      <c r="F7" s="36">
        <v>391</v>
      </c>
      <c r="G7" s="35" t="s">
        <v>167</v>
      </c>
      <c r="H7" s="36">
        <v>0</v>
      </c>
      <c r="I7" s="36">
        <v>0</v>
      </c>
      <c r="J7" s="38" t="s">
        <v>226</v>
      </c>
    </row>
    <row r="8" spans="1:10" ht="63">
      <c r="A8" s="38" t="s">
        <v>140</v>
      </c>
      <c r="B8" s="36" t="str">
        <f t="shared" si="0"/>
        <v>3.3.90.30.17.03.0067.000036-01 - 50</v>
      </c>
      <c r="C8" s="35" t="s">
        <v>170</v>
      </c>
      <c r="D8" s="37" t="s">
        <v>171</v>
      </c>
      <c r="E8" s="36" t="s">
        <v>132</v>
      </c>
      <c r="F8" s="36">
        <v>50</v>
      </c>
      <c r="G8" s="35" t="s">
        <v>172</v>
      </c>
      <c r="H8" s="36">
        <v>0</v>
      </c>
      <c r="I8" s="36">
        <v>0</v>
      </c>
      <c r="J8" s="38" t="s">
        <v>226</v>
      </c>
    </row>
    <row r="9" spans="1:10" ht="63">
      <c r="A9" s="38" t="s">
        <v>141</v>
      </c>
      <c r="B9" s="36" t="str">
        <f t="shared" si="0"/>
        <v>3.3.90.30.17.03.0067.000037-01 - 50</v>
      </c>
      <c r="C9" s="35" t="s">
        <v>173</v>
      </c>
      <c r="D9" s="37" t="s">
        <v>174</v>
      </c>
      <c r="E9" s="36" t="s">
        <v>132</v>
      </c>
      <c r="F9" s="36">
        <v>50</v>
      </c>
      <c r="G9" s="35" t="s">
        <v>172</v>
      </c>
      <c r="H9" s="36">
        <v>0</v>
      </c>
      <c r="I9" s="36">
        <v>0</v>
      </c>
      <c r="J9" s="38" t="s">
        <v>226</v>
      </c>
    </row>
    <row r="10" spans="1:10" ht="63">
      <c r="A10" s="38" t="s">
        <v>142</v>
      </c>
      <c r="B10" s="36" t="str">
        <f t="shared" si="0"/>
        <v>3.3.90.30.17.03.0067.000038-01 - 50</v>
      </c>
      <c r="C10" s="35" t="s">
        <v>175</v>
      </c>
      <c r="D10" s="37" t="s">
        <v>176</v>
      </c>
      <c r="E10" s="36" t="s">
        <v>132</v>
      </c>
      <c r="F10" s="36">
        <v>50</v>
      </c>
      <c r="G10" s="35" t="s">
        <v>172</v>
      </c>
      <c r="H10" s="36">
        <v>0</v>
      </c>
      <c r="I10" s="36">
        <v>0</v>
      </c>
      <c r="J10" s="38" t="s">
        <v>226</v>
      </c>
    </row>
    <row r="11" spans="1:10" ht="78.75">
      <c r="A11" s="38" t="s">
        <v>143</v>
      </c>
      <c r="B11" s="36" t="str">
        <f t="shared" si="0"/>
        <v>3.3.90.30.17.03.0067.000032-01 - 40</v>
      </c>
      <c r="C11" s="35" t="s">
        <v>177</v>
      </c>
      <c r="D11" s="37" t="s">
        <v>178</v>
      </c>
      <c r="E11" s="36" t="s">
        <v>132</v>
      </c>
      <c r="F11" s="36">
        <v>40</v>
      </c>
      <c r="G11" s="35" t="s">
        <v>179</v>
      </c>
      <c r="H11" s="36">
        <v>0</v>
      </c>
      <c r="I11" s="36">
        <v>0</v>
      </c>
      <c r="J11" s="38" t="s">
        <v>226</v>
      </c>
    </row>
    <row r="12" spans="1:10" ht="78.75">
      <c r="A12" s="38" t="s">
        <v>143</v>
      </c>
      <c r="B12" s="36" t="str">
        <f t="shared" si="0"/>
        <v>3.3.90.30.17.03.0067.000032-01 - 304</v>
      </c>
      <c r="C12" s="35" t="s">
        <v>177</v>
      </c>
      <c r="D12" s="37" t="s">
        <v>178</v>
      </c>
      <c r="E12" s="36" t="s">
        <v>132</v>
      </c>
      <c r="F12" s="36">
        <v>304</v>
      </c>
      <c r="G12" s="35" t="s">
        <v>180</v>
      </c>
      <c r="H12" s="36">
        <v>0</v>
      </c>
      <c r="I12" s="36">
        <v>0</v>
      </c>
      <c r="J12" s="38" t="s">
        <v>226</v>
      </c>
    </row>
    <row r="13" spans="1:10" ht="78.75">
      <c r="A13" s="38" t="s">
        <v>143</v>
      </c>
      <c r="B13" s="36" t="str">
        <f t="shared" si="0"/>
        <v>3.3.90.30.17.03.0067.000032-01 - 132</v>
      </c>
      <c r="C13" s="35" t="s">
        <v>177</v>
      </c>
      <c r="D13" s="37" t="s">
        <v>178</v>
      </c>
      <c r="E13" s="36" t="s">
        <v>132</v>
      </c>
      <c r="F13" s="36">
        <v>132</v>
      </c>
      <c r="G13" s="35" t="s">
        <v>181</v>
      </c>
      <c r="H13" s="36">
        <v>10</v>
      </c>
      <c r="I13" s="36">
        <v>10</v>
      </c>
      <c r="J13" s="38" t="s">
        <v>226</v>
      </c>
    </row>
    <row r="14" spans="1:10" ht="78.75">
      <c r="A14" s="38" t="s">
        <v>144</v>
      </c>
      <c r="B14" s="36" t="str">
        <f t="shared" si="0"/>
        <v>3.3.90.30.17.03.0067.000033-01 - 148</v>
      </c>
      <c r="C14" s="35" t="s">
        <v>182</v>
      </c>
      <c r="D14" s="37" t="s">
        <v>183</v>
      </c>
      <c r="E14" s="36" t="s">
        <v>132</v>
      </c>
      <c r="F14" s="36">
        <v>148</v>
      </c>
      <c r="G14" s="35" t="s">
        <v>184</v>
      </c>
      <c r="H14" s="36">
        <v>0</v>
      </c>
      <c r="I14" s="36">
        <v>0</v>
      </c>
      <c r="J14" s="38" t="s">
        <v>226</v>
      </c>
    </row>
    <row r="15" spans="1:10" ht="78.75">
      <c r="A15" s="38" t="s">
        <v>144</v>
      </c>
      <c r="B15" s="36" t="str">
        <f t="shared" si="0"/>
        <v>3.3.90.30.17.03.0067.000033-01 - 132</v>
      </c>
      <c r="C15" s="35" t="s">
        <v>182</v>
      </c>
      <c r="D15" s="37" t="s">
        <v>183</v>
      </c>
      <c r="E15" s="36" t="s">
        <v>132</v>
      </c>
      <c r="F15" s="36">
        <v>132</v>
      </c>
      <c r="G15" s="35" t="s">
        <v>181</v>
      </c>
      <c r="H15" s="36">
        <v>0</v>
      </c>
      <c r="I15" s="36">
        <v>0</v>
      </c>
      <c r="J15" s="38" t="s">
        <v>226</v>
      </c>
    </row>
    <row r="16" spans="1:10" ht="78.75">
      <c r="A16" s="38" t="s">
        <v>145</v>
      </c>
      <c r="B16" s="36" t="str">
        <f t="shared" si="0"/>
        <v>3.3.90.30.17.03.0067.000039-01 - 391</v>
      </c>
      <c r="C16" s="35" t="s">
        <v>185</v>
      </c>
      <c r="D16" s="37" t="s">
        <v>186</v>
      </c>
      <c r="E16" s="36" t="s">
        <v>132</v>
      </c>
      <c r="F16" s="36">
        <v>391</v>
      </c>
      <c r="G16" s="35" t="s">
        <v>167</v>
      </c>
      <c r="H16" s="36">
        <v>0</v>
      </c>
      <c r="I16" s="36">
        <v>0</v>
      </c>
      <c r="J16" s="38" t="s">
        <v>226</v>
      </c>
    </row>
    <row r="17" spans="1:10" ht="236.25">
      <c r="A17" s="38" t="s">
        <v>146</v>
      </c>
      <c r="B17" s="36" t="str">
        <f t="shared" si="0"/>
        <v>3.3.90.30.17.03.0037.000173-01 - 50</v>
      </c>
      <c r="C17" s="35" t="s">
        <v>187</v>
      </c>
      <c r="D17" s="37" t="s">
        <v>188</v>
      </c>
      <c r="E17" s="36" t="s">
        <v>132</v>
      </c>
      <c r="F17" s="36">
        <v>50</v>
      </c>
      <c r="G17" s="35" t="s">
        <v>172</v>
      </c>
      <c r="H17" s="36">
        <v>0</v>
      </c>
      <c r="I17" s="36">
        <v>0</v>
      </c>
      <c r="J17" s="38" t="s">
        <v>226</v>
      </c>
    </row>
    <row r="18" spans="1:10" ht="78.75">
      <c r="A18" s="38" t="s">
        <v>147</v>
      </c>
      <c r="B18" s="36" t="str">
        <f t="shared" si="0"/>
        <v>3.3.90.30.17.03.0037.000167-01 - 431</v>
      </c>
      <c r="C18" s="35" t="s">
        <v>189</v>
      </c>
      <c r="D18" s="37" t="s">
        <v>190</v>
      </c>
      <c r="E18" s="36" t="s">
        <v>132</v>
      </c>
      <c r="F18" s="36">
        <v>431</v>
      </c>
      <c r="G18" s="35" t="s">
        <v>191</v>
      </c>
      <c r="H18" s="36">
        <v>0</v>
      </c>
      <c r="I18" s="36">
        <v>0</v>
      </c>
      <c r="J18" s="38" t="s">
        <v>226</v>
      </c>
    </row>
    <row r="19" spans="1:10" ht="78.75">
      <c r="A19" s="38" t="s">
        <v>147</v>
      </c>
      <c r="B19" s="36" t="str">
        <f t="shared" si="0"/>
        <v>3.3.90.30.17.03.0037.000167-01 - 139</v>
      </c>
      <c r="C19" s="35" t="s">
        <v>189</v>
      </c>
      <c r="D19" s="37" t="s">
        <v>190</v>
      </c>
      <c r="E19" s="36" t="s">
        <v>132</v>
      </c>
      <c r="F19" s="36">
        <v>139</v>
      </c>
      <c r="G19" s="35" t="s">
        <v>192</v>
      </c>
      <c r="H19" s="36">
        <v>0</v>
      </c>
      <c r="I19" s="36">
        <v>0</v>
      </c>
      <c r="J19" s="38" t="s">
        <v>226</v>
      </c>
    </row>
    <row r="20" spans="1:10" ht="78.75">
      <c r="A20" s="38" t="s">
        <v>147</v>
      </c>
      <c r="B20" s="36" t="str">
        <f t="shared" si="0"/>
        <v>3.3.90.30.17.03.0037.000167-01 - 112</v>
      </c>
      <c r="C20" s="35" t="s">
        <v>189</v>
      </c>
      <c r="D20" s="37" t="s">
        <v>190</v>
      </c>
      <c r="E20" s="36" t="s">
        <v>132</v>
      </c>
      <c r="F20" s="36">
        <v>112</v>
      </c>
      <c r="G20" s="35" t="s">
        <v>193</v>
      </c>
      <c r="H20" s="36">
        <v>0</v>
      </c>
      <c r="I20" s="36">
        <v>0</v>
      </c>
      <c r="J20" s="38" t="s">
        <v>226</v>
      </c>
    </row>
    <row r="21" spans="1:10" ht="78.75">
      <c r="A21" s="38" t="s">
        <v>148</v>
      </c>
      <c r="B21" s="36" t="str">
        <f t="shared" si="0"/>
        <v>3.3.90.30.17.03.0037.000168-01 - 151</v>
      </c>
      <c r="C21" s="35" t="s">
        <v>194</v>
      </c>
      <c r="D21" s="37" t="s">
        <v>195</v>
      </c>
      <c r="E21" s="36" t="s">
        <v>132</v>
      </c>
      <c r="F21" s="36">
        <v>151</v>
      </c>
      <c r="G21" s="35" t="s">
        <v>196</v>
      </c>
      <c r="H21" s="36">
        <v>0</v>
      </c>
      <c r="I21" s="36">
        <v>0</v>
      </c>
      <c r="J21" s="38" t="s">
        <v>226</v>
      </c>
    </row>
    <row r="22" spans="1:10" ht="110.25">
      <c r="A22" s="38" t="s">
        <v>149</v>
      </c>
      <c r="B22" s="36" t="str">
        <f t="shared" si="0"/>
        <v>3.3.90.30.17.03.0027.000047-01 - 305</v>
      </c>
      <c r="C22" s="35" t="s">
        <v>197</v>
      </c>
      <c r="D22" s="37" t="s">
        <v>198</v>
      </c>
      <c r="E22" s="36" t="s">
        <v>132</v>
      </c>
      <c r="F22" s="36">
        <v>305</v>
      </c>
      <c r="G22" s="35" t="s">
        <v>199</v>
      </c>
      <c r="H22" s="36">
        <v>0</v>
      </c>
      <c r="I22" s="36">
        <v>0</v>
      </c>
      <c r="J22" s="38" t="s">
        <v>226</v>
      </c>
    </row>
    <row r="23" spans="1:10" ht="78.75">
      <c r="A23" s="38" t="s">
        <v>150</v>
      </c>
      <c r="B23" s="36" t="str">
        <f t="shared" si="0"/>
        <v>3.3.90.30.17.03.0027.000044-01 - 196</v>
      </c>
      <c r="C23" s="35" t="s">
        <v>200</v>
      </c>
      <c r="D23" s="37" t="s">
        <v>201</v>
      </c>
      <c r="E23" s="36" t="s">
        <v>132</v>
      </c>
      <c r="F23" s="36">
        <v>196</v>
      </c>
      <c r="G23" s="35" t="s">
        <v>202</v>
      </c>
      <c r="H23" s="36">
        <v>0</v>
      </c>
      <c r="I23" s="36">
        <v>0</v>
      </c>
      <c r="J23" s="38" t="s">
        <v>226</v>
      </c>
    </row>
    <row r="24" spans="1:10" ht="78.75">
      <c r="A24" s="38" t="s">
        <v>150</v>
      </c>
      <c r="B24" s="36" t="str">
        <f t="shared" si="0"/>
        <v>3.3.90.30.17.03.0027.000044-01 - 305</v>
      </c>
      <c r="C24" s="35" t="s">
        <v>200</v>
      </c>
      <c r="D24" s="37" t="s">
        <v>201</v>
      </c>
      <c r="E24" s="36" t="s">
        <v>132</v>
      </c>
      <c r="F24" s="36">
        <v>305</v>
      </c>
      <c r="G24" s="35" t="s">
        <v>199</v>
      </c>
      <c r="H24" s="36">
        <v>0</v>
      </c>
      <c r="I24" s="36">
        <v>0</v>
      </c>
      <c r="J24" s="38" t="s">
        <v>226</v>
      </c>
    </row>
    <row r="25" spans="1:10" ht="78.75">
      <c r="A25" s="38" t="s">
        <v>150</v>
      </c>
      <c r="B25" s="36" t="str">
        <f t="shared" si="0"/>
        <v>3.3.90.30.17.03.0027.000044-01 - 135</v>
      </c>
      <c r="C25" s="35" t="s">
        <v>200</v>
      </c>
      <c r="D25" s="37" t="s">
        <v>201</v>
      </c>
      <c r="E25" s="36" t="s">
        <v>132</v>
      </c>
      <c r="F25" s="36">
        <v>135</v>
      </c>
      <c r="G25" s="35" t="s">
        <v>203</v>
      </c>
      <c r="H25" s="36">
        <v>0</v>
      </c>
      <c r="I25" s="36">
        <v>0</v>
      </c>
      <c r="J25" s="38" t="s">
        <v>226</v>
      </c>
    </row>
    <row r="26" spans="1:10" ht="78.75">
      <c r="A26" s="38" t="s">
        <v>150</v>
      </c>
      <c r="B26" s="36" t="str">
        <f t="shared" si="0"/>
        <v>3.3.90.30.17.03.0027.000044-01 - 390</v>
      </c>
      <c r="C26" s="35" t="s">
        <v>200</v>
      </c>
      <c r="D26" s="37" t="s">
        <v>201</v>
      </c>
      <c r="E26" s="36" t="s">
        <v>132</v>
      </c>
      <c r="F26" s="36">
        <v>390</v>
      </c>
      <c r="G26" s="35" t="s">
        <v>204</v>
      </c>
      <c r="H26" s="36">
        <v>0</v>
      </c>
      <c r="I26" s="36">
        <v>0</v>
      </c>
      <c r="J26" s="38" t="s">
        <v>226</v>
      </c>
    </row>
    <row r="27" spans="1:10" ht="78.75">
      <c r="A27" s="38" t="s">
        <v>151</v>
      </c>
      <c r="B27" s="36" t="str">
        <f t="shared" si="0"/>
        <v>3.3.90.30.17.03.0027.000045-01 - 196</v>
      </c>
      <c r="C27" s="35" t="s">
        <v>205</v>
      </c>
      <c r="D27" s="37" t="s">
        <v>206</v>
      </c>
      <c r="E27" s="36" t="s">
        <v>132</v>
      </c>
      <c r="F27" s="36">
        <v>196</v>
      </c>
      <c r="G27" s="35" t="s">
        <v>202</v>
      </c>
      <c r="H27" s="36">
        <v>0</v>
      </c>
      <c r="I27" s="36">
        <v>0</v>
      </c>
      <c r="J27" s="38" t="s">
        <v>226</v>
      </c>
    </row>
    <row r="28" spans="1:10" ht="78.75">
      <c r="A28" s="38" t="s">
        <v>151</v>
      </c>
      <c r="B28" s="36" t="str">
        <f t="shared" si="0"/>
        <v>3.3.90.30.17.03.0027.000045-01 - 40</v>
      </c>
      <c r="C28" s="35" t="s">
        <v>205</v>
      </c>
      <c r="D28" s="37" t="s">
        <v>206</v>
      </c>
      <c r="E28" s="36" t="s">
        <v>132</v>
      </c>
      <c r="F28" s="36">
        <v>40</v>
      </c>
      <c r="G28" s="35" t="s">
        <v>179</v>
      </c>
      <c r="H28" s="36">
        <v>0</v>
      </c>
      <c r="I28" s="36">
        <v>0</v>
      </c>
      <c r="J28" s="38" t="s">
        <v>226</v>
      </c>
    </row>
    <row r="29" spans="1:10" ht="78.75">
      <c r="A29" s="38" t="s">
        <v>151</v>
      </c>
      <c r="B29" s="36" t="str">
        <f t="shared" si="0"/>
        <v>3.3.90.30.17.03.0027.000045-01 - 135</v>
      </c>
      <c r="C29" s="35" t="s">
        <v>205</v>
      </c>
      <c r="D29" s="37" t="s">
        <v>206</v>
      </c>
      <c r="E29" s="36" t="s">
        <v>132</v>
      </c>
      <c r="F29" s="36">
        <v>135</v>
      </c>
      <c r="G29" s="35" t="s">
        <v>203</v>
      </c>
      <c r="H29" s="36">
        <v>0</v>
      </c>
      <c r="I29" s="36">
        <v>0</v>
      </c>
      <c r="J29" s="38" t="s">
        <v>226</v>
      </c>
    </row>
    <row r="30" spans="1:10" ht="78.75">
      <c r="A30" s="38" t="s">
        <v>152</v>
      </c>
      <c r="B30" s="36" t="str">
        <f t="shared" si="0"/>
        <v>3.3.90.30.17.03.0027.000043-01 - 196</v>
      </c>
      <c r="C30" s="35" t="s">
        <v>207</v>
      </c>
      <c r="D30" s="37" t="s">
        <v>208</v>
      </c>
      <c r="E30" s="36" t="s">
        <v>132</v>
      </c>
      <c r="F30" s="36">
        <v>196</v>
      </c>
      <c r="G30" s="35" t="s">
        <v>202</v>
      </c>
      <c r="H30" s="36">
        <v>0</v>
      </c>
      <c r="I30" s="36">
        <v>0</v>
      </c>
      <c r="J30" s="38" t="s">
        <v>226</v>
      </c>
    </row>
    <row r="31" spans="1:10" ht="78.75">
      <c r="A31" s="38" t="s">
        <v>152</v>
      </c>
      <c r="B31" s="36" t="str">
        <f t="shared" si="0"/>
        <v>3.3.90.30.17.03.0027.000043-01 - 135</v>
      </c>
      <c r="C31" s="35" t="s">
        <v>207</v>
      </c>
      <c r="D31" s="37" t="s">
        <v>208</v>
      </c>
      <c r="E31" s="36" t="s">
        <v>132</v>
      </c>
      <c r="F31" s="36">
        <v>135</v>
      </c>
      <c r="G31" s="35" t="s">
        <v>203</v>
      </c>
      <c r="H31" s="36">
        <v>0</v>
      </c>
      <c r="I31" s="36">
        <v>0</v>
      </c>
      <c r="J31" s="38" t="s">
        <v>226</v>
      </c>
    </row>
    <row r="32" spans="1:10" ht="78.75">
      <c r="A32" s="38" t="s">
        <v>152</v>
      </c>
      <c r="B32" s="36" t="str">
        <f t="shared" si="0"/>
        <v>3.3.90.30.17.03.0027.000043-01 - 390</v>
      </c>
      <c r="C32" s="35" t="s">
        <v>207</v>
      </c>
      <c r="D32" s="37" t="s">
        <v>208</v>
      </c>
      <c r="E32" s="36" t="s">
        <v>132</v>
      </c>
      <c r="F32" s="36">
        <v>390</v>
      </c>
      <c r="G32" s="35" t="s">
        <v>204</v>
      </c>
      <c r="H32" s="36">
        <v>0</v>
      </c>
      <c r="I32" s="36">
        <v>0</v>
      </c>
      <c r="J32" s="38" t="s">
        <v>226</v>
      </c>
    </row>
    <row r="33" spans="1:10" ht="78.75">
      <c r="A33" s="38" t="s">
        <v>152</v>
      </c>
      <c r="B33" s="36" t="str">
        <f t="shared" si="0"/>
        <v>3.3.90.30.17.03.0027.000043-01 - 40</v>
      </c>
      <c r="C33" s="35" t="s">
        <v>207</v>
      </c>
      <c r="D33" s="37" t="s">
        <v>208</v>
      </c>
      <c r="E33" s="36" t="s">
        <v>132</v>
      </c>
      <c r="F33" s="36">
        <v>40</v>
      </c>
      <c r="G33" s="35" t="s">
        <v>179</v>
      </c>
      <c r="H33" s="36">
        <v>0</v>
      </c>
      <c r="I33" s="36">
        <v>0</v>
      </c>
      <c r="J33" s="38" t="s">
        <v>226</v>
      </c>
    </row>
    <row r="34" spans="1:10" ht="78.75">
      <c r="A34" s="38" t="s">
        <v>153</v>
      </c>
      <c r="B34" s="36" t="str">
        <f t="shared" si="0"/>
        <v>3.3.90.30.17.03.0085.000027-01 - 391</v>
      </c>
      <c r="C34" s="35" t="s">
        <v>209</v>
      </c>
      <c r="D34" s="37" t="s">
        <v>210</v>
      </c>
      <c r="E34" s="36" t="s">
        <v>132</v>
      </c>
      <c r="F34" s="36">
        <v>391</v>
      </c>
      <c r="G34" s="35" t="s">
        <v>167</v>
      </c>
      <c r="H34" s="36">
        <v>0</v>
      </c>
      <c r="I34" s="36">
        <v>0</v>
      </c>
      <c r="J34" s="38" t="s">
        <v>226</v>
      </c>
    </row>
    <row r="35" spans="1:10" ht="78.75">
      <c r="A35" s="38" t="s">
        <v>154</v>
      </c>
      <c r="B35" s="36" t="str">
        <f t="shared" si="0"/>
        <v>3.3.90.30.17.03.0042.000106-01 - 80</v>
      </c>
      <c r="C35" s="35" t="s">
        <v>211</v>
      </c>
      <c r="D35" s="37" t="s">
        <v>212</v>
      </c>
      <c r="E35" s="36" t="s">
        <v>132</v>
      </c>
      <c r="F35" s="36">
        <v>80</v>
      </c>
      <c r="G35" s="35" t="s">
        <v>213</v>
      </c>
      <c r="H35" s="36">
        <v>0</v>
      </c>
      <c r="I35" s="36">
        <v>0</v>
      </c>
      <c r="J35" s="38" t="s">
        <v>226</v>
      </c>
    </row>
    <row r="36" spans="1:10" ht="78.75">
      <c r="A36" s="38" t="s">
        <v>154</v>
      </c>
      <c r="B36" s="36" t="str">
        <f t="shared" si="0"/>
        <v>3.3.90.30.17.03.0042.000106-01 - 63</v>
      </c>
      <c r="C36" s="35" t="s">
        <v>211</v>
      </c>
      <c r="D36" s="37" t="s">
        <v>212</v>
      </c>
      <c r="E36" s="36" t="s">
        <v>132</v>
      </c>
      <c r="F36" s="36">
        <v>63</v>
      </c>
      <c r="G36" s="35" t="s">
        <v>214</v>
      </c>
      <c r="H36" s="36">
        <v>1</v>
      </c>
      <c r="I36" s="36">
        <v>1</v>
      </c>
      <c r="J36" s="38" t="s">
        <v>226</v>
      </c>
    </row>
    <row r="37" spans="1:10" ht="78.75">
      <c r="A37" s="38" t="s">
        <v>154</v>
      </c>
      <c r="B37" s="36" t="str">
        <f t="shared" si="0"/>
        <v>3.3.90.30.17.03.0042.000106-01 - 196</v>
      </c>
      <c r="C37" s="35" t="s">
        <v>211</v>
      </c>
      <c r="D37" s="37" t="s">
        <v>212</v>
      </c>
      <c r="E37" s="36" t="s">
        <v>132</v>
      </c>
      <c r="F37" s="36">
        <v>196</v>
      </c>
      <c r="G37" s="35" t="s">
        <v>202</v>
      </c>
      <c r="H37" s="36">
        <v>0</v>
      </c>
      <c r="I37" s="36">
        <v>0</v>
      </c>
      <c r="J37" s="38" t="s">
        <v>226</v>
      </c>
    </row>
    <row r="38" spans="1:10" ht="78.75">
      <c r="A38" s="38" t="s">
        <v>155</v>
      </c>
      <c r="B38" s="36" t="str">
        <f t="shared" si="0"/>
        <v>3.3.90.30.17.03.0042.000103-01 - 80</v>
      </c>
      <c r="C38" s="35" t="s">
        <v>215</v>
      </c>
      <c r="D38" s="37" t="s">
        <v>216</v>
      </c>
      <c r="E38" s="36" t="s">
        <v>132</v>
      </c>
      <c r="F38" s="36">
        <v>80</v>
      </c>
      <c r="G38" s="35" t="s">
        <v>213</v>
      </c>
      <c r="H38" s="36">
        <v>0</v>
      </c>
      <c r="I38" s="36">
        <v>0</v>
      </c>
      <c r="J38" s="38" t="s">
        <v>226</v>
      </c>
    </row>
    <row r="39" spans="1:10" ht="78.75">
      <c r="A39" s="38" t="s">
        <v>155</v>
      </c>
      <c r="B39" s="36" t="str">
        <f t="shared" si="0"/>
        <v>3.3.90.30.17.03.0042.000103-01 - 63</v>
      </c>
      <c r="C39" s="35" t="s">
        <v>215</v>
      </c>
      <c r="D39" s="37" t="s">
        <v>216</v>
      </c>
      <c r="E39" s="36" t="s">
        <v>132</v>
      </c>
      <c r="F39" s="36">
        <v>63</v>
      </c>
      <c r="G39" s="35" t="s">
        <v>214</v>
      </c>
      <c r="H39" s="36">
        <v>0</v>
      </c>
      <c r="I39" s="36">
        <v>0</v>
      </c>
      <c r="J39" s="38" t="s">
        <v>226</v>
      </c>
    </row>
    <row r="40" spans="1:10" ht="78.75">
      <c r="A40" s="38" t="s">
        <v>155</v>
      </c>
      <c r="B40" s="36" t="str">
        <f t="shared" si="0"/>
        <v>3.3.90.30.17.03.0042.000103-01 - 196</v>
      </c>
      <c r="C40" s="35" t="s">
        <v>215</v>
      </c>
      <c r="D40" s="37" t="s">
        <v>216</v>
      </c>
      <c r="E40" s="36" t="s">
        <v>132</v>
      </c>
      <c r="F40" s="36">
        <v>196</v>
      </c>
      <c r="G40" s="35" t="s">
        <v>202</v>
      </c>
      <c r="H40" s="36">
        <v>0</v>
      </c>
      <c r="I40" s="36">
        <v>0</v>
      </c>
      <c r="J40" s="38" t="s">
        <v>226</v>
      </c>
    </row>
    <row r="41" spans="1:10" ht="78.75">
      <c r="A41" s="38" t="s">
        <v>156</v>
      </c>
      <c r="B41" s="36" t="str">
        <f t="shared" si="0"/>
        <v>3.3.90.30.17.03.0042.000104-01 - 196</v>
      </c>
      <c r="C41" s="35" t="s">
        <v>217</v>
      </c>
      <c r="D41" s="37" t="s">
        <v>218</v>
      </c>
      <c r="E41" s="36" t="s">
        <v>132</v>
      </c>
      <c r="F41" s="36">
        <v>196</v>
      </c>
      <c r="G41" s="35" t="s">
        <v>202</v>
      </c>
      <c r="H41" s="36">
        <v>0</v>
      </c>
      <c r="I41" s="36">
        <v>0</v>
      </c>
      <c r="J41" s="38" t="s">
        <v>226</v>
      </c>
    </row>
    <row r="42" spans="1:10" ht="78.75">
      <c r="A42" s="38" t="s">
        <v>156</v>
      </c>
      <c r="B42" s="36" t="str">
        <f t="shared" si="0"/>
        <v>3.3.90.30.17.03.0042.000104-01 - 137</v>
      </c>
      <c r="C42" s="35" t="s">
        <v>217</v>
      </c>
      <c r="D42" s="37" t="s">
        <v>218</v>
      </c>
      <c r="E42" s="36" t="s">
        <v>132</v>
      </c>
      <c r="F42" s="36">
        <v>137</v>
      </c>
      <c r="G42" s="35" t="s">
        <v>219</v>
      </c>
      <c r="H42" s="36">
        <v>0</v>
      </c>
      <c r="I42" s="36">
        <v>0</v>
      </c>
      <c r="J42" s="38" t="s">
        <v>226</v>
      </c>
    </row>
    <row r="43" spans="1:10" ht="78.75">
      <c r="A43" s="38" t="s">
        <v>157</v>
      </c>
      <c r="B43" s="36" t="str">
        <f t="shared" si="0"/>
        <v>3.3.90.30.17.03.0042.000105-01 - 196</v>
      </c>
      <c r="C43" s="35" t="s">
        <v>220</v>
      </c>
      <c r="D43" s="37" t="s">
        <v>221</v>
      </c>
      <c r="E43" s="36" t="s">
        <v>132</v>
      </c>
      <c r="F43" s="36">
        <v>196</v>
      </c>
      <c r="G43" s="35" t="s">
        <v>202</v>
      </c>
      <c r="H43" s="36">
        <v>0</v>
      </c>
      <c r="I43" s="36">
        <v>0</v>
      </c>
      <c r="J43" s="38" t="s">
        <v>226</v>
      </c>
    </row>
    <row r="44" spans="1:10" ht="78.75">
      <c r="A44" s="38" t="s">
        <v>157</v>
      </c>
      <c r="B44" s="36" t="str">
        <f t="shared" si="0"/>
        <v>3.3.90.30.17.03.0042.000105-01 - 80</v>
      </c>
      <c r="C44" s="35" t="s">
        <v>220</v>
      </c>
      <c r="D44" s="37" t="s">
        <v>221</v>
      </c>
      <c r="E44" s="36" t="s">
        <v>132</v>
      </c>
      <c r="F44" s="36">
        <v>80</v>
      </c>
      <c r="G44" s="35" t="s">
        <v>213</v>
      </c>
      <c r="H44" s="36">
        <v>0</v>
      </c>
      <c r="I44" s="36">
        <v>0</v>
      </c>
      <c r="J44" s="38" t="s">
        <v>226</v>
      </c>
    </row>
    <row r="45" spans="1:10" ht="78.75">
      <c r="A45" s="38" t="s">
        <v>157</v>
      </c>
      <c r="B45" s="36" t="str">
        <f t="shared" si="0"/>
        <v>3.3.90.30.17.03.0042.000105-01 - 137</v>
      </c>
      <c r="C45" s="35" t="s">
        <v>220</v>
      </c>
      <c r="D45" s="37" t="s">
        <v>221</v>
      </c>
      <c r="E45" s="36" t="s">
        <v>132</v>
      </c>
      <c r="F45" s="36">
        <v>137</v>
      </c>
      <c r="G45" s="35" t="s">
        <v>219</v>
      </c>
      <c r="H45" s="36">
        <v>0</v>
      </c>
      <c r="I45" s="36">
        <v>0</v>
      </c>
      <c r="J45" s="38" t="s">
        <v>226</v>
      </c>
    </row>
    <row r="46" spans="1:10" ht="63">
      <c r="A46" s="38" t="s">
        <v>158</v>
      </c>
      <c r="B46" s="36" t="str">
        <f t="shared" si="0"/>
        <v>3.3.90.30.17.03.0042.000093-01 - 400</v>
      </c>
      <c r="C46" s="35" t="s">
        <v>222</v>
      </c>
      <c r="D46" s="37" t="s">
        <v>223</v>
      </c>
      <c r="E46" s="36" t="s">
        <v>132</v>
      </c>
      <c r="F46" s="36">
        <v>400</v>
      </c>
      <c r="G46" s="35" t="s">
        <v>224</v>
      </c>
      <c r="H46" s="36">
        <v>28</v>
      </c>
      <c r="I46" s="36">
        <v>28</v>
      </c>
      <c r="J46" s="38" t="s">
        <v>226</v>
      </c>
    </row>
    <row r="47" spans="1:10" ht="63">
      <c r="A47" s="38" t="s">
        <v>158</v>
      </c>
      <c r="B47" s="36" t="str">
        <f t="shared" si="0"/>
        <v>3.3.90.30.17.03.0042.000093-01 - 50</v>
      </c>
      <c r="C47" s="35" t="s">
        <v>222</v>
      </c>
      <c r="D47" s="37" t="s">
        <v>223</v>
      </c>
      <c r="E47" s="36" t="s">
        <v>132</v>
      </c>
      <c r="F47" s="36">
        <v>50</v>
      </c>
      <c r="G47" s="35" t="s">
        <v>172</v>
      </c>
      <c r="H47" s="36">
        <v>0</v>
      </c>
      <c r="I47" s="36">
        <v>0</v>
      </c>
      <c r="J47" s="38" t="s">
        <v>226</v>
      </c>
    </row>
  </sheetData>
  <sheetProtection algorithmName="SHA-512" hashValue="CB5PgxnNIrOKmPMQneawDXGU9TQQpBJS7wDBRLTSHyD6XtPL5M3geveY89lwW7AWxP8cNKLQIpmYbypcy3/k8A==" saltValue="aIPK9OJOcIK/gW99bU24XQ==" spinCount="100000" sheet="1" objects="1" scenarios="1"/>
  <autoFilter ref="A1:J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="85" zoomScaleNormal="85" workbookViewId="0" topLeftCell="E1">
      <selection activeCell="G4" sqref="G4"/>
    </sheetView>
  </sheetViews>
  <sheetFormatPr defaultColWidth="9.140625" defaultRowHeight="15"/>
  <cols>
    <col min="1" max="1" width="9.140625" style="2" hidden="1" customWidth="1"/>
    <col min="2" max="2" width="40.00390625" style="2" hidden="1" customWidth="1"/>
    <col min="3" max="3" width="13.28125" style="2" hidden="1" customWidth="1"/>
    <col min="4" max="4" width="28.28125" style="2" hidden="1" customWidth="1"/>
    <col min="5" max="5" width="7.57421875" style="2" bestFit="1" customWidth="1"/>
    <col min="6" max="6" width="33.57421875" style="2" customWidth="1"/>
    <col min="7" max="7" width="30.57421875" style="2" customWidth="1"/>
    <col min="8" max="8" width="58.421875" style="2" bestFit="1" customWidth="1"/>
    <col min="9" max="9" width="13.28125" style="2" customWidth="1"/>
    <col min="10" max="10" width="9.28125" style="2" bestFit="1" customWidth="1"/>
    <col min="11" max="11" width="11.00390625" style="2" customWidth="1"/>
    <col min="12" max="12" width="11.57421875" style="2" customWidth="1"/>
    <col min="13" max="13" width="24.57421875" style="2" bestFit="1" customWidth="1"/>
    <col min="14" max="16384" width="9.140625" style="2" customWidth="1"/>
  </cols>
  <sheetData>
    <row r="1" spans="5:13" ht="21">
      <c r="E1" s="40" t="s">
        <v>7</v>
      </c>
      <c r="F1" s="41"/>
      <c r="G1" s="41"/>
      <c r="H1" s="41"/>
      <c r="I1" s="41"/>
      <c r="J1" s="41"/>
      <c r="K1" s="41"/>
      <c r="L1" s="41"/>
      <c r="M1" s="42"/>
    </row>
    <row r="2" spans="5:13" ht="15.75">
      <c r="E2" s="43" t="s">
        <v>134</v>
      </c>
      <c r="F2" s="44"/>
      <c r="G2" s="44"/>
      <c r="H2" s="44"/>
      <c r="I2" s="44"/>
      <c r="J2" s="44"/>
      <c r="K2" s="44"/>
      <c r="L2" s="44"/>
      <c r="M2" s="45"/>
    </row>
    <row r="3" spans="5:14" ht="16.5" thickBot="1">
      <c r="E3" s="46" t="s">
        <v>136</v>
      </c>
      <c r="F3" s="47"/>
      <c r="G3" s="47"/>
      <c r="H3" s="47"/>
      <c r="I3" s="47"/>
      <c r="J3" s="47"/>
      <c r="K3" s="47"/>
      <c r="L3" s="47"/>
      <c r="M3" s="48"/>
      <c r="N3" s="3"/>
    </row>
    <row r="4" spans="5:14" ht="75" customHeight="1" thickBot="1">
      <c r="E4" s="49" t="s">
        <v>8</v>
      </c>
      <c r="F4" s="50"/>
      <c r="G4" s="4"/>
      <c r="H4" s="5" t="str">
        <f>_xlfn.IFERROR(IF(G4="","← DIGITE O CÓDIGO DO SEU ÓRGÃO",VLOOKUP(G4,'CÓDIGO DOS ÓRGÃOS'!A:B,2,FALSE)),"Código não encontrado. Preenchimento Obrigatório. Verifique abaixo na aba CÓDIGO DAS UNIDADES")</f>
        <v>← DIGITE O CÓDIGO DO SEU ÓRGÃO</v>
      </c>
      <c r="I4" s="51">
        <f>COUNT(K7:K32)</f>
        <v>0</v>
      </c>
      <c r="J4" s="52"/>
      <c r="K4" s="53"/>
      <c r="L4" s="57">
        <f>COUNTBLANK(K7:K32)</f>
        <v>26</v>
      </c>
      <c r="M4" s="58"/>
      <c r="N4" s="6"/>
    </row>
    <row r="5" spans="1:14" ht="71.25" customHeight="1" thickBot="1">
      <c r="A5" s="39" t="s">
        <v>135</v>
      </c>
      <c r="B5" s="39"/>
      <c r="E5" s="61" t="s">
        <v>9</v>
      </c>
      <c r="F5" s="62"/>
      <c r="G5" s="63"/>
      <c r="H5" s="64"/>
      <c r="I5" s="54"/>
      <c r="J5" s="55"/>
      <c r="K5" s="56"/>
      <c r="L5" s="59"/>
      <c r="M5" s="60"/>
      <c r="N5" s="6"/>
    </row>
    <row r="6" spans="1:13" ht="45">
      <c r="A6" s="7" t="s">
        <v>10</v>
      </c>
      <c r="B6" s="7" t="s">
        <v>11</v>
      </c>
      <c r="C6" s="7" t="s">
        <v>12</v>
      </c>
      <c r="D6" s="7" t="s">
        <v>13</v>
      </c>
      <c r="E6" s="32" t="s">
        <v>14</v>
      </c>
      <c r="F6" s="33" t="s">
        <v>15</v>
      </c>
      <c r="G6" s="33" t="s">
        <v>2</v>
      </c>
      <c r="H6" s="33" t="s">
        <v>16</v>
      </c>
      <c r="I6" s="33" t="s">
        <v>17</v>
      </c>
      <c r="J6" s="33" t="s">
        <v>18</v>
      </c>
      <c r="K6" s="8" t="s">
        <v>19</v>
      </c>
      <c r="L6" s="33" t="s">
        <v>20</v>
      </c>
      <c r="M6" s="34" t="s">
        <v>21</v>
      </c>
    </row>
    <row r="7" spans="1:13" s="9" customFormat="1" ht="107.25" customHeight="1">
      <c r="A7" s="9">
        <f>$G$4</f>
        <v>0</v>
      </c>
      <c r="B7" s="9" t="str">
        <f>$H$4</f>
        <v>← DIGITE O CÓDIGO DO SEU ÓRGÃO</v>
      </c>
      <c r="C7" s="10">
        <f>ROUNDUP(K7,0)</f>
        <v>0</v>
      </c>
      <c r="D7" s="9" t="str">
        <f>F7</f>
        <v>3.3.90.30.17.03.0061.000016-01</v>
      </c>
      <c r="E7" s="11">
        <v>1</v>
      </c>
      <c r="F7" s="12" t="s">
        <v>128</v>
      </c>
      <c r="G7" s="14" t="str">
        <f>VLOOKUP(F7,'Base de Dados'!A:C,3,FALSE)</f>
        <v>Cartucho de Toner, Impressora Lexmark, Referência Cartucho: T654X11B ou T654X11L</v>
      </c>
      <c r="H7" s="13" t="str">
        <f>VLOOKUP(F7,'Base de Dados'!A:D,4,FALSE)</f>
        <v>CARTUCHO TONER IMPRESSORA LEXMARK,Referência Impressora: T654DN, Referência Cartucho: T654X11B ou T654X11L, Tipo Cartucho: Original ou compatível não remanufaturado, recondicionado ou reciclado, Rendimento: Aproximadamente 36.000 páginas, Cor: preta</v>
      </c>
      <c r="I7" s="14" t="str">
        <f>VLOOKUP(F7,'Base de Dados'!A:E,5,FALSE)</f>
        <v>Unidade</v>
      </c>
      <c r="J7" s="15">
        <f>SUMIF('Base de Dados'!B:B,'Respostas Órgãos'!F7&amp;" - "&amp;'Respostas Órgãos'!$G$4,'Base de Dados'!I:I)</f>
        <v>0</v>
      </c>
      <c r="K7" s="31"/>
      <c r="L7" s="16">
        <f aca="true" t="shared" si="0" ref="L7:L8">K7-J7</f>
        <v>0</v>
      </c>
      <c r="M7" s="30" t="str">
        <f aca="true" t="shared" si="1" ref="M7:M8">IF(ISERROR((K7-J7)/J7),"Sem histórico de consumo",(K7-J7)/J7)</f>
        <v>Sem histórico de consumo</v>
      </c>
    </row>
    <row r="8" spans="1:13" s="9" customFormat="1" ht="98.25" customHeight="1">
      <c r="A8" s="9">
        <f aca="true" t="shared" si="2" ref="A8">$G$4</f>
        <v>0</v>
      </c>
      <c r="B8" s="9" t="str">
        <f aca="true" t="shared" si="3" ref="B8">$H$4</f>
        <v>← DIGITE O CÓDIGO DO SEU ÓRGÃO</v>
      </c>
      <c r="C8" s="10">
        <f aca="true" t="shared" si="4" ref="C8">ROUNDUP(K8,0)</f>
        <v>0</v>
      </c>
      <c r="D8" s="9" t="str">
        <f aca="true" t="shared" si="5" ref="D8">F8</f>
        <v>3.3.90.30.17.03.0085.000030-01</v>
      </c>
      <c r="E8" s="11">
        <v>2</v>
      </c>
      <c r="F8" s="12" t="s">
        <v>129</v>
      </c>
      <c r="G8" s="14" t="str">
        <f>VLOOKUP(F8,'Base de Dados'!A:C,3,FALSE)</f>
        <v>Cartucho de Toner, Impressora Samsung, Referência Cartucho: SCX-6555A</v>
      </c>
      <c r="H8" s="13" t="str">
        <f>VLOOKUP(F8,'Base de Dados'!A:D,4,FALSE)</f>
        <v>CARTUCHO TONER IMPRESSORA SAMSUNG,Referência Impressora: Samsung SCX-6555N, Referência Cartucho: SCX-6555A, Tipo Cartucho: Compatível ou original não remanufaturado, recondicionado ou reciclado, Cor: preta, Rendimento: Aproximadamente 25.000 páginas</v>
      </c>
      <c r="I8" s="14" t="str">
        <f>VLOOKUP(F8,'Base de Dados'!A:E,5,FALSE)</f>
        <v>Unidade</v>
      </c>
      <c r="J8" s="15">
        <f>SUMIF('Base de Dados'!B:B,'Respostas Órgãos'!F8&amp;" - "&amp;'Respostas Órgãos'!$G$4,'Base de Dados'!I:I)</f>
        <v>0</v>
      </c>
      <c r="K8" s="31"/>
      <c r="L8" s="16">
        <f t="shared" si="0"/>
        <v>0</v>
      </c>
      <c r="M8" s="30" t="str">
        <f t="shared" si="1"/>
        <v>Sem histórico de consumo</v>
      </c>
    </row>
    <row r="9" spans="5:13" ht="84" customHeight="1">
      <c r="E9" s="11">
        <v>3</v>
      </c>
      <c r="F9" s="12" t="s">
        <v>128</v>
      </c>
      <c r="G9" s="14" t="str">
        <f>VLOOKUP(F9,'Base de Dados'!A:C,3,FALSE)</f>
        <v>Cartucho de Toner, Impressora Lexmark, Referência Cartucho: T654X11B ou T654X11L</v>
      </c>
      <c r="H9" s="13" t="str">
        <f>VLOOKUP(F9,'Base de Dados'!A:D,4,FALSE)</f>
        <v>CARTUCHO TONER IMPRESSORA LEXMARK,Referência Impressora: T654DN, Referência Cartucho: T654X11B ou T654X11L, Tipo Cartucho: Original ou compatível não remanufaturado, recondicionado ou reciclado, Rendimento: Aproximadamente 36.000 páginas, Cor: preta</v>
      </c>
      <c r="I9" s="14" t="str">
        <f>VLOOKUP(F9,'Base de Dados'!A:E,5,FALSE)</f>
        <v>Unidade</v>
      </c>
      <c r="J9" s="15">
        <f>SUMIF('Base de Dados'!B:B,'Respostas Órgãos'!F9&amp;" - "&amp;'Respostas Órgãos'!$G$4,'Base de Dados'!I:I)</f>
        <v>0</v>
      </c>
      <c r="K9" s="31"/>
      <c r="L9" s="16">
        <f aca="true" t="shared" si="6" ref="L9:L32">K9-J9</f>
        <v>0</v>
      </c>
      <c r="M9" s="30" t="str">
        <f aca="true" t="shared" si="7" ref="M9:M32">IF(ISERROR((K9-J9)/J9),"Sem histórico de consumo",(K9-J9)/J9)</f>
        <v>Sem histórico de consumo</v>
      </c>
    </row>
    <row r="10" spans="5:13" ht="84" customHeight="1">
      <c r="E10" s="11">
        <v>4</v>
      </c>
      <c r="F10" s="12" t="s">
        <v>129</v>
      </c>
      <c r="G10" s="14" t="str">
        <f>VLOOKUP(F10,'Base de Dados'!A:C,3,FALSE)</f>
        <v>Cartucho de Toner, Impressora Samsung, Referência Cartucho: SCX-6555A</v>
      </c>
      <c r="H10" s="13" t="str">
        <f>VLOOKUP(F10,'Base de Dados'!A:D,4,FALSE)</f>
        <v>CARTUCHO TONER IMPRESSORA SAMSUNG,Referência Impressora: Samsung SCX-6555N, Referência Cartucho: SCX-6555A, Tipo Cartucho: Compatível ou original não remanufaturado, recondicionado ou reciclado, Cor: preta, Rendimento: Aproximadamente 25.000 páginas</v>
      </c>
      <c r="I10" s="14" t="str">
        <f>VLOOKUP(F10,'Base de Dados'!A:E,5,FALSE)</f>
        <v>Unidade</v>
      </c>
      <c r="J10" s="15">
        <f>SUMIF('Base de Dados'!B:B,'Respostas Órgãos'!F10&amp;" - "&amp;'Respostas Órgãos'!$G$4,'Base de Dados'!I:I)</f>
        <v>0</v>
      </c>
      <c r="K10" s="31"/>
      <c r="L10" s="16">
        <f t="shared" si="6"/>
        <v>0</v>
      </c>
      <c r="M10" s="30" t="str">
        <f t="shared" si="7"/>
        <v>Sem histórico de consumo</v>
      </c>
    </row>
    <row r="11" spans="5:13" ht="73.5" customHeight="1">
      <c r="E11" s="11">
        <v>5</v>
      </c>
      <c r="F11" s="12" t="s">
        <v>137</v>
      </c>
      <c r="G11" s="14" t="str">
        <f>VLOOKUP(F11,'Base de Dados'!A:C,3,FALSE)</f>
        <v>Placa Fonte, Impressora Samsung</v>
      </c>
      <c r="H11" s="13" t="str">
        <f>VLOOKUP(F11,'Base de Dados'!A:D,4,FALSE)</f>
        <v>PLACA FONTE,Características Mínimas: Original ou compatível não remanufaturada, recondicionada ou reciclada, Aplicação: Impressora Samsung CLP300/N, CLP350/N, ML2850/D, ML2851/DN, CLX2160/N.</v>
      </c>
      <c r="I11" s="14" t="str">
        <f>VLOOKUP(F11,'Base de Dados'!A:E,5,FALSE)</f>
        <v>Unidade</v>
      </c>
      <c r="J11" s="15">
        <f>SUMIF('Base de Dados'!B:B,'Respostas Órgãos'!F11&amp;" - "&amp;'Respostas Órgãos'!$G$4,'Base de Dados'!I:I)</f>
        <v>0</v>
      </c>
      <c r="K11" s="31"/>
      <c r="L11" s="16">
        <f t="shared" si="6"/>
        <v>0</v>
      </c>
      <c r="M11" s="30" t="str">
        <f t="shared" si="7"/>
        <v>Sem histórico de consumo</v>
      </c>
    </row>
    <row r="12" spans="5:13" ht="103.5" customHeight="1">
      <c r="E12" s="11">
        <v>6</v>
      </c>
      <c r="F12" s="12" t="s">
        <v>138</v>
      </c>
      <c r="G12" s="14" t="str">
        <f>VLOOKUP(F12,'Base de Dados'!A:C,3,FALSE)</f>
        <v>Cartucho de Toner, Impressora Hp, Referência Cartucho: CZ103AB</v>
      </c>
      <c r="H12" s="13" t="str">
        <f>VLOOKUP(F12,'Base de Dados'!A:D,4,FALSE)</f>
        <v>CARTUCHO DE TONER IMPRESSORA HP,Referência Impressora: HP Deskjet Ink Advantage Series 1015 / 1510 / 2510 / 2540 / 2645 / 3510 / 3540 / 4515 / 4640 / 4646, Referência Cartucho: CZ103AB, Tipo Cartucho: Original ou compatível não remanufaturado, recondicionado ou reciclado, Cor: Preta, Capacidade: Aproximadamente 120 páginas.</v>
      </c>
      <c r="I12" s="14" t="str">
        <f>VLOOKUP(F12,'Base de Dados'!A:E,5,FALSE)</f>
        <v>Unidade</v>
      </c>
      <c r="J12" s="15">
        <f>SUMIF('Base de Dados'!B:B,'Respostas Órgãos'!F12&amp;" - "&amp;'Respostas Órgãos'!$G$4,'Base de Dados'!I:I)</f>
        <v>0</v>
      </c>
      <c r="K12" s="31"/>
      <c r="L12" s="16">
        <f t="shared" si="6"/>
        <v>0</v>
      </c>
      <c r="M12" s="30" t="str">
        <f t="shared" si="7"/>
        <v>Sem histórico de consumo</v>
      </c>
    </row>
    <row r="13" spans="5:13" ht="101.25" customHeight="1">
      <c r="E13" s="11">
        <v>7</v>
      </c>
      <c r="F13" s="12" t="s">
        <v>139</v>
      </c>
      <c r="G13" s="14" t="str">
        <f>VLOOKUP(F13,'Base de Dados'!A:C,3,FALSE)</f>
        <v>Cartucho de Toner, Impressora HP, Referência Cartucho: CZ104AB</v>
      </c>
      <c r="H13" s="13" t="str">
        <f>VLOOKUP(F13,'Base de Dados'!A:D,4,FALSE)</f>
        <v>CARTUCHO DE TONER IMPRESSORA HP,Referência Impressora: HP Deskjet Ink Advantage Series 1015 / 1510 / 2510 / 2540 / 2645 / 3510 / 3540 / 4515 / 4640 / 4646, Referência Cartucho: CZ104AB, Tipo Cartucho: Original ou compatível não remanufaturado, recondicionado ou reciclado, Cor: Colorida, Capacidade: Aproximadamente 100 páginas.</v>
      </c>
      <c r="I13" s="14" t="str">
        <f>VLOOKUP(F13,'Base de Dados'!A:E,5,FALSE)</f>
        <v>Unidade</v>
      </c>
      <c r="J13" s="15">
        <f>SUMIF('Base de Dados'!B:B,'Respostas Órgãos'!F13&amp;" - "&amp;'Respostas Órgãos'!$G$4,'Base de Dados'!I:I)</f>
        <v>0</v>
      </c>
      <c r="K13" s="31"/>
      <c r="L13" s="16">
        <f t="shared" si="6"/>
        <v>0</v>
      </c>
      <c r="M13" s="30" t="str">
        <f t="shared" si="7"/>
        <v>Sem histórico de consumo</v>
      </c>
    </row>
    <row r="14" spans="5:13" ht="69.75" customHeight="1">
      <c r="E14" s="11">
        <v>8</v>
      </c>
      <c r="F14" s="12" t="s">
        <v>140</v>
      </c>
      <c r="G14" s="14" t="str">
        <f>VLOOKUP(F14,'Base de Dados'!A:C,3,FALSE)</f>
        <v>Cartucho de Toner, Impressora HP, Referência Cartucho: CE251A</v>
      </c>
      <c r="H14" s="13" t="str">
        <f>VLOOKUP(F14,'Base de Dados'!A:D,4,FALSE)</f>
        <v>CARTUCHO DE TONER IMPRESSORA HP,Referência Impressora: HP Laserjet CP3525 / CM3530, Referência Cartucho: CE251A, Tipo Cartucho: Original ou compatível não remanufaturado, recondicionado ou reciclado, Cor: Ciano.</v>
      </c>
      <c r="I14" s="14" t="str">
        <f>VLOOKUP(F14,'Base de Dados'!A:E,5,FALSE)</f>
        <v>Unidade</v>
      </c>
      <c r="J14" s="15">
        <f>SUMIF('Base de Dados'!B:B,'Respostas Órgãos'!F14&amp;" - "&amp;'Respostas Órgãos'!$G$4,'Base de Dados'!I:I)</f>
        <v>0</v>
      </c>
      <c r="K14" s="31"/>
      <c r="L14" s="16">
        <f t="shared" si="6"/>
        <v>0</v>
      </c>
      <c r="M14" s="30" t="str">
        <f t="shared" si="7"/>
        <v>Sem histórico de consumo</v>
      </c>
    </row>
    <row r="15" spans="5:13" ht="70.5" customHeight="1">
      <c r="E15" s="11">
        <v>9</v>
      </c>
      <c r="F15" s="12" t="s">
        <v>141</v>
      </c>
      <c r="G15" s="14" t="str">
        <f>VLOOKUP(F15,'Base de Dados'!A:C,3,FALSE)</f>
        <v>Cartucho de Toner, Impressora HP, Referência Cartucho: CE252A</v>
      </c>
      <c r="H15" s="13" t="str">
        <f>VLOOKUP(F15,'Base de Dados'!A:D,4,FALSE)</f>
        <v>CARTUCHO DE TONER IMPRESSORA HP,Referência Impressora: HP Laserjet CP3525 / CM3530, Referência Cartucho: CE252A, Tipo Cartucho: Original ou compatível não remanufaturado, recondicionado ou reciclado, Cor: Amarela.</v>
      </c>
      <c r="I15" s="14" t="str">
        <f>VLOOKUP(F15,'Base de Dados'!A:E,5,FALSE)</f>
        <v>Unidade</v>
      </c>
      <c r="J15" s="15">
        <f>SUMIF('Base de Dados'!B:B,'Respostas Órgãos'!F15&amp;" - "&amp;'Respostas Órgãos'!$G$4,'Base de Dados'!I:I)</f>
        <v>0</v>
      </c>
      <c r="K15" s="31"/>
      <c r="L15" s="16">
        <f t="shared" si="6"/>
        <v>0</v>
      </c>
      <c r="M15" s="30" t="str">
        <f t="shared" si="7"/>
        <v>Sem histórico de consumo</v>
      </c>
    </row>
    <row r="16" spans="5:13" ht="73.5" customHeight="1">
      <c r="E16" s="11">
        <v>10</v>
      </c>
      <c r="F16" s="12" t="s">
        <v>142</v>
      </c>
      <c r="G16" s="14" t="str">
        <f>VLOOKUP(F16,'Base de Dados'!A:C,3,FALSE)</f>
        <v>Cartuco de Toner, Impressora HP, Referência Cartucho: CE253A</v>
      </c>
      <c r="H16" s="13" t="str">
        <f>VLOOKUP(F16,'Base de Dados'!A:D,4,FALSE)</f>
        <v>CARTUCHO DE TONER IMPRESSORA HP,Referência Impressora: HP Laserjet CP3525 / CM3530, Referência Cartucho: CE253A, Tipo Cartucho: Original ou compatível não remanufaturado, recondicionado ou reciclado, Cor: Magenta.</v>
      </c>
      <c r="I16" s="14" t="str">
        <f>VLOOKUP(F16,'Base de Dados'!A:E,5,FALSE)</f>
        <v>Unidade</v>
      </c>
      <c r="J16" s="15">
        <f>SUMIF('Base de Dados'!B:B,'Respostas Órgãos'!F16&amp;" - "&amp;'Respostas Órgãos'!$G$4,'Base de Dados'!I:I)</f>
        <v>0</v>
      </c>
      <c r="K16" s="31"/>
      <c r="L16" s="16">
        <f t="shared" si="6"/>
        <v>0</v>
      </c>
      <c r="M16" s="30" t="str">
        <f t="shared" si="7"/>
        <v>Sem histórico de consumo</v>
      </c>
    </row>
    <row r="17" spans="5:13" ht="87" customHeight="1">
      <c r="E17" s="11">
        <v>11</v>
      </c>
      <c r="F17" s="12" t="s">
        <v>143</v>
      </c>
      <c r="G17" s="14" t="str">
        <f>VLOOKUP(F17,'Base de Dados'!A:C,3,FALSE)</f>
        <v>Cartucho de Toner, Impressora HP, Referência Cartucho: HP 80A</v>
      </c>
      <c r="H17" s="13" t="str">
        <f>VLOOKUP(F17,'Base de Dados'!A:D,4,FALSE)</f>
        <v>CARTUCHO DE TONER IMPRESSORA HP,Referência Impressora: HP LaserJet Pro 400 M400/401/425/D/DW/DN/DNE, Referência Cartucho: HP 80A, Tipo Cartucho: Original ou compatível não remanufaturado, recondicionado ou reciclado, Cor: Preto, Capacidade: Aproximadamente 2.700 páginas.</v>
      </c>
      <c r="I17" s="14" t="str">
        <f>VLOOKUP(F17,'Base de Dados'!A:E,5,FALSE)</f>
        <v>Unidade</v>
      </c>
      <c r="J17" s="15">
        <f>SUMIF('Base de Dados'!B:B,'Respostas Órgãos'!F17&amp;" - "&amp;'Respostas Órgãos'!$G$4,'Base de Dados'!I:I)</f>
        <v>0</v>
      </c>
      <c r="K17" s="31"/>
      <c r="L17" s="16">
        <f t="shared" si="6"/>
        <v>0</v>
      </c>
      <c r="M17" s="30" t="str">
        <f t="shared" si="7"/>
        <v>Sem histórico de consumo</v>
      </c>
    </row>
    <row r="18" spans="5:13" ht="84" customHeight="1">
      <c r="E18" s="11">
        <v>12</v>
      </c>
      <c r="F18" s="12" t="s">
        <v>144</v>
      </c>
      <c r="G18" s="14" t="str">
        <f>VLOOKUP(F18,'Base de Dados'!A:C,3,FALSE)</f>
        <v>Cartucho de Toner, Impressora HP, Referência Cartucho: HP 35A</v>
      </c>
      <c r="H18" s="13" t="str">
        <f>VLOOKUP(F18,'Base de Dados'!A:D,4,FALSE)</f>
        <v>CARTUCHO DE TONER IMPRESSORA HP,Referência Impressora: HP Laserjet P1005/6/8, Referência Cartucho: HP 35A, Tipo Cartucho: Original ou compatível não remanufaturado, recondicionado ou reciclado, Cor: Preto, Capacidade: Aproximadamente 1.500 páginas.</v>
      </c>
      <c r="I18" s="14" t="str">
        <f>VLOOKUP(F18,'Base de Dados'!A:E,5,FALSE)</f>
        <v>Unidade</v>
      </c>
      <c r="J18" s="15">
        <f>SUMIF('Base de Dados'!B:B,'Respostas Órgãos'!F18&amp;" - "&amp;'Respostas Órgãos'!$G$4,'Base de Dados'!I:I)</f>
        <v>0</v>
      </c>
      <c r="K18" s="31"/>
      <c r="L18" s="16">
        <f t="shared" si="6"/>
        <v>0</v>
      </c>
      <c r="M18" s="30" t="str">
        <f t="shared" si="7"/>
        <v>Sem histórico de consumo</v>
      </c>
    </row>
    <row r="19" spans="5:13" ht="85.5" customHeight="1">
      <c r="E19" s="11">
        <v>13</v>
      </c>
      <c r="F19" s="12" t="s">
        <v>145</v>
      </c>
      <c r="G19" s="14" t="str">
        <f>VLOOKUP(F19,'Base de Dados'!A:C,3,FALSE)</f>
        <v>Cartucho de Toner, Impressora HP, Referência Cartucho: Q5942A</v>
      </c>
      <c r="H19" s="13" t="str">
        <f>VLOOKUP(F19,'Base de Dados'!A:D,4,FALSE)</f>
        <v>CARTUCHO DE TONER IMPRESSORA HP,Referência Impressora: HP Laserjet 4240 / 4250 / 4350, Referência Cartucho: Q5942A, Tipo Cartucho: Original ou compatível não remanufaturado, recondicionado ou reciclado, Cor: Preta, Capacidade: Aproximadamente 10.000 páginas.</v>
      </c>
      <c r="I19" s="14" t="str">
        <f>VLOOKUP(F19,'Base de Dados'!A:E,5,FALSE)</f>
        <v>Unidade</v>
      </c>
      <c r="J19" s="15">
        <f>SUMIF('Base de Dados'!B:B,'Respostas Órgãos'!F19&amp;" - "&amp;'Respostas Órgãos'!$G$4,'Base de Dados'!I:I)</f>
        <v>0</v>
      </c>
      <c r="K19" s="31"/>
      <c r="L19" s="16">
        <f t="shared" si="6"/>
        <v>0</v>
      </c>
      <c r="M19" s="30" t="str">
        <f t="shared" si="7"/>
        <v>Sem histórico de consumo</v>
      </c>
    </row>
    <row r="20" spans="5:13" ht="226.5" customHeight="1">
      <c r="E20" s="11">
        <v>14</v>
      </c>
      <c r="F20" s="12" t="s">
        <v>146</v>
      </c>
      <c r="G20" s="14" t="str">
        <f>VLOOKUP(F20,'Base de Dados'!A:C,3,FALSE)</f>
        <v>Cartucho Tinta, Impressora HP, Referência Cartucho: C6657</v>
      </c>
      <c r="H20" s="13" t="str">
        <f>VLOOKUP(F20,'Base de Dados'!A:D,4,FALSE)</f>
        <v>CARTUCHO TINTA IMPRESSORA HP,Referência Cartucho: C6657, Referência Impressora: HP Color Copier 410, HP Deskjet 450 / 5145 / 5150 / 5151 / 5160 / 5168 / 5500 / 5550 / 5551 / 5552 / 5650 / 5652 / 5655 / 5850 / 9650 / 9670 / 9680, HP Fax 1240 Printer, HP Officejet 4105 / 4110 / 4115 / 4211 / 4212 / 4215 / 4219 / 4251 / 4252 / 4255 / 4256 / 4259 / 5505 / 5508 / 5510 / 5515 / 5600 / 5605 / 5609 / 5610 / 5615 / 6110 / 6150, HP Photosmart 2405 / 2450 / 7260 / 7345 / 7350 / 7445 / 7450 / 7459 / 7550 / 7655 / 7660 / 7755 / 7760 / 7762 / 7765 / 7960, HP PSC 1110 / 1200 / 1205 / 1209 / 1210 / 1212 / 1213 / 1215 / 1216 / 1217 / 1219 / 1350 / 1355 / 2105 / 2108 / 2110 / 2115 / 2150 / 2170 / 2171 / 2175 / 2179 / 2210 / 2212 / 2310 / 2410 / 2510 / 2550, Tipo Cartucho: Original ou compatível não remanufaturado, recondicionado ou reciclado, Cor Tinta: Colorida, Capacidade: Apróximadamente 17 ml.</v>
      </c>
      <c r="I20" s="14" t="str">
        <f>VLOOKUP(F20,'Base de Dados'!A:E,5,FALSE)</f>
        <v>Unidade</v>
      </c>
      <c r="J20" s="15">
        <f>SUMIF('Base de Dados'!B:B,'Respostas Órgãos'!F20&amp;" - "&amp;'Respostas Órgãos'!$G$4,'Base de Dados'!I:I)</f>
        <v>0</v>
      </c>
      <c r="K20" s="31"/>
      <c r="L20" s="16">
        <f t="shared" si="6"/>
        <v>0</v>
      </c>
      <c r="M20" s="30" t="str">
        <f t="shared" si="7"/>
        <v>Sem histórico de consumo</v>
      </c>
    </row>
    <row r="21" spans="5:13" ht="84" customHeight="1">
      <c r="E21" s="11">
        <v>15</v>
      </c>
      <c r="F21" s="12" t="s">
        <v>147</v>
      </c>
      <c r="G21" s="14" t="str">
        <f>VLOOKUP(F21,'Base de Dados'!A:C,3,FALSE)</f>
        <v>Cartucho Tinta, Impressora HP, Referência Cartucho: HP C8727A</v>
      </c>
      <c r="H21" s="13" t="str">
        <f>VLOOKUP(F21,'Base de Dados'!A:D,4,FALSE)</f>
        <v>CARTUCHO TINTA IMPRESSORA HP,Referência Cartucho: HP C8727A, Referência Impressora: HP Deskjet 3320/ 3420/ 3425/ 3550/ 3650 /3745/ 3845, Tipo Cartucho: Original ou compatível não remanufaturado, recondicionado ou reciclado, Cor Tinta: Preta., Capacidade: 10 ml.</v>
      </c>
      <c r="I21" s="14" t="str">
        <f>VLOOKUP(F21,'Base de Dados'!A:E,5,FALSE)</f>
        <v>Unidade</v>
      </c>
      <c r="J21" s="15">
        <f>SUMIF('Base de Dados'!B:B,'Respostas Órgãos'!F21&amp;" - "&amp;'Respostas Órgãos'!$G$4,'Base de Dados'!I:I)</f>
        <v>0</v>
      </c>
      <c r="K21" s="31"/>
      <c r="L21" s="16">
        <f t="shared" si="6"/>
        <v>0</v>
      </c>
      <c r="M21" s="30" t="str">
        <f t="shared" si="7"/>
        <v>Sem histórico de consumo</v>
      </c>
    </row>
    <row r="22" spans="5:13" ht="89.25" customHeight="1">
      <c r="E22" s="11">
        <v>16</v>
      </c>
      <c r="F22" s="12" t="s">
        <v>148</v>
      </c>
      <c r="G22" s="14" t="str">
        <f>VLOOKUP(F22,'Base de Dados'!A:C,3,FALSE)</f>
        <v>Cartucho Tinta, Impressora HP, Referência Cartucho: HP C9352AL</v>
      </c>
      <c r="H22" s="13" t="str">
        <f>VLOOKUP(F22,'Base de Dados'!A:D,4,FALSE)</f>
        <v>CARTUCHO TINTA IMPRESSORA HP,Referência Cartucho: HP C9352AL, Referência Impressora: HP Designjet D1360, 3910/ 3920/ 3930/ 3940/ PSC 1410/ hp officejet 4355, Tipo Cartucho: Original ou compatível não remanufaturado, recondicionado ou reciclado, Cor Tinta: Colorido.</v>
      </c>
      <c r="I22" s="14" t="str">
        <f>VLOOKUP(F22,'Base de Dados'!A:E,5,FALSE)</f>
        <v>Unidade</v>
      </c>
      <c r="J22" s="15">
        <f>SUMIF('Base de Dados'!B:B,'Respostas Órgãos'!F22&amp;" - "&amp;'Respostas Órgãos'!$G$4,'Base de Dados'!I:I)</f>
        <v>0</v>
      </c>
      <c r="K22" s="31"/>
      <c r="L22" s="16">
        <f t="shared" si="6"/>
        <v>0</v>
      </c>
      <c r="M22" s="30" t="str">
        <f t="shared" si="7"/>
        <v>Sem histórico de consumo</v>
      </c>
    </row>
    <row r="23" spans="5:13" ht="131.25" customHeight="1">
      <c r="E23" s="11">
        <v>17</v>
      </c>
      <c r="F23" s="12" t="s">
        <v>149</v>
      </c>
      <c r="G23" s="14" t="str">
        <f>VLOOKUP(F23,'Base de Dados'!A:C,3,FALSE)</f>
        <v>Cartucho Tinta, Desing Jet HP, Referência Cartucho: C4837A</v>
      </c>
      <c r="H23" s="13" t="str">
        <f>VLOOKUP(F23,'Base de Dados'!A:D,4,FALSE)</f>
        <v>CARTUCHO TINTA PLOTTER DESING JET HP,Referência Cartucho: C4837A, Referência Impressora: HP Business Inkjet 1000 Printer / 1100 / 1200 / 2200 / 2230 / 2250 / 2280 / 2300 / 2600 / 2800 / 3000, HP Color Inkjet Printer cp1700, HP Color Printer 2500, HP Officejet 9110 / 9120 / 9130, HP Officejet Pro K850, Capacidade: Aproximadamente 28 ml, Cor: Magenta, Tipo Cartucho: Original ou compatível não remanufaturado, recondicionado ou reciclado.</v>
      </c>
      <c r="I23" s="14" t="str">
        <f>VLOOKUP(F23,'Base de Dados'!A:E,5,FALSE)</f>
        <v>Unidade</v>
      </c>
      <c r="J23" s="15">
        <f>SUMIF('Base de Dados'!B:B,'Respostas Órgãos'!F23&amp;" - "&amp;'Respostas Órgãos'!$G$4,'Base de Dados'!I:I)</f>
        <v>0</v>
      </c>
      <c r="K23" s="31"/>
      <c r="L23" s="16">
        <f t="shared" si="6"/>
        <v>0</v>
      </c>
      <c r="M23" s="30" t="str">
        <f t="shared" si="7"/>
        <v>Sem histórico de consumo</v>
      </c>
    </row>
    <row r="24" spans="5:13" ht="84.75" customHeight="1">
      <c r="E24" s="11">
        <v>18</v>
      </c>
      <c r="F24" s="12" t="s">
        <v>150</v>
      </c>
      <c r="G24" s="14" t="str">
        <f>VLOOKUP(F24,'Base de Dados'!A:C,3,FALSE)</f>
        <v>Cartucho Tinta, Desing Jet HP, Referência Cartucho: C4911</v>
      </c>
      <c r="H24" s="13" t="str">
        <f>VLOOKUP(F24,'Base de Dados'!A:D,4,FALSE)</f>
        <v>CARTUCHO TINTA PLOTTER DESING JET HP,Referência Cartucho: C4911, Referência Impressora: Plotter HP designjet 500, Capacidade: Aproximadamente 69 ml, Cor: Cyan, Tipo Cartucho: Original ou compatível não remanufaturado, recondicionado ou reciclado.</v>
      </c>
      <c r="I24" s="14" t="str">
        <f>VLOOKUP(F24,'Base de Dados'!A:E,5,FALSE)</f>
        <v>Unidade</v>
      </c>
      <c r="J24" s="15">
        <f>SUMIF('Base de Dados'!B:B,'Respostas Órgãos'!F24&amp;" - "&amp;'Respostas Órgãos'!$G$4,'Base de Dados'!I:I)</f>
        <v>0</v>
      </c>
      <c r="K24" s="31"/>
      <c r="L24" s="16">
        <f t="shared" si="6"/>
        <v>0</v>
      </c>
      <c r="M24" s="30" t="str">
        <f t="shared" si="7"/>
        <v>Sem histórico de consumo</v>
      </c>
    </row>
    <row r="25" spans="5:13" ht="90" customHeight="1">
      <c r="E25" s="11">
        <v>19</v>
      </c>
      <c r="F25" s="12" t="s">
        <v>151</v>
      </c>
      <c r="G25" s="14" t="str">
        <f>VLOOKUP(F25,'Base de Dados'!A:C,3,FALSE)</f>
        <v>Cartucho Tinta, Desing Jet HP, Referência Cartucho: C4912</v>
      </c>
      <c r="H25" s="13" t="str">
        <f>VLOOKUP(F25,'Base de Dados'!A:D,4,FALSE)</f>
        <v>CARTUCHO TINTA PLOTTER DESING JET HP,Referência Cartucho: C4912, Referência Impressora: Plotter HP designjet 500, Capacidade: Aproximadamente 69 ml, Cor: Magenta, Tipo Cartucho: Original ou compatível não remanufaturado, recondicionado ou reciclado.</v>
      </c>
      <c r="I25" s="14" t="str">
        <f>VLOOKUP(F25,'Base de Dados'!A:E,5,FALSE)</f>
        <v>Unidade</v>
      </c>
      <c r="J25" s="15">
        <f>SUMIF('Base de Dados'!B:B,'Respostas Órgãos'!F25&amp;" - "&amp;'Respostas Órgãos'!$G$4,'Base de Dados'!I:I)</f>
        <v>0</v>
      </c>
      <c r="K25" s="31"/>
      <c r="L25" s="16">
        <f t="shared" si="6"/>
        <v>0</v>
      </c>
      <c r="M25" s="30" t="str">
        <f t="shared" si="7"/>
        <v>Sem histórico de consumo</v>
      </c>
    </row>
    <row r="26" spans="5:13" ht="87" customHeight="1">
      <c r="E26" s="11">
        <v>20</v>
      </c>
      <c r="F26" s="12" t="s">
        <v>152</v>
      </c>
      <c r="G26" s="14" t="str">
        <f>VLOOKUP(F26,'Base de Dados'!A:C,3,FALSE)</f>
        <v>Cartucho Tinta, Desing Jet HP, Referência Cartucho: C4913</v>
      </c>
      <c r="H26" s="13" t="str">
        <f>VLOOKUP(F26,'Base de Dados'!A:D,4,FALSE)</f>
        <v>CARTUCHO TINTA PLOTTER DESING JET HP,Referência Cartucho: C4913, Referência Impressora: Plotter HP designjet 500, Capacidade: Aproximadamente 69 ml, Cor: Amarelo, Tipo Cartucho: Original ou compatível não remanufaturado, recondicionado ou reciclado.</v>
      </c>
      <c r="I26" s="14" t="str">
        <f>VLOOKUP(F26,'Base de Dados'!A:E,5,FALSE)</f>
        <v>Unidade</v>
      </c>
      <c r="J26" s="15">
        <f>SUMIF('Base de Dados'!B:B,'Respostas Órgãos'!F26&amp;" - "&amp;'Respostas Órgãos'!$G$4,'Base de Dados'!I:I)</f>
        <v>0</v>
      </c>
      <c r="K26" s="31"/>
      <c r="L26" s="16">
        <f t="shared" si="6"/>
        <v>0</v>
      </c>
      <c r="M26" s="30" t="str">
        <f t="shared" si="7"/>
        <v>Sem histórico de consumo</v>
      </c>
    </row>
    <row r="27" spans="5:13" ht="89.25" customHeight="1">
      <c r="E27" s="11">
        <v>21</v>
      </c>
      <c r="F27" s="12" t="s">
        <v>153</v>
      </c>
      <c r="G27" s="14" t="str">
        <f>VLOOKUP(F27,'Base de Dados'!A:C,3,FALSE)</f>
        <v>Cartucho Toner, Impressora Samsung, Referência Cartucho: SCX-D4200A</v>
      </c>
      <c r="H27" s="13" t="str">
        <f>VLOOKUP(F27,'Base de Dados'!A:D,4,FALSE)</f>
        <v>CARTUCHO TONER IMPRESSORA SAMSUNG,Referência Impressora: Séries SCX-4200, Referência Cartucho: SCX-D4200A, Tipo Cartucho: Original ou compatível não remanufaturado, recondicionado ou reciclado, Cor: Preta, Rendimento: Aproximadamente 3.000 páginas.</v>
      </c>
      <c r="I27" s="14" t="str">
        <f>VLOOKUP(F27,'Base de Dados'!A:E,5,FALSE)</f>
        <v>Unidade</v>
      </c>
      <c r="J27" s="15">
        <f>SUMIF('Base de Dados'!B:B,'Respostas Órgãos'!F27&amp;" - "&amp;'Respostas Órgãos'!$G$4,'Base de Dados'!I:I)</f>
        <v>0</v>
      </c>
      <c r="K27" s="31"/>
      <c r="L27" s="16">
        <f t="shared" si="6"/>
        <v>0</v>
      </c>
      <c r="M27" s="30" t="str">
        <f t="shared" si="7"/>
        <v>Sem histórico de consumo</v>
      </c>
    </row>
    <row r="28" spans="5:13" ht="84.75" customHeight="1">
      <c r="E28" s="11">
        <v>22</v>
      </c>
      <c r="F28" s="12" t="s">
        <v>154</v>
      </c>
      <c r="G28" s="14" t="str">
        <f>VLOOKUP(F28,'Base de Dados'!A:C,3,FALSE)</f>
        <v>Toner, Impressora HP, Referência Cartucho: CB540A</v>
      </c>
      <c r="H28" s="13" t="str">
        <f>VLOOKUP(F28,'Base de Dados'!A:D,4,FALSE)</f>
        <v>TONER IMPRESSORA HP,Referência Cartucho: CB540A, Referência Impressora: CP1215n, CP1515n, CP1518n, HP Color LaserJet Série CP1210, CP1510 e CM1312, Tipo Cartucho: Original ou compatível não remanufaturado, recondicionado ou reciclado, Cor Tinta: Preta.</v>
      </c>
      <c r="I28" s="14" t="str">
        <f>VLOOKUP(F28,'Base de Dados'!A:E,5,FALSE)</f>
        <v>Unidade</v>
      </c>
      <c r="J28" s="15">
        <f>SUMIF('Base de Dados'!B:B,'Respostas Órgãos'!F28&amp;" - "&amp;'Respostas Órgãos'!$G$4,'Base de Dados'!I:I)</f>
        <v>0</v>
      </c>
      <c r="K28" s="31"/>
      <c r="L28" s="16">
        <f t="shared" si="6"/>
        <v>0</v>
      </c>
      <c r="M28" s="30" t="str">
        <f t="shared" si="7"/>
        <v>Sem histórico de consumo</v>
      </c>
    </row>
    <row r="29" spans="5:13" ht="86.25" customHeight="1">
      <c r="E29" s="11">
        <v>23</v>
      </c>
      <c r="F29" s="12" t="s">
        <v>155</v>
      </c>
      <c r="G29" s="14" t="str">
        <f>VLOOKUP(F29,'Base de Dados'!A:C,3,FALSE)</f>
        <v>Toner, Impressora HP, Referência Cartucho: CB541A</v>
      </c>
      <c r="H29" s="13" t="str">
        <f>VLOOKUP(F29,'Base de Dados'!A:D,4,FALSE)</f>
        <v>TONER IMPRESSORA HP,Referência Cartucho: CB541A, Referência Impressora: CP1215n, CP1515n, CP1518n, HP Color LaserJet Série CP1210, CP1510 e CM1312, Tipo Cartucho: Original ou compatível não remanufaturado, recondicionado ou reciclado, Cor Tinta: Ciano.</v>
      </c>
      <c r="I29" s="14" t="str">
        <f>VLOOKUP(F29,'Base de Dados'!A:E,5,FALSE)</f>
        <v>Unidade</v>
      </c>
      <c r="J29" s="15">
        <f>SUMIF('Base de Dados'!B:B,'Respostas Órgãos'!F29&amp;" - "&amp;'Respostas Órgãos'!$G$4,'Base de Dados'!I:I)</f>
        <v>0</v>
      </c>
      <c r="K29" s="31"/>
      <c r="L29" s="16">
        <f t="shared" si="6"/>
        <v>0</v>
      </c>
      <c r="M29" s="30" t="str">
        <f t="shared" si="7"/>
        <v>Sem histórico de consumo</v>
      </c>
    </row>
    <row r="30" spans="5:13" ht="84" customHeight="1">
      <c r="E30" s="11">
        <v>24</v>
      </c>
      <c r="F30" s="12" t="s">
        <v>156</v>
      </c>
      <c r="G30" s="14" t="str">
        <f>VLOOKUP(F30,'Base de Dados'!A:C,3,FALSE)</f>
        <v>Toner, Impressora HP, Referência Cartucho: CB542A</v>
      </c>
      <c r="H30" s="13" t="str">
        <f>VLOOKUP(F30,'Base de Dados'!A:D,4,FALSE)</f>
        <v>TONER IMPRESSORA HP,Referência Cartucho: CB542A, Referência Impressora: CP1215n, CP1515n, CP1518n, HP Color LaserJet Série CP1210, CP1510 e CM1312, Tipo Cartucho: Original ou compatível não remanufaturado, recondicionado ou reciclado, Cor Tinta: Amarela.</v>
      </c>
      <c r="I30" s="14" t="str">
        <f>VLOOKUP(F30,'Base de Dados'!A:E,5,FALSE)</f>
        <v>Unidade</v>
      </c>
      <c r="J30" s="15">
        <f>SUMIF('Base de Dados'!B:B,'Respostas Órgãos'!F30&amp;" - "&amp;'Respostas Órgãos'!$G$4,'Base de Dados'!I:I)</f>
        <v>0</v>
      </c>
      <c r="K30" s="31"/>
      <c r="L30" s="16">
        <f t="shared" si="6"/>
        <v>0</v>
      </c>
      <c r="M30" s="30" t="str">
        <f t="shared" si="7"/>
        <v>Sem histórico de consumo</v>
      </c>
    </row>
    <row r="31" spans="5:13" ht="88.5" customHeight="1">
      <c r="E31" s="11">
        <v>25</v>
      </c>
      <c r="F31" s="12" t="s">
        <v>157</v>
      </c>
      <c r="G31" s="14" t="str">
        <f>VLOOKUP(F31,'Base de Dados'!A:C,3,FALSE)</f>
        <v>Toner, Impressora HP, Referência Cartucho: CB543A</v>
      </c>
      <c r="H31" s="13" t="str">
        <f>VLOOKUP(F31,'Base de Dados'!A:D,4,FALSE)</f>
        <v>TONER IMPRESSORA HP,Referência Cartucho: CB543A, Referência Impressora: CP1215n, CP1515n, CP1518n, HP Color LaserJet Série CP1210, CP1510 e CM1312, Tipo Cartucho: Original ou compatível não remanufaturado, recondicionado ou reciclado, Cor Tinta: Magenta.</v>
      </c>
      <c r="I31" s="14" t="str">
        <f>VLOOKUP(F31,'Base de Dados'!A:E,5,FALSE)</f>
        <v>Unidade</v>
      </c>
      <c r="J31" s="15">
        <f>SUMIF('Base de Dados'!B:B,'Respostas Órgãos'!F31&amp;" - "&amp;'Respostas Órgãos'!$G$4,'Base de Dados'!I:I)</f>
        <v>0</v>
      </c>
      <c r="K31" s="31"/>
      <c r="L31" s="16">
        <f t="shared" si="6"/>
        <v>0</v>
      </c>
      <c r="M31" s="30" t="str">
        <f t="shared" si="7"/>
        <v>Sem histórico de consumo</v>
      </c>
    </row>
    <row r="32" spans="5:13" ht="70.5" customHeight="1">
      <c r="E32" s="11">
        <v>26</v>
      </c>
      <c r="F32" s="12" t="s">
        <v>158</v>
      </c>
      <c r="G32" s="14" t="str">
        <f>VLOOKUP(F32,'Base de Dados'!A:C,3,FALSE)</f>
        <v>Toner, Impressora Hp, Referência Cartucho: compatível com HP CE505A</v>
      </c>
      <c r="H32" s="13" t="str">
        <f>VLOOKUP(F32,'Base de Dados'!A:D,4,FALSE)</f>
        <v>TONER IMPRESSORA HP,Referência Cartucho: compatível com HP CE505A, Referência Impressora: HP Laserjet P2035/2055, Tipo Cartucho: original ou compatível, não remanufaturado, recondicionado ou reciclado, Cor Tinta: preta</v>
      </c>
      <c r="I32" s="14" t="str">
        <f>VLOOKUP(F32,'Base de Dados'!A:E,5,FALSE)</f>
        <v>Unidade</v>
      </c>
      <c r="J32" s="15">
        <f>SUMIF('Base de Dados'!B:B,'Respostas Órgãos'!F32&amp;" - "&amp;'Respostas Órgãos'!$G$4,'Base de Dados'!I:I)</f>
        <v>0</v>
      </c>
      <c r="K32" s="31"/>
      <c r="L32" s="16">
        <f t="shared" si="6"/>
        <v>0</v>
      </c>
      <c r="M32" s="30" t="str">
        <f t="shared" si="7"/>
        <v>Sem histórico de consumo</v>
      </c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ht="15">
      <c r="F50"/>
    </row>
    <row r="51" ht="15">
      <c r="F51"/>
    </row>
    <row r="52" ht="15">
      <c r="F52"/>
    </row>
    <row r="53" ht="15">
      <c r="F53"/>
    </row>
    <row r="54" ht="15">
      <c r="F54"/>
    </row>
    <row r="55" ht="15">
      <c r="F55"/>
    </row>
    <row r="56" ht="15">
      <c r="F56"/>
    </row>
    <row r="57" ht="15">
      <c r="F57"/>
    </row>
    <row r="58" ht="15">
      <c r="F58"/>
    </row>
    <row r="59" ht="15">
      <c r="F59"/>
    </row>
    <row r="60" ht="15">
      <c r="F60"/>
    </row>
    <row r="61" ht="15">
      <c r="F61"/>
    </row>
    <row r="62" ht="15">
      <c r="F62"/>
    </row>
    <row r="63" ht="15">
      <c r="F63"/>
    </row>
    <row r="64" ht="15">
      <c r="F64"/>
    </row>
    <row r="65" ht="15">
      <c r="F65"/>
    </row>
    <row r="66" ht="15">
      <c r="F66"/>
    </row>
    <row r="67" ht="15">
      <c r="F67"/>
    </row>
    <row r="68" ht="15">
      <c r="F68"/>
    </row>
    <row r="69" ht="15">
      <c r="F69"/>
    </row>
    <row r="70" ht="15">
      <c r="F70"/>
    </row>
    <row r="71" ht="15">
      <c r="F71"/>
    </row>
    <row r="72" ht="15">
      <c r="F72"/>
    </row>
    <row r="73" ht="15">
      <c r="F73"/>
    </row>
    <row r="74" ht="15">
      <c r="F74"/>
    </row>
    <row r="75" ht="15">
      <c r="F75"/>
    </row>
    <row r="76" ht="15">
      <c r="F76"/>
    </row>
    <row r="77" ht="15">
      <c r="F77"/>
    </row>
    <row r="78" ht="15">
      <c r="F78"/>
    </row>
    <row r="79" ht="15">
      <c r="F79"/>
    </row>
    <row r="80" ht="15">
      <c r="F80"/>
    </row>
    <row r="81" ht="15">
      <c r="F81"/>
    </row>
  </sheetData>
  <sheetProtection algorithmName="SHA-512" hashValue="n9ckRHAsOXromhh/jurmOh6sYLO8CeILY+WeXyiYyfA4TRJy+mG9aSvXPMHgpzoABPTdWwlTSZa9foid9wkDEA==" saltValue="/GlvD5hMKBb4L/MUX2rRyg==" spinCount="100000" sheet="1" objects="1" scenarios="1"/>
  <autoFilter ref="E6:M6"/>
  <mergeCells count="9">
    <mergeCell ref="A5:B5"/>
    <mergeCell ref="E1:M1"/>
    <mergeCell ref="E2:M2"/>
    <mergeCell ref="E3:M3"/>
    <mergeCell ref="E4:F4"/>
    <mergeCell ref="I4:K5"/>
    <mergeCell ref="L4:M5"/>
    <mergeCell ref="E5:F5"/>
    <mergeCell ref="G5:H5"/>
  </mergeCells>
  <conditionalFormatting sqref="J7:J32">
    <cfRule type="cellIs" priority="12" dxfId="4" operator="greaterThan">
      <formula>0</formula>
    </cfRule>
    <cfRule type="cellIs" priority="13" dxfId="5" operator="equal">
      <formula>0</formula>
    </cfRule>
  </conditionalFormatting>
  <conditionalFormatting sqref="J7:J32">
    <cfRule type="cellIs" priority="10" dxfId="4" operator="greaterThan">
      <formula>0</formula>
    </cfRule>
    <cfRule type="cellIs" priority="11" dxfId="2" operator="equal">
      <formula>0</formula>
    </cfRule>
  </conditionalFormatting>
  <conditionalFormatting sqref="M7:M32">
    <cfRule type="cellIs" priority="9" dxfId="2" operator="greaterThanOrEqual">
      <formula>0.5</formula>
    </cfRule>
  </conditionalFormatting>
  <conditionalFormatting sqref="H4">
    <cfRule type="cellIs" priority="6" dxfId="1" operator="equal">
      <formula>"Código não encontrado. Preenchimento Obrigatório. Verifique abaixo na aba CÓDIGO DAS UNIDADES"</formula>
    </cfRule>
    <cfRule type="cellIs" priority="7" dxfId="0" operator="equal">
      <formula>"← Digite o código do seu Órgão"</formula>
    </cfRule>
  </conditionalFormatting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03"/>
  <sheetViews>
    <sheetView workbookViewId="0" topLeftCell="A10">
      <selection activeCell="B24" sqref="B24"/>
    </sheetView>
  </sheetViews>
  <sheetFormatPr defaultColWidth="9.140625" defaultRowHeight="15"/>
  <cols>
    <col min="1" max="1" width="9.140625" style="18" customWidth="1"/>
    <col min="2" max="2" width="110.57421875" style="18" bestFit="1" customWidth="1"/>
    <col min="3" max="16384" width="9.140625" style="18" customWidth="1"/>
  </cols>
  <sheetData>
    <row r="1" spans="1:2" ht="15">
      <c r="A1" s="17" t="s">
        <v>22</v>
      </c>
      <c r="B1" s="17" t="s">
        <v>11</v>
      </c>
    </row>
    <row r="2" spans="1:2" ht="15">
      <c r="A2" s="18">
        <v>1</v>
      </c>
      <c r="B2" s="19" t="s">
        <v>27</v>
      </c>
    </row>
    <row r="3" spans="1:2" ht="15">
      <c r="A3" s="28">
        <v>2</v>
      </c>
      <c r="B3" s="23" t="s">
        <v>44</v>
      </c>
    </row>
    <row r="4" spans="1:2" ht="15">
      <c r="A4" s="28">
        <v>10</v>
      </c>
      <c r="B4" s="23" t="s">
        <v>82</v>
      </c>
    </row>
    <row r="5" spans="1:2" ht="15">
      <c r="A5" s="28">
        <v>14</v>
      </c>
      <c r="B5" s="19" t="s">
        <v>125</v>
      </c>
    </row>
    <row r="6" spans="1:2" ht="15">
      <c r="A6" s="28">
        <v>15</v>
      </c>
      <c r="B6" s="19" t="s">
        <v>87</v>
      </c>
    </row>
    <row r="7" spans="1:2" ht="15">
      <c r="A7" s="28">
        <v>20</v>
      </c>
      <c r="B7" s="19" t="s">
        <v>86</v>
      </c>
    </row>
    <row r="8" spans="1:2" ht="15">
      <c r="A8" s="28">
        <v>40</v>
      </c>
      <c r="B8" s="23" t="s">
        <v>45</v>
      </c>
    </row>
    <row r="9" spans="1:2" ht="15">
      <c r="A9" s="28">
        <v>41</v>
      </c>
      <c r="B9" s="19" t="s">
        <v>24</v>
      </c>
    </row>
    <row r="10" spans="1:2" ht="15">
      <c r="A10" s="28">
        <v>50</v>
      </c>
      <c r="B10" s="23" t="s">
        <v>67</v>
      </c>
    </row>
    <row r="11" spans="1:2" ht="15">
      <c r="A11" s="28">
        <v>52</v>
      </c>
      <c r="B11" s="18" t="s">
        <v>38</v>
      </c>
    </row>
    <row r="12" spans="1:2" ht="15">
      <c r="A12" s="28">
        <v>53</v>
      </c>
      <c r="B12" s="18" t="s">
        <v>26</v>
      </c>
    </row>
    <row r="13" spans="1:2" ht="15">
      <c r="A13" s="28">
        <v>54</v>
      </c>
      <c r="B13" s="18" t="s">
        <v>39</v>
      </c>
    </row>
    <row r="14" spans="1:2" ht="15">
      <c r="A14" s="28">
        <v>55</v>
      </c>
      <c r="B14" s="19" t="s">
        <v>29</v>
      </c>
    </row>
    <row r="15" spans="1:2" ht="15">
      <c r="A15" s="28">
        <v>56</v>
      </c>
      <c r="B15" s="18" t="s">
        <v>34</v>
      </c>
    </row>
    <row r="16" spans="1:2" ht="15">
      <c r="A16" s="28">
        <v>60</v>
      </c>
      <c r="B16" s="19" t="s">
        <v>46</v>
      </c>
    </row>
    <row r="17" spans="1:2" ht="15">
      <c r="A17" s="28">
        <v>63</v>
      </c>
      <c r="B17" s="19" t="s">
        <v>81</v>
      </c>
    </row>
    <row r="18" spans="1:2" ht="15">
      <c r="A18" s="28">
        <v>64</v>
      </c>
      <c r="B18" s="19" t="s">
        <v>80</v>
      </c>
    </row>
    <row r="19" spans="1:2" ht="15">
      <c r="A19" s="28">
        <v>70</v>
      </c>
      <c r="B19" s="18" t="s">
        <v>42</v>
      </c>
    </row>
    <row r="20" spans="1:2" ht="15">
      <c r="A20" s="28">
        <v>71</v>
      </c>
      <c r="B20" s="19" t="s">
        <v>71</v>
      </c>
    </row>
    <row r="21" spans="1:2" ht="15">
      <c r="A21" s="28">
        <v>72</v>
      </c>
      <c r="B21" s="19" t="s">
        <v>78</v>
      </c>
    </row>
    <row r="22" spans="1:2" ht="15">
      <c r="A22" s="28">
        <v>74</v>
      </c>
      <c r="B22" s="23" t="s">
        <v>88</v>
      </c>
    </row>
    <row r="23" spans="1:2" ht="15">
      <c r="A23" s="28">
        <v>75</v>
      </c>
      <c r="B23" s="23" t="s">
        <v>119</v>
      </c>
    </row>
    <row r="24" spans="1:2" ht="15">
      <c r="A24" s="28">
        <v>80</v>
      </c>
      <c r="B24" s="19" t="s">
        <v>47</v>
      </c>
    </row>
    <row r="25" spans="1:2" ht="15">
      <c r="A25" s="28">
        <v>90</v>
      </c>
      <c r="B25" s="19" t="s">
        <v>48</v>
      </c>
    </row>
    <row r="26" spans="1:2" ht="15">
      <c r="A26" s="28">
        <v>92</v>
      </c>
      <c r="B26" s="18" t="s">
        <v>25</v>
      </c>
    </row>
    <row r="27" spans="1:2" ht="15">
      <c r="A27" s="28">
        <v>93</v>
      </c>
      <c r="B27" s="19" t="s">
        <v>73</v>
      </c>
    </row>
    <row r="28" spans="1:2" ht="15">
      <c r="A28" s="28">
        <v>94</v>
      </c>
      <c r="B28" s="19" t="s">
        <v>123</v>
      </c>
    </row>
    <row r="29" spans="1:2" ht="15">
      <c r="A29" s="28">
        <v>95</v>
      </c>
      <c r="B29" s="18" t="s">
        <v>40</v>
      </c>
    </row>
    <row r="30" spans="1:2" ht="15">
      <c r="A30" s="28">
        <v>97</v>
      </c>
      <c r="B30" s="19" t="s">
        <v>85</v>
      </c>
    </row>
    <row r="31" spans="1:2" ht="15">
      <c r="A31" s="28">
        <v>98</v>
      </c>
      <c r="B31" s="19" t="s">
        <v>30</v>
      </c>
    </row>
    <row r="32" spans="1:2" ht="15">
      <c r="A32" s="28">
        <v>110</v>
      </c>
      <c r="B32" s="19" t="s">
        <v>122</v>
      </c>
    </row>
    <row r="33" spans="1:2" ht="15">
      <c r="A33" s="28">
        <v>111</v>
      </c>
      <c r="B33" s="19" t="s">
        <v>124</v>
      </c>
    </row>
    <row r="34" spans="1:2" ht="15">
      <c r="A34" s="28">
        <v>112</v>
      </c>
      <c r="B34" s="18" t="s">
        <v>37</v>
      </c>
    </row>
    <row r="35" spans="1:2" ht="15">
      <c r="A35" s="28">
        <v>113</v>
      </c>
      <c r="B35" s="19" t="s">
        <v>75</v>
      </c>
    </row>
    <row r="36" spans="1:2" ht="15">
      <c r="A36" s="28">
        <v>121</v>
      </c>
      <c r="B36" s="19" t="s">
        <v>49</v>
      </c>
    </row>
    <row r="37" spans="1:2" ht="15">
      <c r="A37" s="28">
        <v>131</v>
      </c>
      <c r="B37" s="19" t="s">
        <v>90</v>
      </c>
    </row>
    <row r="38" spans="1:2" s="20" customFormat="1" ht="15">
      <c r="A38" s="28">
        <v>132</v>
      </c>
      <c r="B38" s="19" t="s">
        <v>92</v>
      </c>
    </row>
    <row r="39" spans="1:2" ht="15">
      <c r="A39" s="28">
        <v>133</v>
      </c>
      <c r="B39" s="19" t="s">
        <v>91</v>
      </c>
    </row>
    <row r="40" spans="1:2" ht="15">
      <c r="A40" s="28">
        <v>134</v>
      </c>
      <c r="B40" s="19" t="s">
        <v>93</v>
      </c>
    </row>
    <row r="41" spans="1:2" ht="15">
      <c r="A41" s="28">
        <v>135</v>
      </c>
      <c r="B41" s="19" t="s">
        <v>94</v>
      </c>
    </row>
    <row r="42" spans="1:2" ht="15">
      <c r="A42" s="28">
        <v>136</v>
      </c>
      <c r="B42" s="19" t="s">
        <v>96</v>
      </c>
    </row>
    <row r="43" spans="1:2" ht="15">
      <c r="A43" s="28">
        <v>137</v>
      </c>
      <c r="B43" s="19" t="s">
        <v>98</v>
      </c>
    </row>
    <row r="44" spans="1:2" s="20" customFormat="1" ht="15">
      <c r="A44" s="28">
        <v>138</v>
      </c>
      <c r="B44" s="19" t="s">
        <v>97</v>
      </c>
    </row>
    <row r="45" spans="1:2" ht="15">
      <c r="A45" s="28">
        <v>139</v>
      </c>
      <c r="B45" s="19" t="s">
        <v>126</v>
      </c>
    </row>
    <row r="46" spans="1:2" ht="15">
      <c r="A46" s="28">
        <v>140</v>
      </c>
      <c r="B46" s="19" t="s">
        <v>95</v>
      </c>
    </row>
    <row r="47" spans="1:2" ht="15">
      <c r="A47" s="28">
        <v>141</v>
      </c>
      <c r="B47" s="19" t="s">
        <v>89</v>
      </c>
    </row>
    <row r="48" spans="1:2" ht="15">
      <c r="A48" s="28">
        <v>142</v>
      </c>
      <c r="B48" s="19" t="s">
        <v>99</v>
      </c>
    </row>
    <row r="49" spans="1:2" ht="15">
      <c r="A49" s="28">
        <v>143</v>
      </c>
      <c r="B49" s="19" t="s">
        <v>100</v>
      </c>
    </row>
    <row r="50" spans="1:2" ht="15">
      <c r="A50" s="28">
        <v>144</v>
      </c>
      <c r="B50" s="19" t="s">
        <v>101</v>
      </c>
    </row>
    <row r="51" spans="1:2" ht="15">
      <c r="A51" s="28">
        <v>145</v>
      </c>
      <c r="B51" s="19" t="s">
        <v>102</v>
      </c>
    </row>
    <row r="52" spans="1:2" ht="15">
      <c r="A52" s="28">
        <v>146</v>
      </c>
      <c r="B52" s="19" t="s">
        <v>103</v>
      </c>
    </row>
    <row r="53" spans="1:2" ht="15">
      <c r="A53" s="28">
        <v>147</v>
      </c>
      <c r="B53" s="19" t="s">
        <v>106</v>
      </c>
    </row>
    <row r="54" spans="1:2" ht="15">
      <c r="A54" s="28">
        <v>148</v>
      </c>
      <c r="B54" s="19" t="s">
        <v>105</v>
      </c>
    </row>
    <row r="55" spans="1:2" ht="15">
      <c r="A55" s="28">
        <v>149</v>
      </c>
      <c r="B55" s="19" t="s">
        <v>104</v>
      </c>
    </row>
    <row r="56" spans="1:2" ht="15">
      <c r="A56" s="28">
        <v>150</v>
      </c>
      <c r="B56" s="23" t="s">
        <v>120</v>
      </c>
    </row>
    <row r="57" spans="1:2" ht="15">
      <c r="A57" s="28">
        <v>151</v>
      </c>
      <c r="B57" s="19" t="s">
        <v>69</v>
      </c>
    </row>
    <row r="58" spans="1:2" ht="15">
      <c r="A58" s="28">
        <v>193</v>
      </c>
      <c r="B58" s="19" t="s">
        <v>79</v>
      </c>
    </row>
    <row r="59" spans="1:2" ht="15">
      <c r="A59" s="28">
        <v>195</v>
      </c>
      <c r="B59" s="18" t="s">
        <v>36</v>
      </c>
    </row>
    <row r="60" spans="1:2" ht="15">
      <c r="A60" s="28">
        <v>196</v>
      </c>
      <c r="B60" s="18" t="s">
        <v>32</v>
      </c>
    </row>
    <row r="61" spans="1:2" ht="15">
      <c r="A61" s="28">
        <v>197</v>
      </c>
      <c r="B61" s="19" t="s">
        <v>68</v>
      </c>
    </row>
    <row r="62" spans="1:3" ht="15">
      <c r="A62" s="28">
        <v>220</v>
      </c>
      <c r="B62" s="23" t="s">
        <v>50</v>
      </c>
      <c r="C62" s="29"/>
    </row>
    <row r="63" spans="1:2" ht="15">
      <c r="A63" s="28">
        <v>300</v>
      </c>
      <c r="B63" s="19" t="s">
        <v>107</v>
      </c>
    </row>
    <row r="64" spans="1:2" ht="15">
      <c r="A64" s="28">
        <v>301</v>
      </c>
      <c r="B64" s="19" t="s">
        <v>108</v>
      </c>
    </row>
    <row r="65" spans="1:2" ht="15">
      <c r="A65" s="28">
        <v>302</v>
      </c>
      <c r="B65" s="19" t="s">
        <v>109</v>
      </c>
    </row>
    <row r="66" spans="1:2" ht="15">
      <c r="A66" s="28">
        <v>303</v>
      </c>
      <c r="B66" s="19" t="s">
        <v>110</v>
      </c>
    </row>
    <row r="67" spans="1:2" ht="15">
      <c r="A67" s="28">
        <v>304</v>
      </c>
      <c r="B67" s="19" t="s">
        <v>113</v>
      </c>
    </row>
    <row r="68" spans="1:2" ht="15">
      <c r="A68" s="28">
        <v>305</v>
      </c>
      <c r="B68" s="19" t="s">
        <v>111</v>
      </c>
    </row>
    <row r="69" spans="1:2" ht="15">
      <c r="A69" s="28">
        <v>306</v>
      </c>
      <c r="B69" s="19" t="s">
        <v>112</v>
      </c>
    </row>
    <row r="70" spans="1:2" ht="15">
      <c r="A70" s="28">
        <v>307</v>
      </c>
      <c r="B70" s="19" t="s">
        <v>114</v>
      </c>
    </row>
    <row r="71" spans="1:2" ht="15">
      <c r="A71" s="28">
        <v>308</v>
      </c>
      <c r="B71" s="19" t="s">
        <v>115</v>
      </c>
    </row>
    <row r="72" spans="1:2" ht="15">
      <c r="A72" s="28">
        <v>309</v>
      </c>
      <c r="B72" s="19" t="s">
        <v>116</v>
      </c>
    </row>
    <row r="73" spans="1:2" ht="15">
      <c r="A73" s="28">
        <v>310</v>
      </c>
      <c r="B73" s="21" t="s">
        <v>72</v>
      </c>
    </row>
    <row r="74" spans="1:2" ht="15">
      <c r="A74" s="28">
        <v>361</v>
      </c>
      <c r="B74" s="20" t="s">
        <v>23</v>
      </c>
    </row>
    <row r="75" spans="1:2" ht="15">
      <c r="A75" s="28">
        <v>366</v>
      </c>
      <c r="B75" s="19" t="s">
        <v>117</v>
      </c>
    </row>
    <row r="76" spans="1:2" ht="15">
      <c r="A76" s="28">
        <v>367</v>
      </c>
      <c r="B76" s="19" t="s">
        <v>118</v>
      </c>
    </row>
    <row r="77" spans="1:2" ht="15">
      <c r="A77" s="28">
        <v>370</v>
      </c>
      <c r="B77" s="23" t="s">
        <v>51</v>
      </c>
    </row>
    <row r="78" spans="1:2" ht="15">
      <c r="A78" s="28">
        <v>390</v>
      </c>
      <c r="B78" s="23" t="s">
        <v>52</v>
      </c>
    </row>
    <row r="79" spans="1:2" ht="15">
      <c r="A79" s="28">
        <v>391</v>
      </c>
      <c r="B79" s="19" t="s">
        <v>83</v>
      </c>
    </row>
    <row r="80" spans="1:2" ht="15">
      <c r="A80" s="28">
        <v>392</v>
      </c>
      <c r="B80" s="19" t="s">
        <v>28</v>
      </c>
    </row>
    <row r="81" spans="1:2" ht="15">
      <c r="A81" s="28">
        <v>393</v>
      </c>
      <c r="B81" s="19" t="s">
        <v>53</v>
      </c>
    </row>
    <row r="82" spans="1:2" ht="15">
      <c r="A82" s="28">
        <v>400</v>
      </c>
      <c r="B82" s="23" t="s">
        <v>65</v>
      </c>
    </row>
    <row r="83" spans="1:2" ht="15">
      <c r="A83" s="28">
        <v>401</v>
      </c>
      <c r="B83" s="18" t="s">
        <v>31</v>
      </c>
    </row>
    <row r="84" spans="1:2" ht="15">
      <c r="A84" s="28">
        <v>413</v>
      </c>
      <c r="B84" s="18" t="s">
        <v>35</v>
      </c>
    </row>
    <row r="85" spans="1:2" ht="15">
      <c r="A85" s="28">
        <v>428</v>
      </c>
      <c r="B85" s="19" t="s">
        <v>74</v>
      </c>
    </row>
    <row r="86" spans="1:2" ht="15">
      <c r="A86" s="28">
        <v>431</v>
      </c>
      <c r="B86" s="23" t="s">
        <v>54</v>
      </c>
    </row>
    <row r="87" spans="1:2" ht="15">
      <c r="A87" s="28">
        <v>480</v>
      </c>
      <c r="B87" s="18" t="s">
        <v>41</v>
      </c>
    </row>
    <row r="88" spans="1:2" ht="15">
      <c r="A88" s="28">
        <v>4000</v>
      </c>
      <c r="B88" s="19" t="s">
        <v>121</v>
      </c>
    </row>
    <row r="89" spans="1:2" ht="15">
      <c r="A89" s="28">
        <v>4001</v>
      </c>
      <c r="B89" s="23" t="s">
        <v>84</v>
      </c>
    </row>
    <row r="90" spans="1:2" ht="15">
      <c r="A90" s="28">
        <v>4002</v>
      </c>
      <c r="B90" s="19" t="s">
        <v>33</v>
      </c>
    </row>
    <row r="91" spans="1:2" ht="15">
      <c r="A91" s="28">
        <v>4003</v>
      </c>
      <c r="B91" s="24" t="s">
        <v>55</v>
      </c>
    </row>
    <row r="92" spans="1:3" ht="15">
      <c r="A92" s="28">
        <v>4004</v>
      </c>
      <c r="B92" s="23" t="s">
        <v>76</v>
      </c>
      <c r="C92" s="29"/>
    </row>
    <row r="93" spans="1:2" ht="15">
      <c r="A93" s="28">
        <v>4005</v>
      </c>
      <c r="B93" s="23" t="s">
        <v>70</v>
      </c>
    </row>
    <row r="94" spans="1:2" ht="15">
      <c r="A94" s="28">
        <v>4006</v>
      </c>
      <c r="B94" s="23" t="s">
        <v>77</v>
      </c>
    </row>
    <row r="95" spans="1:2" ht="15">
      <c r="A95" s="28">
        <v>4007</v>
      </c>
      <c r="B95" s="24" t="s">
        <v>56</v>
      </c>
    </row>
    <row r="96" spans="1:2" ht="15">
      <c r="A96" s="28">
        <v>4008</v>
      </c>
      <c r="B96" s="24" t="s">
        <v>57</v>
      </c>
    </row>
    <row r="97" spans="1:2" ht="15">
      <c r="A97" s="28">
        <v>4009</v>
      </c>
      <c r="B97" s="24" t="s">
        <v>58</v>
      </c>
    </row>
    <row r="98" spans="1:2" ht="15">
      <c r="A98" s="28">
        <v>4010</v>
      </c>
      <c r="B98" s="24" t="s">
        <v>59</v>
      </c>
    </row>
    <row r="99" spans="1:2" ht="15">
      <c r="A99" s="28">
        <v>4011</v>
      </c>
      <c r="B99" s="24" t="s">
        <v>60</v>
      </c>
    </row>
    <row r="100" spans="1:2" ht="15">
      <c r="A100" s="28">
        <v>4012</v>
      </c>
      <c r="B100" s="24" t="s">
        <v>61</v>
      </c>
    </row>
    <row r="101" spans="1:2" ht="15">
      <c r="A101" s="28">
        <v>4013</v>
      </c>
      <c r="B101" s="24" t="s">
        <v>62</v>
      </c>
    </row>
    <row r="102" spans="1:2" ht="15">
      <c r="A102" s="28">
        <v>4014</v>
      </c>
      <c r="B102" s="24" t="s">
        <v>63</v>
      </c>
    </row>
    <row r="103" spans="1:2" ht="15">
      <c r="A103" s="28">
        <v>4015</v>
      </c>
      <c r="B103" s="24" t="s">
        <v>64</v>
      </c>
    </row>
  </sheetData>
  <sheetProtection algorithmName="SHA-512" hashValue="PGndnc4cILMvN9nVsAtGSStgoPr/7pOeWRPUCtNiZCGU3DD4zsqW+uZ8IvMUXJQAnQWetTbvgpyq/lopxRNqSw==" saltValue="CYN2AkjQeqila05FxWvdzA==" spinCount="100000" sheet="1" autoFilter="0"/>
  <autoFilter ref="A1:B103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Whesley  Fernandes Henrique</dc:creator>
  <cp:keywords/>
  <dc:description/>
  <cp:lastModifiedBy>Rodrigo Pires de Souza</cp:lastModifiedBy>
  <cp:lastPrinted>2019-03-19T20:58:51Z</cp:lastPrinted>
  <dcterms:created xsi:type="dcterms:W3CDTF">2018-04-18T13:56:42Z</dcterms:created>
  <dcterms:modified xsi:type="dcterms:W3CDTF">2019-07-08T14:59:39Z</dcterms:modified>
  <cp:category/>
  <cp:version/>
  <cp:contentType/>
  <cp:contentStatus/>
</cp:coreProperties>
</file>