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020" firstSheet="1" activeTab="1"/>
  </bookViews>
  <sheets>
    <sheet name="Base de Dados" sheetId="1" state="hidden" r:id="rId1"/>
    <sheet name="Respostas Órgãos" sheetId="2" r:id="rId2"/>
    <sheet name="CÓDIGO DOS ÓRGÃOS" sheetId="3" r:id="rId3"/>
  </sheets>
  <definedNames>
    <definedName name="_xlnm._FilterDatabase" localSheetId="0" hidden="1">'Base de Dados'!$A$1:$J$41</definedName>
    <definedName name="_xlnm._FilterDatabase" localSheetId="2" hidden="1">'CÓDIGO DOS ÓRGÃOS'!$A$1:$B$102</definedName>
    <definedName name="_xlnm._FilterDatabase" localSheetId="1" hidden="1">'Respostas Órgãos'!$E$6:$O$47</definedName>
    <definedName name="_xlnm.Print_Titles" localSheetId="1">'Respostas Órgãos'!$4:$6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<sst xmlns="http://schemas.openxmlformats.org/spreadsheetml/2006/main" count="424" uniqueCount="270">
  <si>
    <t>Código do Material</t>
  </si>
  <si>
    <t>Cod_UO</t>
  </si>
  <si>
    <t>Tipo</t>
  </si>
  <si>
    <t>Descrição do Material</t>
  </si>
  <si>
    <t>Cód. SICOP</t>
  </si>
  <si>
    <t>Des. Órgão SICOP</t>
  </si>
  <si>
    <t>Consumo Médio do Período</t>
  </si>
  <si>
    <t>PLANILHA DE DIMENSIONAMENTO</t>
  </si>
  <si>
    <t>Código do Órgão (SICOP/SEI)</t>
  </si>
  <si>
    <t>Informe no campo ao lado os possíveis locais de entrega:</t>
  </si>
  <si>
    <t>U.O.</t>
  </si>
  <si>
    <t>Descrição Órgão</t>
  </si>
  <si>
    <t>Qtd solicitada</t>
  </si>
  <si>
    <t>Código_Item</t>
  </si>
  <si>
    <t>Item nº</t>
  </si>
  <si>
    <t>Cód. Item</t>
  </si>
  <si>
    <t>Descrição</t>
  </si>
  <si>
    <t>Unid. Fornec.</t>
  </si>
  <si>
    <t>Média Consumo (A)</t>
  </si>
  <si>
    <t>Qtd. Estimada (B)</t>
  </si>
  <si>
    <t>Diferença (B) - (A)</t>
  </si>
  <si>
    <t>Variação Qtd. Estimada x Média Consumo</t>
  </si>
  <si>
    <t>UO</t>
  </si>
  <si>
    <t>BRB - Banco de Brasília</t>
  </si>
  <si>
    <t>CAESB - Companhia de Saneamento Ambiental do Distrito Federal</t>
  </si>
  <si>
    <t>CBMDF - Corpo de Bombeiros Militar do Distrito Federal</t>
  </si>
  <si>
    <t>CLDF - Câmara Legislativa do Distrito Federal</t>
  </si>
  <si>
    <t>CODHAB - Companhia de Desenvolvimento Habitacional do Distrito Federal</t>
  </si>
  <si>
    <t>DETRAN - Departamento de Trânsito do Distrito Federal</t>
  </si>
  <si>
    <t>DFTRANS - Transporte Urbano do DF</t>
  </si>
  <si>
    <t>DPDF - Defensoria Pública do Distrito Federal</t>
  </si>
  <si>
    <t>FJZB - Fundação Jardim Zoológico de Brasília</t>
  </si>
  <si>
    <t>FUNAB - Fundação Universidade Aberta do Distrito Federal</t>
  </si>
  <si>
    <t>FUNAP - Fundação de Amparo ao Trabalhador Preso</t>
  </si>
  <si>
    <t>IPREV - Instituto de Previdencia dos Servidores do Distrito Federal</t>
  </si>
  <si>
    <t>JBB - Jardim Botânico de Brasília</t>
  </si>
  <si>
    <t>NOVACAP - Companhia Urbanizadora da Nova Capital do Brasil</t>
  </si>
  <si>
    <t>PCDF - Polícia Civil do Distrito Federal</t>
  </si>
  <si>
    <t>PMDF - Polícia Militar do Distrito Federal</t>
  </si>
  <si>
    <t>TCB - Sociedade de Transportes Coletivos de Brasília Ltda</t>
  </si>
  <si>
    <t>CGDF - Controladoria Geral do Distrito Federal</t>
  </si>
  <si>
    <t>SEAGRI - Secretaria de Estado de Agricultura, Abastecimento e Desenvolvimento Rural</t>
  </si>
  <si>
    <t>ARP</t>
  </si>
  <si>
    <t>CACI - Casa Civil do Distrito Federal</t>
  </si>
  <si>
    <t>SEFP - Secretaria de Estado de Fazenda, Planejamento, Orçamento e Gestão do Distrito Federal</t>
  </si>
  <si>
    <t>SES - Secretaria de Estado de Saúde do Distrito Federal</t>
  </si>
  <si>
    <t>SEE - Secretaria de Estado de Educação do Distrito Federal</t>
  </si>
  <si>
    <t>SEMOB - Secretaria de Estado de Transporte e Mobilidade do Distrito Federal</t>
  </si>
  <si>
    <t>CODEPLAN - Companhia de Desenvolvimento do Distrito Federal</t>
  </si>
  <si>
    <t>SEL - Secretaria de Estado de Esporte e Lazer do Distrito Federal</t>
  </si>
  <si>
    <t>SDE - Secretaria de Estado de Desenvolvimento Econômico do Distrito Federal</t>
  </si>
  <si>
    <t>SEDUH - Secretaria de Estado da Desenvolvimento Urbano e Habitação do Distrito Federal</t>
  </si>
  <si>
    <t>SEMA - Secretaria de Estado de Meio Ambiente do Distrito Federal</t>
  </si>
  <si>
    <t>SEDES - Secretaria de Estado do Desenvolvimento Social do Distrito Federal</t>
  </si>
  <si>
    <t>SEPE - Secretaria de Estado de Projetos Estratégicos do Distrito Federal</t>
  </si>
  <si>
    <t>SERIS - Secretaria de Estado de Relações Institucionais do Distrito Federal</t>
  </si>
  <si>
    <t>SECTI - Secretaria de Estado de Ciência, Tecnologia e Inovação do Distrito Federal</t>
  </si>
  <si>
    <t>SETUR - Secretaria de Estado de Turismo do Distrito Federal</t>
  </si>
  <si>
    <t>SEJUV - Secretaria de Estado de Juventude do Distrito Federal</t>
  </si>
  <si>
    <t>SMDF - Secretaria de Estado da Mulher do Distrito Federal</t>
  </si>
  <si>
    <t>SETRAB - Secretaria de Estado de Trabalho do Distrito Federal</t>
  </si>
  <si>
    <t>SEDRM - Secretaria de Estado de Desenvolvimento da Região Metropolitana do Distrito Federal</t>
  </si>
  <si>
    <t>SRI - Secretaria Extraordinária de Relações Internacionais do Distrito Federal</t>
  </si>
  <si>
    <t>SEJUS - Secretaria de Estado de Justiça e Cidadania do Distrito Federal</t>
  </si>
  <si>
    <t>Unidade de Medida</t>
  </si>
  <si>
    <t>SSP - Secretaria de Estado de Segurança Pública do Distrito Federal</t>
  </si>
  <si>
    <t>ADASA - Agência Reguladora de Águas, Energia e Saneamento Básico do Distrito Federal</t>
  </si>
  <si>
    <t>ARPDF - Arquivo Público do Distrito Federal</t>
  </si>
  <si>
    <t>BIOTIC S.A - Parque Tecnológico de Brasília</t>
  </si>
  <si>
    <t>CEASA-DF - Centrais de Abastecimento do Distrito Federal</t>
  </si>
  <si>
    <t>CEB-D - Companhia Energética de Brasília - Distribuição</t>
  </si>
  <si>
    <t>CEB-H - Companhia Energética de Brasília - Holding</t>
  </si>
  <si>
    <t>CM - Casa Militar do Distrito Federal</t>
  </si>
  <si>
    <t xml:space="preserve">DER-DF - Departamento de Estradas de Rodagens </t>
  </si>
  <si>
    <t>DFGESTÃO - DF Gestão de Ativos S.A</t>
  </si>
  <si>
    <t>DF-PREVICOM - Fundação de Previdência Complementar dos Servidores do Distrito Federal</t>
  </si>
  <si>
    <t>EMATER-DF - Empresa de Assistência Técnica e Extensão Rural do Distrito Federal</t>
  </si>
  <si>
    <t>FAPDF - Fundação de Apoio à Pesquisa do Distrito Federal</t>
  </si>
  <si>
    <t>FEPECS - Fundação de Ensino e Pesquisa em Ciências da Saúde</t>
  </si>
  <si>
    <t>FHB-DF - Fundação Hemocentro de Brasília</t>
  </si>
  <si>
    <t>GAG - Gabinete do Governador</t>
  </si>
  <si>
    <t>IBRAM - Instituto do Meio Ambiente e dos Recursos Hídricos do Distrito Federal - Brasília Ambiental</t>
  </si>
  <si>
    <t>INAS - Instituto de Assistência à Saúde dos Servidores do DF</t>
  </si>
  <si>
    <t>METRÔ-DF - Companhia do Metropolitano do Distrito Federal</t>
  </si>
  <si>
    <t>PGDF - Procuradoria-Geral do Distrito Federal</t>
  </si>
  <si>
    <t>PROCON-DF - Instituto de Defesa do Consumidor do Distrito Federal</t>
  </si>
  <si>
    <t>PROFLORA - PROFLORA S/A - Florestamento e Reflorestamento - Em Liquidação</t>
  </si>
  <si>
    <t>RA-I - Administração Regional do Plano Piloto</t>
  </si>
  <si>
    <t xml:space="preserve">RA-II - Administração Regional do Gama </t>
  </si>
  <si>
    <t xml:space="preserve">RA-IV -Administração Regional de Brazlândia </t>
  </si>
  <si>
    <t xml:space="preserve">RA-III -Administração Regional de Taguatinga </t>
  </si>
  <si>
    <t xml:space="preserve">RA-V -Administração Regional de Sobradinho </t>
  </si>
  <si>
    <t xml:space="preserve">RA-VI - Administração Regional de Planaltina </t>
  </si>
  <si>
    <t xml:space="preserve">RA-VII - Administração Regional do Paranoá </t>
  </si>
  <si>
    <t xml:space="preserve">RA-VIII - Administração Regional do Núcleo Bandeirante </t>
  </si>
  <si>
    <t xml:space="preserve">RA-IX - Administração Regional de Ceilândia </t>
  </si>
  <si>
    <t xml:space="preserve">RA-X - Administração Regional do Guará </t>
  </si>
  <si>
    <t xml:space="preserve">RA-XII - Administração Regional de Samambaia </t>
  </si>
  <si>
    <t xml:space="preserve">RA-XIII - Administração Regional de Santa Maria </t>
  </si>
  <si>
    <t xml:space="preserve">RA-XIV - Administração Regional de São Sebastião </t>
  </si>
  <si>
    <t xml:space="preserve">RA-XV - Administração Regional do Recanto das Emas </t>
  </si>
  <si>
    <t xml:space="preserve">RA-XVI - Administração Regional do Lago Sul </t>
  </si>
  <si>
    <t xml:space="preserve">RA-XVIII - Administração Regional do Lago Norte </t>
  </si>
  <si>
    <t xml:space="preserve">RA-XVII -Administração Regional do Riacho Fundo I </t>
  </si>
  <si>
    <t xml:space="preserve">RA-XIX - Administração Regional da Candangolândia </t>
  </si>
  <si>
    <t xml:space="preserve">RA-XX - Administração Regional de Águas Claras </t>
  </si>
  <si>
    <t xml:space="preserve">RA-XXI - Administração Regional do Riacho Fundo II </t>
  </si>
  <si>
    <t xml:space="preserve">RA-XXII - Administração Regional do Sudoeste e Octogonal </t>
  </si>
  <si>
    <t xml:space="preserve">RA-XXIII - Administração Regional do Varjão </t>
  </si>
  <si>
    <t xml:space="preserve">RA-XXIV - Administração Regional do Park Way </t>
  </si>
  <si>
    <t xml:space="preserve">RA-XXV -Administração Regional do SCIA/Estrutural </t>
  </si>
  <si>
    <t xml:space="preserve">RA-XXVI - Administração Regional de Sobradinho II </t>
  </si>
  <si>
    <t xml:space="preserve">RA-XXVII - Administração Regional do Jardim Botânico </t>
  </si>
  <si>
    <t xml:space="preserve">RA-XXVIII - Administração Regional de Itapoã </t>
  </si>
  <si>
    <t xml:space="preserve">RA-XXIX - Administração Regional do SIA </t>
  </si>
  <si>
    <t xml:space="preserve">RA-XXX - Administração Regional de Vicente Pires </t>
  </si>
  <si>
    <t>RA-XXXI - Administração Regional da Fercal - RA XXXI</t>
  </si>
  <si>
    <t>SAB - Sociedade de Abastecimento de Brasília S/A - Em Liquidação</t>
  </si>
  <si>
    <t>SECOM - Secretaria de Estado de Comunicação do Distrito Federal</t>
  </si>
  <si>
    <t>SINESP - Secretaria de Estado de Obras e Infraestrutura e Serviços Públicos</t>
  </si>
  <si>
    <t>SLU - Serviço de Limpeza Urbana do Distrito Federal</t>
  </si>
  <si>
    <t>TERRACAP - Companhia Imobiliária de Brasília / Agência de Desenvolvimento do Distrito Federal</t>
  </si>
  <si>
    <t xml:space="preserve">RA-XI - Administração Regional do Cruzeiro </t>
  </si>
  <si>
    <t xml:space="preserve">consumo ARP </t>
  </si>
  <si>
    <t>Embalagem</t>
  </si>
  <si>
    <t>PROC. SEI Nº 00040-00020100/2019-21</t>
  </si>
  <si>
    <t>PLS Nº 0073/2019</t>
  </si>
  <si>
    <t>Ata 31/2018</t>
  </si>
  <si>
    <t>3.3.90.30.06.01.0173.000002-01</t>
  </si>
  <si>
    <t>3.3.90.30.06.01.0173.000003-01</t>
  </si>
  <si>
    <t>3.3.90.30.06.01.0140.000001-02</t>
  </si>
  <si>
    <t>3.3.90.30.06.01.0108.000001-01</t>
  </si>
  <si>
    <t>3.3.90.30.06.01.0064.000002-01</t>
  </si>
  <si>
    <t>3.3.90.30.06.01.0058.000005-01</t>
  </si>
  <si>
    <t>3.3.90.30.06.01.0066.000002-01</t>
  </si>
  <si>
    <t>3.3.90.30.06.01.0067.000003-01</t>
  </si>
  <si>
    <t>3.3.90.30.06.01.0175.000003-01</t>
  </si>
  <si>
    <t>3.3.90.30.06.01.0175.000004-01</t>
  </si>
  <si>
    <t>3.3.90.30.06.01.0153.000002-01</t>
  </si>
  <si>
    <t>3.3.90.30.06.01.0051.000002-01</t>
  </si>
  <si>
    <t>3.3.90.30.06.02.0019.000001-01</t>
  </si>
  <si>
    <t>3.3.90.30.06.01.0107.000001-01</t>
  </si>
  <si>
    <t>3.3.90.30.06.01.0005.000006-01</t>
  </si>
  <si>
    <t>3.3.90.30.06.01.0005.000007-01      </t>
  </si>
  <si>
    <t>3.3.90.30.06.01.0071.000001-01</t>
  </si>
  <si>
    <t>3.3.90.30.06.01.0161.000004-01</t>
  </si>
  <si>
    <t>3.3.90.30.06.01.0176.000001-01</t>
  </si>
  <si>
    <t>3.3.90.30.06.01.0155.000002-01</t>
  </si>
  <si>
    <t>3.3.90.30.06.01.0164.000001-01</t>
  </si>
  <si>
    <t>3.3.90.30.06.01.0068.000002-01</t>
  </si>
  <si>
    <t>3.3.90.30.06.01.0157.000001-01</t>
  </si>
  <si>
    <t>3.3.90.30.06.01.0048.000004-01</t>
  </si>
  <si>
    <t>3.3.90.30.06.01.0084.000001-01</t>
  </si>
  <si>
    <t>3.3.90.30.06.01.0106.000001-01</t>
  </si>
  <si>
    <t>3.3.90.30.06.01.0014.000007-01</t>
  </si>
  <si>
    <t>3.3.90.30.06.01.0103.000001-01</t>
  </si>
  <si>
    <t>3.3.90.30.06.01.0109.000001-01</t>
  </si>
  <si>
    <t>3.3.90.30.06.01.0022.000003-01</t>
  </si>
  <si>
    <t>3.3.90.30.06.01.0087.000003-01</t>
  </si>
  <si>
    <t>3.3.90.30.06.01.0032.000003-01</t>
  </si>
  <si>
    <t>3.3.90.30.06.01.0032.000006-01</t>
  </si>
  <si>
    <t>3.3.90.30.06.01.0039.000003-01</t>
  </si>
  <si>
    <t>3.3.90.30.06.01.0113.000001-01</t>
  </si>
  <si>
    <t>3.3.90.30.06.02.0006.000002-01</t>
  </si>
  <si>
    <t>3.3.90.30.06.02.0005.000002-01</t>
  </si>
  <si>
    <t>3.3.90.30.06.02.0024.000004-01</t>
  </si>
  <si>
    <t>3.3.90.30.06.02.0021.000003-01</t>
  </si>
  <si>
    <t>3.3.90.30.06.02.0021.000002-02</t>
  </si>
  <si>
    <t>ALIMENTO COMPLETO E BALANCEADO PARA CÃES,Descrição: Adultos de raças médias à base de cordeiro (mínimo de 7%) ou peixe (mínimo de 23%), verduras, frutas, prebióticos (fruto-oligossacarídeos e mannan-oligossacarídeos) e essências botânicas (chá verde, alfafa, aloe vera, psyllium e/ou romã). Livre de trangênicos, sem grãos na composição básica do produto, com conservantes naturais (concentrado de tocoferóis). Níveis de Garantia: Umidade (máx.) 90g/kg (9%); Proteína Bruta (mín.) 380g/kg (38%); Extrato Etéreo (mín.) 180g/kg (18%); Fibra Bruta (máx.) 32g/kg (3,2%); Matéria Mineral (máx.) 89g/kg (8,9%); Cálcio (mín.) 8.000mg/kg (0,8%); Cálcio (máx.) 15g/kg (1,5%); Fósforo (mín.) 8.000mg/kg (0,8%); EM Kcal/Kg 4880. Apresentação: Saco de 0,800 Kg a 7,5 Kg.</t>
  </si>
  <si>
    <t>ALIMENTO COMPLETO E BALANCEADO PARA CÃES,Descrição: Filhotes de raças pequenas e para cadelas no terço final de gestação e em lactação à base de cordeiro (mínimo de 7%) ou peixe (mínimo de 23%), verduras, frutas, prebióticos (fruto-oligossacarídeos e mannan-oligossacarídeos) e essências botânicas (chá verde, alfafa, aloe vera, psyllium e/ou romã). Livre de transgênicos, sem grãos na composição básica do produto, com conservantes naturais (concentrado de tocoferóis). Níveis de Garantia: Umidade (máx.) 90g/kg (9%); Proteína Bruta (mín.) 400g/kg (40%); Extrato Etéreo (mín.) 220g/kg (22%); Matéria Fibrosa (máx.) 32g/kg (3,2%); Matéria Mineral (máx.) 84g/kg,(8,4%); Cálcio (mín.) 10g/kg (1%); Cálcio (máx.) 16g/kg (1,6%); Fósforo (mín.) 9.000mg/kg (0,9%); EM Kcal/Kg 5086. Apresentação: Saco de 0,800 Kg a 7,5 Kg.</t>
  </si>
  <si>
    <t>ALIMENTO COMPLETO MUSTELÍDEOS,Descrição: Alimento completo para furões (Ferret) adultos e em crescimento.</t>
  </si>
  <si>
    <t>ALIMENTO COMPLETO PARA FILHOTES DE PASSERIFORMES,Apresentação: alimento completo indicado para filhotes de pássaros durante todo o período em ninho ou para criação artificial na fase pré-inicial, Composição Básica Do Produto: milho pré-gelatinizado, proteína concentrada de soja, farinha de soja pré-cozida, ovo em pó, gérmen de trigo, dextrose, levedura seca de cerveja, óleo de soja refinado, carbonato de cálcio, fosfato bicálcico, premix mineral vitamínico, DL-metionina, cloreto de sódio (sal comum), prebiótico (mananoligossacarídeo), enzimas digestivas (lipase, amilase, protease), aditivo fungiostático (ácido propiônico), probiótico (Bacillus subtilis e licheniformis), antioxidante BHT, aroma de frutas. Níveis de Garantia: Energia Metabolizável 3.700 Kcal/Kg; Umidade (máx) 12.0%, Proteína Bruta (mín) 25.0%, Extrato Etéreo (min) 10.0%, Matéria Fibrosa (max) 2.5%, Matéria Mineral (max) 7.0%, Ácido Linoléico (mín.) 3,0%, Ácido Linolênico (mín.) 0,3%, Cálcio (max) 1,2 %, Fósforo (min) 0.65%, Bacillus subtilis 3,84*106 UFC/g, Bacillus licheniformis 3,84*106 UFC/g, Mananoligossacarídeos (mín.) 0,25%., Unidade De Fornecimento: embalagem com 250 g</t>
  </si>
  <si>
    <t>ALIMENTO COMPLETO PARA FLAMINGOS, GUARÁS E AVES AFINS,Composição Básica Do Produto: milho integral moído, farinha de peixe, farinha de vísceras, farinha de carne solúvel, farelo de soja, farelo de trigo, levedura seca de cervejaria, óleo de soja degomado, premix mineral vitamínico, cloreto de sódio (sal comum), corante natural de urucum, prebiótico (mananoligossacarídeo, aditivo fungiostático (dipropionato de amônia), Enriquecimento Por Kg Do Produto: vitamina A (24.000,00 UI), vitamina D (2.666,00 UI), vitamina E (133,00 UI), vitamina K (4mg), cianocobalamina - B12 (67,00mcg), piridoxina - B6 (13,00mg), tiamina - B1 (8,00mg), riboflavina - B2 (13,00mg) ácido fólico (7,00mg), ácido pantotênico (33,00mg), colina (2.400,00mg), niacina (133,00mg), biotina (0,70mg), cobre (20,00mg), cobalto (0,67mg), ferro (200,00mg), iodo (2,00mg), manganês (200,00mg), zinco (133,00mg), selênio (0,27mg), selênio quelatado (0,4mg), cantaxantina (80,00mg), beta caroteno (27,00mg), xantofilas amarelas naturais (80,00mg), Níveis De Garantia: energia metabolizável (mín.) 3.000kcal/kg; umidade (máx.) 12,0%; proteína bruta (mín.) 32,0%; extrato etéreo (mín.) 6,5%; matéria fibrosa (máx.) 4,0%; matéria mineral (máx.) 10,0%; mananoligossacarídeos 0,25%; cálcio (máx.) 1,5%; fósforo (mín.) 1,2%, Unidade De Fornecimento: embalagem de 10 a 20 kg</t>
  </si>
  <si>
    <t>ALIMENTO COMPLETO PARA GALIFORMES SILVESTRES,Apresentação: alimento completo para faisões e outros galiformes silvestres em manutenção, a partir de 12 semanas de idade, Composição Básica: milho integral moído, farelo de trigo, farelo de soja, farelo de girassol, farinha de víceras, calcário calcítico, fosfato bicálcico, alfafa desidratada, premix mineral vitamínico, cloreto de sódio ( sal comum ), aditivo fungiostático, adsorvente de mitoxina ( silicatos ), DL metionina, BHT, Eventuais Substitutivos: sorgo integral moído, farelo de glúten de milho, levedura seca de cerveja, germe de trigo, farinha de carne, farinha de peixe, farelo de arroz, quirela de arroz, Enriquecimento Por Quilograma De Produto: ácido fólico (5,0 mg), ácido pantotênico (25,00 mg), colina (1.800,00 mg), cobre (150,00 mg), cobalto (0,1 mg), ferro (150,00 mg), iodo (1,00 mg), manganês (150,00 mg), vitamina A (10000,00 UI), cianocobalamina - B12 (50,00 mcg), vitamina D (1,875,00 UI), vitamina E (50,00 UI), vitamina K (3 mg), zinco (120,00 mg), niacina (100,00 mg), biotina (0,50 mg), piridoxina - B6 (8,50 mg), tiamina - B1 (5,00 mg), riboflavina - B2 (15,00 mg), selênio (040 mg), Níveis De Garantia: Energia Metabolizável mínima (2850 kcal); Umidade máxima (12,0%); Proteína bruta (15,0%); Extrato Etéreo mínimo (3,0%); Matéria Fibrosa máxima (5,0%); Materia Mineral máxima (6,5%); Ácido Linoléico mínimo(1,5%); Cálcio máximo (1,1%); Fósforo mínimo (0,70 %), Unidade De Fornecimento: embalagem de 5 a 20 kg</t>
  </si>
  <si>
    <t>ALIMENTO COMPLETO PARA PSITACÍDEOS DE GRANDE PORTE,Apresentação: psitacídeos de grande porte (araras, papagaios e outros) em manutenção, Composição Básica Do Produto: milho integral moído, gérmen de trigo, farelo de trigo, farelo de soja, farelo de girassol, ovo desidratado, polpa cítrica, fosfato bicálcico, calcário calcítico, açúcar, óleo de soja refinado, premix mineral vitamínico, cloreto de sódio (sal comum), DL metionina, aditivo fungiostático, adsorvente de micotoxinas (silicatos), prebiótico (manonoligossacarídeo), L-lisina, BHT, corante natural e aditivo flavorizante, Enriquecimento Por Kg Do Produto: ácido fólico (1,50mg), ácido pantotênico (12,00mg), colina (1.000,00mg), cobre (10,00mg), cobalto (0,3mg), ferro (50,00mg), iodo (1,00mg), manganês (100,00mg), vitamina A (8.000,00 UI), vitamina B12 (15,00mcg), vitamina C encapsulada (80,00mg), viatmina D (1,200,00 UI), vitamina E (50,00 UI), vitamina K (2mg), zinco (100,00mg), niacina (50,00mg), biotina (0,30mg), piridoxina (3,00mg), tiamina (3,00mg), riboflavina (8,00mg), selênio (0,30mg), Níveis De Garantia: energia metabolizável (mín.) 2.850kcal/kg; umidade (máx.) 12,0%; proteína bruta (mín.) 16,5%; extrato etéreo (mín.) 5,0%; matéria fibrosa (máx.) 5,0%; matéria mineral (máx.) 6,0%; ácido linoléico (min.) 2,0%; cálcio (máx.) 1,0%; fósforo total (mín.) 0,70%, Unidade De Fornecimento: embalagem de 10 a 20kg</t>
  </si>
  <si>
    <t>ALIMENTO COMPLETO PARA PSITACÍDEOS DE MÉDIO PORTE,Apresentação: psitacídeos de médio porte (maritacas, calopsitas e outros) em manutenção, Composição Básica Do Produto: milho integral moído, farelo de soja, farelo de trigo, gérmen de trigo, farelo de girassol, ovo desidratado, polpa cítrica, calcário calcítico, fosfato bicálcico, açúcar, premix mineral vitamínico, cloreto de sódio (sal comum), adsorvente de micotoxinas (silicatos), óleo de soja refinado, DL metionina, aditivo fungiostático, L-lisina, BHT, corante natural e aditivo flavorizante, Enriquecimento Por Kg Do Produto: ácido fólico (1,50mg), ácido pantotênico (12,00mg), colina (1.000,00mg), cobre (10,00mg), cobalto (0,3mg), ferro (50,00mg), iodo (1,00mg), manganês (100,00mg), vitamina A (8.000,00 UI), cianocobalamina - B12 (15,00mcg), vitamina C encapsulada (80,00mg), vitamina D (1,200,00 UI), vitamina E (50,00 UI), vitamina K (2mg), zinco (100,00mg), niacina (50,00mg), biotina (0,30mg), piridoxina - B6 (3,00mg), tiamina - B1 (3,00mg), riboflavina - B2 (8,00mg), selênio (0,30mg), Níveis De Garantia: energia metabolizável (mín.) 2.850kcal/kg; umidade (máx.) 12,0%; proteína bruta (mín.) 15,5%; extrato etéreo (mín.) 4,0%; matéria fibrosa (máx.) 4,5%; matéria mineral (máx.) 6,0%; ácido linoléico (min.) 2,0%; cálcio (máx.) 1,0%; fósforo (mín.) 0,70%, Unidade De Fornecimento: embalagem de 10 a 20 kg</t>
  </si>
  <si>
    <t>ALIMENTO DESIDRATADO,Tipo: Larvas de Tenébrio Comum, Características Adicionais: Complemento alimentar para animais de pequeno porte, como pássaros, peixes, lagartos, roedores e primatas, produzidas em cativeiro. Níveis de Garantia por Kg: Umidade Máx.40g. Proteína bruta Mín. 470g. Extrato Etéreo Mín. 350g. Matéria fibrosa Máx. 65g. Matéria Mineral Máx. 33g. Cálcio Mín. 500mg. Máx. 900mg. Fósforo Mín. 5000mg, Unidade de Fornecimento: pote com 50 gramas.</t>
  </si>
  <si>
    <t>ALIMENTO DESIDRATADO,Tipo: Larvas de Tenébrio Grande, Características Adicionais: Complemento alimentar para animais de pequeno porte, como pássaros, peixes, lagartos, roedores e primatas, produzidas em cativeiro. Níveis de Garantia por Kg: Umidade Máx. 20g. Proteína bruta Mín. 430g. Extrato Etéreo Mín. 400g. Matéria fibrosa Máx. 85g. Matéria Mineral Máx. 33g. Cálcio Mín. 1000mg. Máx. 1400mg. Fósforo Mín. 5100mg., Unidade de Fornecimento: pote com 50 gramas.</t>
  </si>
  <si>
    <t>ALIMENTO SUBSTITUTO DO LEITE,Tipo: PARA GATOS, Apresentação: alimento substituto do leite, formulado para atender as necessidades nutricionais de filhotes de felinos. Composição Básica: Leite em Pó Integral, Caseína em Pó, Proteína Concentrada do Soro de Leite, Creme de Leite em Pó, Ovo em Pó Integral, Gema de Ovo em Pó, Plasma em Pó, Dextrose, Frutose, Fosfato Tricálcico, Lecitina de Soja, Extrato de Parede Celular de Levedura, Óleo de Salmão, Óleo de Soja Refinado, Carbonato de Cálcio, Premix Vitamínico, Premix Mineral Quelatado, Taurina, Cloreto de Colina, Extrato de Alecrim, Vitamina C, Vitamina E, Inulina e Propionato de Cálcio, Composição Básica: Extrato Etéreo (Mín.) 260, 00 g/kg; Proteína Bruta (Mín.) 400, 00 g/kg; Cálcio (Máx.) 11, 00 g/kg; Cálcio (Mín.) 9.000, 00 mg/kg; Fibra Bruta (Máx.) 500, 00 mg/Kg; Umidade (Máx.) 100, 00 g/kg; Matéria Mineral (Máx.) 60, 00 g/kg. Enriquecimento por quilograma de produto: Biotina (Mín) 0, 30 mg/Kg; Cobre Quelatado (Mín.)10, 00 mg/Kg; Cromo Quelatado (Mín.) 0, 50 mg/Kg; EM - FELINOS (Mín.) 4.700, 00 kcal/Kg; Fósforo (Mín.) 6.000, 00 mg/kg; Ferro Quelatado (Mín.) 80 mg/kg; Lactose (Mín.) 18, 620 g/kg; Lisina (Mín.) 24, 15 g/kg; Metionina (Mín.) 7.494, 00 mg/kg; Niacina (Mín.) 120, 00 mg/Kg; Omega 3 (Mín.) 4650, 00 mg/kg; Omega 6 (Mín.) 29, 20 g/kg; Pantotenato de Cálcio (Mín.) 37, 50 mg/Kg; Selênio Quelatado (Mín.) 0, 25 mg/Kg; Sódio (Mín.) 1.850, 00 mg/Kg; Taurina (Mín.) 2.940, 00 mg/kg; Vitamina C (Mín.) 250, 00 mg/Kg; Vitamina D (Mín.) 1.125, 00 UI/Kg; Vitamina A (Mín.) 11, 20 UI/Kg; Vitamina B1 (Mín.) 4, 50 mg/Kg; Vitamina B12 (Mín.) 0, 06 mg/Kg; Vitamina B2 (Mín.) 12, 00 mg/Kg; Vitamina B6 (Mín.) 12, 00 mg/Kg; Vitamina E (Mín.) 100, 00 UI/Kg; Vitamina K (Mín.) 7, 50 mg/Kg; Zinco Quelatado (Mín.) 250, 00 mg/Kg, Unidade De Fornecimento: Lata 300g</t>
  </si>
  <si>
    <t>ALPISTE IN-NATURA,Material: alpiste in-natura, Unidade De Fornecimento: embalagem de 10 a 50 kg</t>
  </si>
  <si>
    <t>CARBONATO DE CÁLCIO,Apresentação: carbonato de cálcio, Unidade De Fornecimento: Embalagem de 20 a 40 kg.</t>
  </si>
  <si>
    <t>FARINHADA PARA PÁSSAROS SILVESTRES E EXÓTICOS FRUGÍVOROS E INSETÍVOROS,Apresentação: Farinhada completa para pássaros silvestres e exóticos frugívoros e insetívoros., Composição Básica Do Produto: Farinha de arroz, farinha de trigo, farelo de soja, leveduras, semente de níger, maçã desidratada, uva desidratada, zimbro desidratado, mosca d´água desidratada, Daphnia desidratada, Gammarus desidratado, óleo de soja refinado, suplemento vitamínico mineral, mel, probiótico, prebiótico, sacarose, concha de ostra em pó, sal, fosfato bicálcico, aditivo aromatizante, antioxidante BHT. Eventuais Substitutos: Creme de milho branco. Níveis de Garantia do Produto: Umidade (max.)10%, Proteína (min.) 16,5%, Extrato Etéreo (min.) 6,5%, Matéria Fibrosa (max.) 5%, Matéria Mineral (max.) 10%, Cálcio (max.) 2,5%, Fósforo (min.) 0,6%., Unidade De Fornecimento: Embalagem de 1 a 5 Kg.</t>
  </si>
  <si>
    <t>FENO,Composição Básica: FENO DE GRAMÍNEA TIFTON, Características Adicionais: gramínea tifton na forma de feno, com coloração verde, com proteína bruta na matéria seca superior a 14%., Unidade De Fornecimento: fardo de 10 kg</t>
  </si>
  <si>
    <t>FENO,Composição Básica: FENO DE LEGUMINOSA ALFAFA TIPO A, Características Adicionais: leguminosa alfafa na forma de feno, com coloração verde e folhas bem aderidas a haste, cortadas em período pré-floração, Unidade De Fornecimento: fardo de 10 kg.</t>
  </si>
  <si>
    <t>GIRASSOL,Apresentação: em grão, inteiro, com casca, 1ª qualidade, Unidade De Fornecimento: embalagem de 10 a 50 kg</t>
  </si>
  <si>
    <t>LEITE,Tipo: Instantâneo em pó desnatado, enriquecido com proteínas, Unidade De Fornecimento: Embalagem com 400 gramas.</t>
  </si>
  <si>
    <t>ÓLEO DE CÔCO,Descrição: EXTRA VIRGEM, prensado a frio, extraído da polpa fresca de coco através de processos físicos após trituração, fases de prensagem e tripla filtragem, com índice de acidez em no máximo 0,5%, o que o caracteriza como um óleo de Coco, Unidade de Fornecimento: Frasco com 200 ml.</t>
  </si>
  <si>
    <t>ÓLEO DE MILHO,Tipo: óleo de milho para suplementação energética e de ácidos graxos essenciais em pescado congelado e carnes, Unidade De Fornecimento: embalagem com 900ml.</t>
  </si>
  <si>
    <t>PÃO,Tipo: Integral, de forma, puro, Unidade De Fornecimento: Embalagem com 500 gramas.</t>
  </si>
  <si>
    <t>PAPA PARA FILHOTES PSITACÍDEOS,Apresentação: com prebiótico, probiótico e enzimas digestiva, alimento completo, cientificamente desenvolvido para alimentação de filhotes do nascimento ao ``desmame``. Indicado para os diversos psitacídeos, como papagaios, araras, calopsitas, agapórnis e periquitos, Composição Básica Do Produto: fubá de milho, proteína testurizada de soja, ovo em pó, dextrose, óleo de soja refinado, maçã desidratada, levedura, fosfato bicálcico, minerais orgânicos, aditivo prebiótico, aditivo probiótico, aditivo enzimático, premix vitamínico, antioxidante e flavorizante, Enriquecimento Por Kg Do Produto: vitamina A 8.000 UI. Vitamina D3 900 UI. Vitamina E 19,0 mg. Vitamina C 80,0 mg. Vitamina B2 9,6 mg. Vitamina B6 9,6 mg. Vitamina B12 16,0 mg. Niacina 80,0 mg. Patantotenato de cálcio 40,0 mg. Manganês 75,0 mg. Selênio 0,5 mg. Zinco 75,0 mg. Protease 20,0 mg. Amilase 20,0 mg. Celulose 20,0 mg. Mananoligossacarideo 450,0 mg. Lactobacillus Acidophillus 1X10/5UFC. Streptococcus Faeceum 1X10/5UFC, Níveis De Garantia: umidade (max) 8.0%, proteína bruta (min) 22.0%, extrato etéreo (min) 8.0%, matéria fibrosa (max) 3.0%, matéria mineral (max) 6.0%, cálcio (max) 1.4%, fósforo (min) 0.7%, energia metabolizável 3.500 kcal/kg, Unidade De Fornecimento: embalagem de 2 a 10 kg</t>
  </si>
  <si>
    <t>POLPA DE BETERRABA,Apresentação: Polpa de beterraba, peletizada, formulada para ajudar a desintoxicar o organismo, fonte de vitaminas, proteínas e ferro, Composição Básica: Beterraba Beta vulgaris L, Unidade De Fornecimento: Embalagem 50kg</t>
  </si>
  <si>
    <t>RAÇÃO BOVINA GRANULADA,Proteína Bruta: 22%, Umidade Máxima: 13%, Proteína Bruta Mínima: 22%, Extrato Etéreo Mínimo: 2,00%, Matéria Fibrosa Máxima: 15,00%, Matéria Mineral Máxima: 12,00%, Cálcio Máximo: 3,00%, Fósforo Mínimo: 0,50%, Nitrogênio Não Proteico: máximo 5,00%, Unidade De Fornecimento: embalagem de 10 a 50 kg</t>
  </si>
  <si>
    <t>RAÇÃO EXTRUSADA MULTICOMPONENTE LAMINADA PARA EQUINOS ADULTOS,Características Mínimas: Descrição do produto: 90% do produto extrusada, com particulas de 3 a 5mm, recoberto por melaço líquido (minímo de 2% e máximo de 5%). 10% do produto laminado e peletizado, sendo aveia, cevada e linhaça laminada (miníma de 3,5% e máxima de 6%), e coast cross peletizado (miníma de 3% e máxima de 5%). Composição básica do produto: Aveia (grão laminado miníma de 2% e máxima de 6% na compsição), carbonato de cálcio ( miníma de 1% e máxima de 3% na composição), cevada (miníma de 1% e máxima de 3% na composição), cloreto de sódio (sal comum, miníma de 0,25% máxima de 0,5% na composição), farelo de glútem de milho (miníma de 2% máxima de 5% na composição), farelo de linhaça (miníma de 1% e máxima de 2% na composição), farelo de soja (miníma de 5% e máxima de 15% na composição), farelo de trigo (miníma de 10% e máxima de 40% na composição), feno de coast cross (miníma de 1% e máxima de 5% na composição), fosfato bicálcico (miníma de 0,5% e máxima de 2% na composição), linhaça ( miníma de 0,5% e máxima de 1% na composição), melaço (miníma de 3% e máxima de 5% na composição), milho extrusado (miníma de 4% e máxima de 10% na composição), milho integral moído (miníma de 10% e máxima de 30% na composição), óleo de soja degomado (miníma de 0,5% e máxima de 2% na composição), premix vitamínico mineral (0,1%), produto extrusado multicomponente (laminado). Níveis de garantia por kg do produto: Cálcio (max 1,5%), extrato etereo (minímo de 3%), fósforo (miníma de 0,75), matéria fibrosa (máxima de 15%), matéria mineral (máxima de 12%), protéina bruta (miníma de 14%), umidade (máxima de 13%). Enriquecimento por kg do produto: Ácido pantotênico 20,00mg, biotina 0,5mg, cobalto 4,0g, cobre 60,0mg, colina 190,0mg, íodo 0,5mg, lisina 7,0g, magnésio 40,0mg, manganês 40,0mg, metionina 5,0g, niacina 20,0mg, selênio 0,12mg, triptofano 2,0g, vitamina A 12.000UI, vitamina C 30,0mg, vitamina B1 5,0mg, vitamina B12 5,0mg mcg, vitamina B2 5,0mg, vitamina D3 3.000UI, vitamina E 7,5mg, vitamina A 10.000UI, zinco 80,0mg; Unidade de Fornecimento: embalagem de 10 a 50kg.</t>
  </si>
  <si>
    <t>RAÇÃO EXTRUSADA PARA AVES AQUÁTICAS,Apresentação: alimento completo extrusado para gansos, cisnes, marrecos, patos e outros anseriformes, em manutenção, a partir de 12 semanas de idade., Composição Básica Do Produto: Níveis de Garantia: Energia Metabolizável (mín.) 2.850 Kcal/Kg; Umidade (máx.) 12,0%; Proteína Bruta (mín.) 15,0%; Extrato Etéreo (mín.) 3,0%; Matéria Fibrosa (máx.) 3,5%; Matéria Mineral (máx.) 6,5%; Cálcio (máx.) 0,75%; Fósforo (mín.) 0,50%., Unidade De Fornecimento: embalagem de 5 a 15 Kg</t>
  </si>
  <si>
    <t>RAÇÃO EXTRUSADA PARA CRESCIMENTO PEIXE,Proteína Bruta Mínima: 40%, Vitamina C Mínima: no mínimo 300mg/kg., Características Adicionais: Tamanho do pillet 1mm a 2mm;Unidade De Fornecimento: embalagem de 25kg</t>
  </si>
  <si>
    <t>RAÇÃO EXTRUSADA PARA PSITACÍDEOS DE PEQUENO PORTE. ,Apresentação: : Ração completa extrusada para psitacídeos de pequeno porte como periquitos, tuins e agapornis, em manutenção., Composição Básica Do Produto: milho integral moído, quirera de arroz, farelo de soja, germe de trigo, farelo de trigo, ovo desidratado, levedura seca de cervejaria, calcário calcítico, fosfato bicálcico, premix mineral vitamínico, cloreto de sódio (sal comum), adsorvente de micotoxinas (silicatos), óleo de soja refinado, prebiotico (mananoligossacarídeo), DL metionina, aditivo fungiostático (dipropionato de amônia), antioxidante (BHT), corantes naturais de cúrcuma, clorofila e urucum, aroma de erva doce. Níveis de Garantia: Energia Metabolizável (mín.) 2.700kcal/kg; Umidade (máx.) 12,0%; Proteína Bruta (mín.) 13,0%; Extrato Etéreo (mín.) 5,0%; Matéria Fibrosa (máx.) 3,0%; Matéria Mineral (máx.) 6,5%; Cálcio (máx.) 1,2%; Fósforo (mín.) 0,60%, Metionina (mín.) 0,60%, Mananoligossacarídeos (mín.): 0,20%., Unidade De Fornecimento: embalagem de 2 a 5 kg.</t>
  </si>
  <si>
    <t>RAÇÃO EXTRUSADA PARA TUCANOS, ARACARIS, MAINÁS, TURACOS E OUTRAS AVES FRUGÍVORAS,Apresentação: alimento completo extrusado formulado para atender as necessidades nutricionais de piciformes, mainás, turacos e outras aves frugívoras., Composição Básica Do Produto: milho integral moído, quirera de arroz, farelo de soja, farinha de vísceras, farelo de trigo, gérmen de trigo, ovo desidratado, extrato protéico vegetal, levedura seca de cervejaria, polpa de beterraba, calcário calcítico, premix mineral vitamínico, óleo de soja refinado, cloreto de sódio (sal comum), metionina, aditivo fungiostático (ácido propiônico), prebiótico (manonoligossacarídeo), probióticos (Lactobacillus acidophillus, Streptococcus faecium, Bifidobacterium bifidum), BHA, lisina, corante natural de curcuma e aditivo flavorizante de frutas, Níveis De Garantia: Energia Metabolizável (mín.) 2.900 Kcal/Kg; Umidade (máx.) 12,0%; Proteína Bruta (mín.) 19,0%; Extrato Etéreo (mín.) 5,0%; Matéria Fibrosa (máx.) 4,0%; Matéria Mineral (máx.) 5,5%; Cálcio (máx.) 1,0%; Fósforo (mín.) 0,50%; Ferro (máx.) 100mg; Lactobacillus acidophillus 3,5*10* UFC/g; Streptococcus faecium 3,5*10*UFC/g; Bifidobacterium bifidum 3,5*10*UFC/g; mananoligossacarídeos (min.) 0,13%., Unidade De Fornecimento: embalagem de 1 a 5 Kg</t>
  </si>
  <si>
    <t>RAÇÃO GRANULADA AVESTRUZ,Umidade Máxima: 13,00 %, Proteína Bruta Mínima: 18,00 %, Extrato Etéreo Mínimo: 3,00 %, Matéria Fibrosa Máxima: 10,00 %, Matéria Mineral Máxima: 15,00 %, Cálcio Máximo: 1,30 %, Fósforo Mínimo: 0,20 %, Aplicação: crescimento, Unidade De Fornecimento: embalagem de 10 a 50 kg</t>
  </si>
  <si>
    <t>RAÇÃO PARA COELHOS,Características Técnicas Mínimas: alimento completo para coelhos em fase de crescimento e manutenção, peletizado ou extrusado, Composição: milho integral moído, farelo de soja, farinha de glúten de milho, farelo de trigo, farelo de arroz, feno de alfafa, casca de arroz moída, casca de soja moída, melaço, cloreto de sódio, calcário calcitico, fosfato bicalcico, dl-metioniona, cloreto de colina, vitamina A, vitamina D3, vitamina E, vitamina B1, vitamina B12, vitamina B2, vitamina B6, vitamina K3, acido fólico, biotina, niacina, pantetonato de cálcio, sulfato de cobre, oxido de zinco, sulfato de ferro, iodato de cálcio, sulfato de cobalto, monóxido de manganês, selenito de sódio, acido propiônico, bha, bht. Níveis de Garantia: Proteína Bruta (mín.)170 g/kg, Extrato Etéreo (mín.) 20 g/kg, Matéria Mineral (máx.)160 g/kg, Umidade (máx.)130 g/kg, FDA (máx.)180 g/kg, Matéria Fibrosa (máx.)170 g/kg, Fósforo (mín.)4,5000 mg/kg, Ferro (mín.)60,0000 mg/kg, Unidade De Fornecimento: embalagem de 5 a 20kg.</t>
  </si>
  <si>
    <t>RAÇÃO PARA PRIMATAS,Composição Básica: Milho integral moído, quirera de arroz, farelo de soja, farinha de vísceras de aves, ovo em pó, casca de soja moída, polpa de beterraba, alfafa desidratada, leite em pó integral, dextrose, levedura seca de cerveja, óleo de soja refinado, calcário calcítico, fosfato bicálcico, premix mineral vitamínico, vitamina C encapsulada, DL metionina, cloreto de sódio (sal comum), prebióticos (mananoligassacarídeo e frutoligossacarídeos), adsorvente de micotoxinas (glucomananos esterificados de leveduras), tripolifosfato de sódio, cloreto de sódio, aditivo fungiostático (ácido propiônico), probiótico (Bacillus subtilis e B. licheniformis), antioxidante (BHA), corante natural, aroma natural de banana, baunilha e frutas. Níveis de Garantia: Energia Metabolizável (Mín.) (2800kcal), Umidade (Máx.) 12,0%, Proteína bruta (Mín.) 18,0%, Extrato etéreo (Mín.) 5,0%, Matéria fibrosa (Máx.) 6,5%, Matéria mineral (Máx.) 9,0%, Cálcio (Máx.) 1,2%, Fósforo (Mín.) 0,65%, Bacillus subtilis 6,4 105 UFC/g, Bacillus licheniformis 6,4 105 UFC/g, Ácido Linoleico 1,8%, Ácido Linolênico 0,2%, Mananoligossacarídeos 0,10%, Frutoligossacarídeos 0,80%. Enriquecimento por Quilograma de Produto: Vitamina A (25.000,00 UI), vitamina D (3.000 UI), vitamina E (150,00 UI), vitamina K (4,00 mg), vitamina C encapsulada (990,00 mg), Ácido fólico (5,00 mg), ácido pantotênico (50,00 mg), niacina (80,00 mg), biotina (0,33 mg), colina (1.000,00 mg), piridoxina B6 (8,00 mg), tiamina B1 (29,00 mg), riboflavina B2 (10,00 mg), cianocobalamina - B12 (20,00 mcg), cobre (15,00 mg), cobre quelatado (1,6 mg) cobalto (1,0 mg), ferro (80 mg), ferro quelatado (18 mg) iodo (1,00 mg), manganês (120,00 mg), zinco (80,00 mg), zinco quelatado (19,5 mg), selênio (0,3 mg), selênio quelatado (0,06 mg), cromo quelatado (0,1mg), metionina (2660 mg). saponina (89 mg), lisina (2630 mg), BHA (200 mg), Unidade De Fornecimento: embalagens de 12 kg, Características Adicionais: (Macaco aranha, Macaco prego, Bugio, Macaco barrigudo, Mico de cheiro e Mono carvoeiro)</t>
  </si>
  <si>
    <t>RAÇÃO PARA PRIMATAS,Composição Básica: Milho integral moído, quirera de arroz, farinha de vísceras de aves, farelo de soja, ovo em pó, leite em pó integral, dextrose, levedura seca de cerveja, polpa de beterraba, óleo de soja refinado, calcário calcítico, premix mineral vitamínico, vitamina C encapsulada, DL metionina, cloreto de sódio (sal comum), aditivo prebiótico (frutoligossacarídeos e mananoligassacarídeo), adsorvente de micotoxinas (glucomananos esterificados de leveduras), tripolifosfato de sódio, cloreto de sódio, aditivo antifungivo fungistático (ácido propiônico), probiótico (Bacillus subtilis e B. licheniformis), Extrato de Yucca Schidgera, Corante natural, aditivo antioxidante (BHA), aroma natural de banana, baunilha e frutas. Níveis de Garantia: Energia Metabolizável (Mín.) 3200kcal, Umidade (Máx.) 12,0%, Proteína bruta (Mín.) 25,0%, Extrato etéreo (Mín.) 8,0%, Matéria fibrosa (Máx.) 3,0%, Matéria mineral (Máx.) 10,0%, Cálcio (Máx.) 1,5%, Fósforo (Mín.) 0,75%, Bacillus subtilis 6,4*105 UFC/g, Bacillus licheniformis 6,4*105 UFC/g, Ácido Linoleico 2,5%, Ácido Linolênico 0,5%, Mananoligossacarídeos 0,15%, Frutoligossacarídeos 0,8%. Enriquecimento por Quilograma de Produto: Vitamina A (25.000,00 UI), vitamina D (3.000 UI), vitamina E (150,00 UI), vitamina K (4,00 mg), vitamina C encapsulada (990,00 mg), Ácido fólico (5,00 mg), ácido pantotênico (50,00 mg), niacina (80,00 mg), biotina (0,33 mg), colina (1.000,00 mg), piridoxina B6 (8,00 mg), tiamina B1 (29,00 mg), riboflavina B2 (10,00 mg), cianocobalamina - B12 (20,00 mcg), cobre (15,00 mg), cobre quelatado (1,6 mg) cobalto (1,0 mg), ferro quelatado (18 mg) iodo (1,00 mg), manganês (120,00 mg), zinco (80,00 mg), zinco quelatado (19,5 mg), selênio (0,3 mg), selênio quelatado (0,06 mg), cromo quelatado (0,1mg), metionina (1400 mg). saponina (89 mg), BHA (200 mg), Unidade De Fornecimento: embalagens de 12Kg, Características Adicionais: (mico comum, mico-estrela, sagui, micos-leões)</t>
  </si>
  <si>
    <t>RAÇÃO PARA RATOS,Umidade Máxima: 13,00%, Proteína Bruta Mínima: 22,00%, Extrato Etéreo Mínimo: 2,50%, Matéria Fibrosa Máxima: 9,00%, Matéria Mineral Máxima: 10,00%, Cálcio Máximo: 1,80%, Fósforo Mínimo: 0,80%, Composição Básica: Milho, farelo de soja, farelo de trigo, carbonato de cálcio, fosfato bicálcico, cloreto de sódio, premix vitamínico mineral e aminoácidos., Apresentação da ração: Peletizada extrusada com grânulos com 13 a 16 mm de diâmetro e 30 a 40 mm de comprimento, Unidade De Fornecimento: embalagem de 10 a 50 kg</t>
  </si>
  <si>
    <t>RAÇÃO PELETIZADA PARA COBAIAS,Apresentação: ração peletizada para cobaias de laboratório (porquinho de índia)., Níveis De Garantia: Umidade (max) 12%, Proteína Bruta (min) 22%, Extrato Etéreo (min) 3%, Matéria Fibrosa (max) 13%, Matéria Mineral (max) 10%, Cálcio (máx) 1,5%, Fósforo (min) 0,7%., Unidade De Fornecimento: embalagem de 10 a 50 Kg</t>
  </si>
  <si>
    <t>SAL MINERAL PARA BOVINOS,Composição: produto pronto para uso, contém em sua composição o Ortofosfato Bicálcico Desfluorizado Bihidratado Alimentar, o cloreto de sódio ( NaCL ) e outras fontes minerais inorgânicas e orgânicas ( moléculas TQ ) selecionadas e de alta biodisponibilidade, Níveis De Garantia: ( por kg do produto em elemetos ativos ) Cálcio 120,00 g; Iodo 75,00 mg; Fósforo 88,00 g; Manganês 1.300,00 mg; Sódio 126,00 g; Selênio 15,00 mg; Enxofre 12,00 g; Zinco 3.630,00 mg; Cobalto 55,50 mg; Flúor ( máximo ) 880,00 mg; Cobre 1.530,00 mg; Veículos q.s.p. 1.000,00 g; Ferro 1.800,00 mg; Solubilidade do Fósforo em Ácido Cítrico a 2% ( mínimo ) 95,00%, Aplicação: bovinos, Unidade De Fornecimento: embalagem de 10 a 50 kg</t>
  </si>
  <si>
    <t>SAL MINERAL PARA EQUINOS,Níveis De Garantia: cálcio 180,0 g, fósforo 70,0 g, enxofre 12,0 g, magnésio 12,0 g, sódio 115,0 g, ferro 2000,0 mg, cobre 2000,0 mg, zinco 3000,0 mg, manganês 1000,0 mg, iodo 180,0 mg, selênio 12,0 mg, cobalto 40,0 mg, lisina 10,0 g, flúor (máx.) 700,0 mg, solubilidade do fósforo em ácido cítrico a 2% (min.) 95%, Unidade De Fornecimento: embalagem de 10 a 50 kg</t>
  </si>
  <si>
    <t>SUPLEMENTO PROBIÓTICO,Aplicação: Aves e Suínos, Características: Apresentação: suplemento probiótico, vitaminas, aminoácidos e eletrólitos em pó para aves e suínos, indicado para as diversas fases de desenvolvimento contribuindo para o equilíbrio da microflora intestinal. Composição Básica: aditivo probiótico, vitamina C, vitamina D, ácido fólico, niacina, pantotenato de cálcio, metionina, lisina, cloreto de potássio, cloreto de sódio, oxido de magnésio, antioxidante e veiculo. Níveis de Garantia: Bacillus cereus 4, 0 x 10¹¹ UFC/kg; Bacillus subtilis 4, 0 x 10¹¹ UFC/kg; Bifidobacterium bifidum 3, 5 x 10¹¹; UFC/kg; Enterococcus faecium 3, 5 x 10¹¹ UFC/kg; Lactobacillus acidophilus 3, 5 x 10¹¹ UFC/kg. Enriquecimento por quilograma de produto: ácido fólico min 1000mg; pantotenato de cálcio min 10000mg; niacina min 19000mg; metionina min 210g; lisina min 100g; cloro min 804mg; potássio min 800mg; sódio min 60mg; magnésio min 70mg; vitamina B1 min 10500mg; vitamina B2 min 20000mg; vitamina B6 min 20000mg; vitamina B12 85000ug; vitamina c min 10000mg; bha 1300mg, Unidade De Fornecimento: Sachê 100g</t>
  </si>
  <si>
    <t>SUPLEMENTO,Tipo: Suplemento de aminoácidos, vitaminas, macro e micro minerais, Aplicação: Para pequenos animais tais como: caninos, felinos, aves, répteis, mustelídeos e roedores, Unidade De Fornecimento: Pote 500 g.</t>
  </si>
  <si>
    <t>SUPLEMENTO,Tipo: Suplemento de aminoácidos,vitaminas,macro e micro minerais, Aplicação: Para alimentação de equinos,muares,asininos,avestruzes e suínos, Unidade De Fornecimento: Balde de 20 Kg. </t>
  </si>
  <si>
    <t>Quilograma</t>
  </si>
  <si>
    <t>Pote</t>
  </si>
  <si>
    <t>Lata</t>
  </si>
  <si>
    <t>Frasco</t>
  </si>
  <si>
    <t>Sachê</t>
  </si>
  <si>
    <t>Balde</t>
  </si>
  <si>
    <t>Alimento completo e balanceado para cães adultos</t>
  </si>
  <si>
    <t>Alimento completo e balanceado para cães filhotes</t>
  </si>
  <si>
    <t>Alimento completo mustelídeos</t>
  </si>
  <si>
    <t>Alimento completo para filhotes de passeriformes</t>
  </si>
  <si>
    <t>Alimento completo para flamingos, guarás e aves afins</t>
  </si>
  <si>
    <t>Alimento completo para galiformes silvestres</t>
  </si>
  <si>
    <t>Alimento completo para psitacídeos de grande porte</t>
  </si>
  <si>
    <t>Alimento completo para psitacídeos de médio porte</t>
  </si>
  <si>
    <t>Alimento Desidratado, larvas de tenébrio comum</t>
  </si>
  <si>
    <t>Alimento Desidratado, larvas de tenébrio grande</t>
  </si>
  <si>
    <t>Alimento substituto do leite</t>
  </si>
  <si>
    <t>Alpiste</t>
  </si>
  <si>
    <t>Carbonato de Cálcio</t>
  </si>
  <si>
    <t>Farinhada para pássaros silvestres e exóticos frugívoros e insetívoros</t>
  </si>
  <si>
    <t>Feno de gramínea tifton</t>
  </si>
  <si>
    <t>Feno de leguminosa alfafa tipo A</t>
  </si>
  <si>
    <t>Grão de Girassol</t>
  </si>
  <si>
    <t>Óleo de Côco</t>
  </si>
  <si>
    <t>Óleo de Milho</t>
  </si>
  <si>
    <t>Papa para filhotes psitacídeos</t>
  </si>
  <si>
    <t>Polpa de beterraba</t>
  </si>
  <si>
    <t>Ração bovina granulada</t>
  </si>
  <si>
    <t>Ração extrusada multicomponente laminada para equinos adultos</t>
  </si>
  <si>
    <t>Ração extrusada para aves aquáticas</t>
  </si>
  <si>
    <t>Ração extrusada para crescimento peixe</t>
  </si>
  <si>
    <t>Ração extrusada para psitacídeos de pequeno porte</t>
  </si>
  <si>
    <t>Ração extrusada para tucanos, aracaris, mainás, turacos e outras aves frugívoras</t>
  </si>
  <si>
    <t>Ração granulada avestruz</t>
  </si>
  <si>
    <t>Ração para coelhos</t>
  </si>
  <si>
    <t>Ração para primatas (Macaco aranha, Macaco prego, Bugio, Macaco barrigudo, Mico de cheiro e Mono carvoeiro)</t>
  </si>
  <si>
    <t>Ração para primatas (mico comum, mico-estrela, sagui, micos-leões)</t>
  </si>
  <si>
    <t>Ração para ratos</t>
  </si>
  <si>
    <t>Ração peletizada para cobaias</t>
  </si>
  <si>
    <t>Sal mineral para bovinos</t>
  </si>
  <si>
    <t>Sal mineral para equinos</t>
  </si>
  <si>
    <t>Suplemento alimentar para pequenos animas</t>
  </si>
  <si>
    <t>Suplemento alimentar para equinos, muares, asininis, avestruzes e suínos</t>
  </si>
  <si>
    <t>Leite em pó</t>
  </si>
  <si>
    <t>Pão de forma integral</t>
  </si>
  <si>
    <t>Suplemento probiótico para aves e suínos</t>
  </si>
  <si>
    <t>DF LEGAL - Secretaria de Estado de Proteção da Ordem Urbanística do Distrito Federal</t>
  </si>
  <si>
    <t>Preço registrado na ARP 0031/2018</t>
  </si>
  <si>
    <t>SECEC - Secretaria de Estado de Cultura e Economia Criativa do Distrito Federal</t>
  </si>
  <si>
    <t>Valor Total</t>
  </si>
  <si>
    <t>40*</t>
  </si>
  <si>
    <t>39*</t>
  </si>
  <si>
    <t>38*</t>
  </si>
  <si>
    <t>31*</t>
  </si>
  <si>
    <t>23*</t>
  </si>
  <si>
    <t>18*</t>
  </si>
  <si>
    <t>13*</t>
  </si>
  <si>
    <t>*Os itens 13, 18, 23, 31, 38, 39 e 40 não constaram da Ata de Registro de Preços (ARP) nº 0031/2018, portanto lhes foram atribuído valor R$ 0,00</t>
  </si>
  <si>
    <t>SEAC - Secretaria de Estado de Atendimento Comunitário</t>
  </si>
  <si>
    <t>VGDF - Gabinete do Vice-Governador</t>
  </si>
  <si>
    <t>Valor Total:</t>
  </si>
  <si>
    <t>Dia 02/08/2019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</si>
</sst>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quot; Itens Respondidos&quot;"/>
    <numFmt numFmtId="165" formatCode="&quot;R$&quot;#,##0.00"/>
  </numFmts>
  <fonts count="13">
    <font>
      <sz val="11"/>
      <color theme="1"/>
      <name val="Calibri"/>
      <family val="2"/>
      <scheme val="minor"/>
    </font>
    <font>
      <sz val="10"/>
      <name val="Arial"/>
      <family val="2"/>
    </font>
    <font>
      <b/>
      <sz val="11"/>
      <color theme="1"/>
      <name val="Calibri"/>
      <family val="2"/>
      <scheme val="minor"/>
    </font>
    <font>
      <b/>
      <sz val="12"/>
      <color rgb="FFFFFFFF"/>
      <name val="Calibri"/>
      <family val="2"/>
      <scheme val="minor"/>
    </font>
    <font>
      <sz val="12"/>
      <color theme="1"/>
      <name val="Calibri"/>
      <family val="2"/>
      <scheme val="minor"/>
    </font>
    <font>
      <b/>
      <sz val="16"/>
      <color theme="1"/>
      <name val="Calibri"/>
      <family val="2"/>
      <scheme val="minor"/>
    </font>
    <font>
      <sz val="10"/>
      <color theme="1"/>
      <name val="Calibri"/>
      <family val="2"/>
      <scheme val="minor"/>
    </font>
    <font>
      <sz val="11"/>
      <name val="Calibri"/>
      <family val="2"/>
      <scheme val="minor"/>
    </font>
    <font>
      <sz val="11"/>
      <color indexed="8"/>
      <name val="Calibri"/>
      <family val="2"/>
      <scheme val="minor"/>
    </font>
    <font>
      <b/>
      <sz val="11"/>
      <color rgb="FFFF0000"/>
      <name val="Calibri"/>
      <family val="2"/>
      <scheme val="minor"/>
    </font>
    <font>
      <b/>
      <sz val="15"/>
      <color theme="1"/>
      <name val="Calibri"/>
      <family val="2"/>
      <scheme val="minor"/>
    </font>
    <font>
      <b/>
      <sz val="20"/>
      <color theme="1"/>
      <name val="Calibri"/>
      <family val="2"/>
      <scheme val="minor"/>
    </font>
    <font>
      <b/>
      <sz val="14"/>
      <color theme="1"/>
      <name val="Calibri"/>
      <family val="2"/>
      <scheme val="minor"/>
    </font>
  </fonts>
  <fills count="11">
    <fill>
      <patternFill/>
    </fill>
    <fill>
      <patternFill patternType="gray125"/>
    </fill>
    <fill>
      <patternFill patternType="solid">
        <fgColor rgb="FFFFFF00"/>
        <bgColor indexed="64"/>
      </patternFill>
    </fill>
    <fill>
      <patternFill patternType="solid">
        <fgColor theme="0" tint="-0.04997999966144562"/>
        <bgColor indexed="64"/>
      </patternFill>
    </fill>
    <fill>
      <patternFill patternType="solid">
        <fgColor rgb="FF0B64A0"/>
        <bgColor indexed="64"/>
      </patternFill>
    </fill>
    <fill>
      <patternFill patternType="solid">
        <fgColor theme="4" tint="0.39998000860214233"/>
        <bgColor indexed="64"/>
      </patternFill>
    </fill>
    <fill>
      <patternFill patternType="solid">
        <fgColor theme="0"/>
        <bgColor indexed="64"/>
      </patternFill>
    </fill>
    <fill>
      <patternFill patternType="solid">
        <fgColor theme="8" tint="0.5999900102615356"/>
        <bgColor indexed="64"/>
      </patternFill>
    </fill>
    <fill>
      <patternFill patternType="solid">
        <fgColor rgb="FF92D050"/>
        <bgColor indexed="64"/>
      </patternFill>
    </fill>
    <fill>
      <patternFill patternType="solid">
        <fgColor theme="1"/>
        <bgColor indexed="64"/>
      </patternFill>
    </fill>
    <fill>
      <patternFill patternType="solid">
        <fgColor rgb="FFFF0000"/>
        <bgColor indexed="64"/>
      </patternFill>
    </fill>
  </fills>
  <borders count="21">
    <border>
      <left/>
      <right/>
      <top/>
      <bottom/>
      <diagonal/>
    </border>
    <border>
      <left style="medium"/>
      <right style="thin"/>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bottom style="thin"/>
    </border>
    <border>
      <left style="medium"/>
      <right style="medium"/>
      <top style="medium"/>
      <bottom style="medium"/>
    </border>
    <border>
      <left/>
      <right style="medium"/>
      <top/>
      <bottom style="thin"/>
    </border>
    <border>
      <left style="medium"/>
      <right style="medium"/>
      <top/>
      <bottom style="medium"/>
    </border>
    <border>
      <left style="medium"/>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top/>
      <bottom/>
    </border>
    <border>
      <left/>
      <right/>
      <top style="thin"/>
      <bottom/>
    </border>
    <border>
      <left style="medium"/>
      <right/>
      <top/>
      <bottom/>
    </border>
    <border>
      <left style="medium"/>
      <right/>
      <top style="medium"/>
      <bottom style="medium"/>
    </border>
    <border>
      <left/>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cellStyleXfs>
  <cellXfs count="73">
    <xf numFmtId="0" fontId="0" fillId="0" borderId="0" xfId="0"/>
    <xf numFmtId="0" fontId="4" fillId="0" borderId="0" xfId="0" applyFont="1"/>
    <xf numFmtId="0" fontId="0" fillId="0" borderId="0" xfId="0" applyProtection="1">
      <protection/>
    </xf>
    <xf numFmtId="0" fontId="0" fillId="2" borderId="0" xfId="0" applyFill="1" applyProtection="1">
      <protection/>
    </xf>
    <xf numFmtId="0" fontId="0" fillId="0" borderId="0" xfId="0" applyFill="1" applyProtection="1">
      <protection/>
    </xf>
    <xf numFmtId="3" fontId="0" fillId="0" borderId="0" xfId="0" applyNumberFormat="1" applyFill="1" applyProtection="1">
      <protection/>
    </xf>
    <xf numFmtId="0" fontId="0" fillId="3" borderId="1" xfId="0" applyFill="1" applyBorder="1" applyAlignment="1" applyProtection="1">
      <alignment horizontal="center" vertical="center" wrapText="1"/>
      <protection/>
    </xf>
    <xf numFmtId="0" fontId="0" fillId="3" borderId="2" xfId="0" applyFill="1" applyBorder="1" applyAlignment="1" applyProtection="1">
      <alignment horizontal="center" vertical="center"/>
      <protection/>
    </xf>
    <xf numFmtId="0" fontId="0" fillId="3" borderId="2" xfId="0" applyFill="1" applyBorder="1" applyAlignment="1" applyProtection="1">
      <alignment horizontal="left" vertical="center" wrapText="1"/>
      <protection/>
    </xf>
    <xf numFmtId="0" fontId="0" fillId="3" borderId="2" xfId="0" applyFill="1" applyBorder="1" applyAlignment="1" applyProtection="1">
      <alignment horizontal="center" vertical="center" wrapText="1"/>
      <protection/>
    </xf>
    <xf numFmtId="3" fontId="0" fillId="3" borderId="2" xfId="20" applyNumberFormat="1" applyFont="1" applyFill="1" applyBorder="1" applyAlignment="1" applyProtection="1">
      <alignment horizontal="center" vertical="center" wrapText="1"/>
      <protection/>
    </xf>
    <xf numFmtId="3" fontId="0" fillId="3" borderId="2" xfId="0" applyNumberFormat="1" applyFill="1" applyBorder="1" applyAlignment="1" applyProtection="1">
      <alignment horizontal="center" vertical="center"/>
      <protection/>
    </xf>
    <xf numFmtId="0" fontId="2" fillId="0" borderId="0" xfId="22" applyFont="1" applyFill="1">
      <alignment/>
      <protection/>
    </xf>
    <xf numFmtId="0" fontId="0" fillId="0" borderId="0" xfId="22">
      <alignment/>
      <protection/>
    </xf>
    <xf numFmtId="0" fontId="0" fillId="0" borderId="0" xfId="22" applyFont="1">
      <alignment/>
      <protection/>
    </xf>
    <xf numFmtId="0" fontId="0" fillId="0" borderId="0" xfId="22" applyFill="1">
      <alignment/>
      <protection/>
    </xf>
    <xf numFmtId="0" fontId="0" fillId="0" borderId="0" xfId="22" applyFont="1" applyFill="1">
      <alignment/>
      <protection/>
    </xf>
    <xf numFmtId="0" fontId="4" fillId="0" borderId="0" xfId="0" applyFont="1" applyAlignment="1">
      <alignment wrapText="1"/>
    </xf>
    <xf numFmtId="0" fontId="0" fillId="2" borderId="0" xfId="22" applyFont="1" applyFill="1">
      <alignment/>
      <protection/>
    </xf>
    <xf numFmtId="0" fontId="0" fillId="2" borderId="0" xfId="22" applyFill="1">
      <alignment/>
      <protection/>
    </xf>
    <xf numFmtId="0" fontId="3" fillId="4" borderId="2"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xf>
    <xf numFmtId="3" fontId="3" fillId="4" borderId="2" xfId="0" applyNumberFormat="1" applyFont="1" applyFill="1" applyBorder="1" applyAlignment="1">
      <alignment horizontal="center" vertical="center" wrapText="1"/>
    </xf>
    <xf numFmtId="0" fontId="0" fillId="5" borderId="0" xfId="22" applyFill="1">
      <alignment/>
      <protection/>
    </xf>
    <xf numFmtId="3" fontId="0" fillId="0" borderId="2" xfId="0" applyNumberFormat="1" applyFill="1" applyBorder="1" applyAlignment="1" applyProtection="1">
      <alignment horizontal="center" vertical="center"/>
      <protection locked="0"/>
    </xf>
    <xf numFmtId="0" fontId="4" fillId="6" borderId="2" xfId="0" applyFont="1" applyFill="1" applyBorder="1" applyAlignment="1">
      <alignment horizontal="center" vertical="center" wrapText="1"/>
    </xf>
    <xf numFmtId="0" fontId="4" fillId="6" borderId="2" xfId="0" applyFont="1" applyFill="1" applyBorder="1" applyAlignment="1">
      <alignment horizontal="center" vertical="center"/>
    </xf>
    <xf numFmtId="0" fontId="7" fillId="6"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4" fillId="6" borderId="2" xfId="0" applyFont="1" applyFill="1" applyBorder="1" applyAlignment="1">
      <alignment horizontal="center" vertical="top" wrapText="1"/>
    </xf>
    <xf numFmtId="0" fontId="0" fillId="6" borderId="4" xfId="0" applyFont="1" applyFill="1" applyBorder="1" applyAlignment="1">
      <alignment horizontal="center" vertical="top" wrapText="1"/>
    </xf>
    <xf numFmtId="9" fontId="0" fillId="3" borderId="2" xfId="21" applyFont="1" applyFill="1" applyBorder="1" applyAlignment="1" applyProtection="1">
      <alignment horizontal="center" vertical="center" wrapText="1"/>
      <protection/>
    </xf>
    <xf numFmtId="9" fontId="0" fillId="3" borderId="5" xfId="21" applyFont="1" applyFill="1" applyBorder="1" applyAlignment="1" applyProtection="1">
      <alignment horizontal="center" vertical="center" wrapText="1"/>
      <protection/>
    </xf>
    <xf numFmtId="0" fontId="2" fillId="7" borderId="6" xfId="0" applyFont="1" applyFill="1" applyBorder="1" applyAlignment="1" applyProtection="1">
      <alignment horizontal="center" vertical="center" wrapText="1"/>
      <protection/>
    </xf>
    <xf numFmtId="165" fontId="0" fillId="3" borderId="2" xfId="21" applyNumberFormat="1" applyFont="1" applyFill="1" applyBorder="1" applyAlignment="1" applyProtection="1">
      <alignment horizontal="center" vertical="center" wrapText="1"/>
      <protection/>
    </xf>
    <xf numFmtId="0" fontId="0" fillId="3" borderId="5" xfId="0" applyFill="1" applyBorder="1" applyAlignment="1" applyProtection="1">
      <alignment horizontal="center" vertical="center"/>
      <protection/>
    </xf>
    <xf numFmtId="0" fontId="0" fillId="3" borderId="5" xfId="0" applyFill="1" applyBorder="1" applyAlignment="1" applyProtection="1">
      <alignment horizontal="center" vertical="center" wrapText="1"/>
      <protection/>
    </xf>
    <xf numFmtId="0" fontId="0" fillId="3" borderId="5" xfId="0" applyFill="1" applyBorder="1" applyAlignment="1" applyProtection="1">
      <alignment horizontal="left" vertical="center" wrapText="1"/>
      <protection/>
    </xf>
    <xf numFmtId="3" fontId="0" fillId="3" borderId="5" xfId="20" applyNumberFormat="1" applyFont="1" applyFill="1" applyBorder="1" applyAlignment="1" applyProtection="1">
      <alignment horizontal="center" vertical="center" wrapText="1"/>
      <protection/>
    </xf>
    <xf numFmtId="3" fontId="0" fillId="0" borderId="5" xfId="0" applyNumberFormat="1" applyFill="1" applyBorder="1" applyAlignment="1" applyProtection="1">
      <alignment horizontal="center" vertical="center"/>
      <protection locked="0"/>
    </xf>
    <xf numFmtId="3" fontId="0" fillId="3" borderId="5" xfId="0" applyNumberFormat="1" applyFill="1" applyBorder="1" applyAlignment="1" applyProtection="1">
      <alignment horizontal="center" vertical="center"/>
      <protection/>
    </xf>
    <xf numFmtId="165" fontId="0" fillId="3" borderId="5" xfId="21" applyNumberFormat="1" applyFont="1" applyFill="1" applyBorder="1" applyAlignment="1" applyProtection="1">
      <alignment horizontal="center" vertical="center" wrapText="1"/>
      <protection/>
    </xf>
    <xf numFmtId="165" fontId="0" fillId="3" borderId="7" xfId="21" applyNumberFormat="1" applyFont="1" applyFill="1" applyBorder="1" applyAlignment="1" applyProtection="1">
      <alignment horizontal="center" vertical="center" wrapText="1"/>
      <protection/>
    </xf>
    <xf numFmtId="0" fontId="2" fillId="0" borderId="8" xfId="0" applyFont="1" applyBorder="1" applyAlignment="1" applyProtection="1">
      <alignment horizontal="center" vertical="center"/>
      <protection locked="0"/>
    </xf>
    <xf numFmtId="0" fontId="0" fillId="8" borderId="8" xfId="0" applyFont="1" applyFill="1" applyBorder="1" applyAlignment="1" applyProtection="1">
      <alignment horizontal="left" vertical="center" wrapText="1"/>
      <protection/>
    </xf>
    <xf numFmtId="0" fontId="0" fillId="0" borderId="0" xfId="0" applyBorder="1" applyProtection="1">
      <protection/>
    </xf>
    <xf numFmtId="0" fontId="0" fillId="3" borderId="9" xfId="0"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165" fontId="9" fillId="9" borderId="0" xfId="0" applyNumberFormat="1" applyFont="1" applyFill="1" applyAlignment="1" applyProtection="1">
      <alignment horizontal="left" vertical="center"/>
      <protection/>
    </xf>
    <xf numFmtId="0" fontId="0" fillId="10" borderId="0" xfId="22" applyFont="1" applyFill="1">
      <alignment/>
      <protection/>
    </xf>
    <xf numFmtId="164" fontId="2" fillId="7" borderId="10" xfId="0" applyNumberFormat="1" applyFont="1" applyFill="1" applyBorder="1" applyAlignment="1" applyProtection="1">
      <alignment horizontal="center" vertical="center"/>
      <protection/>
    </xf>
    <xf numFmtId="164" fontId="2" fillId="7" borderId="11" xfId="0" applyNumberFormat="1" applyFont="1" applyFill="1" applyBorder="1" applyAlignment="1" applyProtection="1">
      <alignment horizontal="center" vertical="center"/>
      <protection/>
    </xf>
    <xf numFmtId="164" fontId="2" fillId="7" borderId="12" xfId="0" applyNumberFormat="1" applyFont="1" applyFill="1" applyBorder="1" applyAlignment="1" applyProtection="1">
      <alignment horizontal="center" vertical="center"/>
      <protection/>
    </xf>
    <xf numFmtId="164" fontId="2" fillId="7" borderId="13" xfId="0" applyNumberFormat="1" applyFont="1" applyFill="1" applyBorder="1" applyAlignment="1" applyProtection="1">
      <alignment horizontal="center" vertical="center"/>
      <protection/>
    </xf>
    <xf numFmtId="164" fontId="2" fillId="7" borderId="14" xfId="0" applyNumberFormat="1" applyFont="1" applyFill="1" applyBorder="1" applyAlignment="1" applyProtection="1">
      <alignment horizontal="center" vertical="center"/>
      <protection/>
    </xf>
    <xf numFmtId="164" fontId="2" fillId="7" borderId="15" xfId="0" applyNumberFormat="1" applyFont="1" applyFill="1" applyBorder="1" applyAlignment="1" applyProtection="1">
      <alignment horizontal="center" vertical="center"/>
      <protection/>
    </xf>
    <xf numFmtId="0" fontId="10" fillId="0" borderId="14" xfId="0" applyFont="1" applyBorder="1" applyAlignment="1" applyProtection="1">
      <alignment horizontal="center"/>
      <protection/>
    </xf>
    <xf numFmtId="0" fontId="10" fillId="0" borderId="15"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16"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16" xfId="0" applyFont="1" applyBorder="1" applyAlignment="1" applyProtection="1">
      <alignment horizontal="center"/>
      <protection/>
    </xf>
    <xf numFmtId="0" fontId="12" fillId="0" borderId="17" xfId="0" applyFont="1" applyBorder="1" applyAlignment="1" applyProtection="1">
      <alignment horizontal="left" vertical="center" wrapText="1"/>
      <protection/>
    </xf>
    <xf numFmtId="0" fontId="0" fillId="0" borderId="2" xfId="0" applyBorder="1" applyAlignment="1" applyProtection="1">
      <alignment horizontal="center" vertical="center"/>
      <protection/>
    </xf>
    <xf numFmtId="0" fontId="5" fillId="7" borderId="13" xfId="0" applyFont="1" applyFill="1" applyBorder="1" applyAlignment="1" applyProtection="1">
      <alignment horizontal="right" vertical="center" wrapText="1"/>
      <protection/>
    </xf>
    <xf numFmtId="0" fontId="5" fillId="7" borderId="15" xfId="0" applyFont="1" applyFill="1" applyBorder="1" applyAlignment="1" applyProtection="1">
      <alignment horizontal="right" vertical="center" wrapText="1"/>
      <protection/>
    </xf>
    <xf numFmtId="164" fontId="2" fillId="7" borderId="18" xfId="0" applyNumberFormat="1" applyFont="1" applyFill="1" applyBorder="1" applyAlignment="1" applyProtection="1">
      <alignment horizontal="center" vertical="center"/>
      <protection/>
    </xf>
    <xf numFmtId="164" fontId="2" fillId="7" borderId="0" xfId="0" applyNumberFormat="1" applyFont="1" applyFill="1" applyBorder="1" applyAlignment="1" applyProtection="1">
      <alignment horizontal="center" vertical="center"/>
      <protection/>
    </xf>
    <xf numFmtId="164" fontId="2" fillId="7" borderId="16" xfId="0" applyNumberFormat="1" applyFont="1" applyFill="1" applyBorder="1" applyAlignment="1" applyProtection="1">
      <alignment horizontal="center" vertical="center"/>
      <protection/>
    </xf>
    <xf numFmtId="0" fontId="5" fillId="7" borderId="19" xfId="0" applyFont="1" applyFill="1" applyBorder="1" applyAlignment="1" applyProtection="1">
      <alignment horizontal="left" vertical="top" wrapText="1"/>
      <protection/>
    </xf>
    <xf numFmtId="0" fontId="5" fillId="7" borderId="20" xfId="0" applyFont="1" applyFill="1" applyBorder="1" applyAlignment="1" applyProtection="1">
      <alignment horizontal="left" vertical="top" wrapText="1"/>
      <protection/>
    </xf>
    <xf numFmtId="0" fontId="6" fillId="0" borderId="19"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Vírgula" xfId="20"/>
    <cellStyle name="Porcentagem" xfId="21"/>
    <cellStyle name="Normal 3" xfId="22"/>
    <cellStyle name="Normal 2" xfId="23"/>
  </cellStyles>
  <dxfs count="9">
    <dxf>
      <font>
        <b/>
        <i val="0"/>
        <color rgb="FFFF0000"/>
      </font>
      <border/>
    </dxf>
    <dxf>
      <font>
        <b/>
        <i val="0"/>
        <color rgb="FFFF0000"/>
      </font>
      <border/>
    </dxf>
    <dxf>
      <font>
        <b/>
        <i val="0"/>
        <color theme="1"/>
      </font>
      <fill>
        <patternFill>
          <bgColor rgb="FFFFFF00"/>
        </patternFill>
      </fill>
      <border/>
    </dxf>
    <dxf>
      <font>
        <b/>
        <i val="0"/>
        <color theme="0"/>
      </font>
      <fill>
        <patternFill>
          <bgColor rgb="FFFF0000"/>
        </patternFill>
      </fill>
      <border/>
    </dxf>
    <dxf>
      <font>
        <b/>
        <i val="0"/>
        <color rgb="FFFF0000"/>
      </font>
      <border/>
    </dxf>
    <dxf>
      <font>
        <b/>
        <i val="0"/>
        <color rgb="FFFF0000"/>
      </font>
      <border/>
    </dxf>
    <dxf>
      <fill>
        <patternFill>
          <bgColor rgb="FF92D050"/>
        </patternFill>
      </fill>
      <border/>
    </dxf>
    <dxf>
      <font>
        <b/>
        <i val="0"/>
        <color rgb="FFFF0000"/>
      </font>
      <fill>
        <patternFill>
          <bgColor theme="0" tint="-0.04997999966144562"/>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70" zoomScaleNormal="70" workbookViewId="0" topLeftCell="A1">
      <selection activeCell="D3" sqref="D3"/>
    </sheetView>
  </sheetViews>
  <sheetFormatPr defaultColWidth="9.140625" defaultRowHeight="15"/>
  <cols>
    <col min="1" max="1" width="34.00390625" style="0" customWidth="1"/>
    <col min="2" max="2" width="39.421875" style="1" customWidth="1"/>
    <col min="3" max="3" width="31.00390625" style="17" customWidth="1"/>
    <col min="4" max="4" width="80.140625" style="17" customWidth="1"/>
    <col min="5" max="5" width="16.140625" style="1" customWidth="1"/>
    <col min="6" max="6" width="12.421875" style="1" bestFit="1" customWidth="1"/>
    <col min="7" max="7" width="39.57421875" style="17" customWidth="1"/>
    <col min="8" max="8" width="23.28125" style="1" customWidth="1"/>
    <col min="9" max="9" width="21.421875" style="1" customWidth="1"/>
    <col min="10" max="10" width="12.140625" style="0" bestFit="1" customWidth="1"/>
    <col min="11" max="16384" width="9.140625" style="1" customWidth="1"/>
  </cols>
  <sheetData>
    <row r="1" spans="1:10" ht="31.5">
      <c r="A1" s="20" t="s">
        <v>0</v>
      </c>
      <c r="B1" s="20" t="s">
        <v>1</v>
      </c>
      <c r="C1" s="20" t="s">
        <v>2</v>
      </c>
      <c r="D1" s="20" t="s">
        <v>3</v>
      </c>
      <c r="E1" s="20" t="s">
        <v>64</v>
      </c>
      <c r="F1" s="21" t="s">
        <v>4</v>
      </c>
      <c r="G1" s="20" t="s">
        <v>5</v>
      </c>
      <c r="H1" s="22" t="s">
        <v>123</v>
      </c>
      <c r="I1" s="22" t="s">
        <v>6</v>
      </c>
      <c r="J1" s="20" t="s">
        <v>42</v>
      </c>
    </row>
    <row r="2" spans="1:10" ht="150">
      <c r="A2" s="25" t="s">
        <v>128</v>
      </c>
      <c r="B2" s="25" t="str">
        <f>CONCATENATE(A2," - ",F2)</f>
        <v>3.3.90.30.06.01.0173.000002-01 - 196</v>
      </c>
      <c r="C2" s="25" t="s">
        <v>214</v>
      </c>
      <c r="D2" s="30" t="s">
        <v>168</v>
      </c>
      <c r="E2" s="26" t="s">
        <v>208</v>
      </c>
      <c r="F2" s="26">
        <v>196</v>
      </c>
      <c r="G2" s="25" t="s">
        <v>31</v>
      </c>
      <c r="H2" s="27">
        <v>900</v>
      </c>
      <c r="I2" s="27">
        <v>900</v>
      </c>
      <c r="J2" s="28" t="s">
        <v>127</v>
      </c>
    </row>
    <row r="3" spans="1:10" ht="150">
      <c r="A3" s="25" t="s">
        <v>129</v>
      </c>
      <c r="B3" s="25" t="str">
        <f aca="true" t="shared" si="0" ref="B3:B41">CONCATENATE(A3," - ",F3)</f>
        <v>3.3.90.30.06.01.0173.000003-01 - 196</v>
      </c>
      <c r="C3" s="25" t="s">
        <v>215</v>
      </c>
      <c r="D3" s="30" t="s">
        <v>169</v>
      </c>
      <c r="E3" s="26" t="s">
        <v>208</v>
      </c>
      <c r="F3" s="26">
        <v>196</v>
      </c>
      <c r="G3" s="25" t="s">
        <v>31</v>
      </c>
      <c r="H3" s="27">
        <v>225</v>
      </c>
      <c r="I3" s="27">
        <v>225</v>
      </c>
      <c r="J3" s="28" t="s">
        <v>127</v>
      </c>
    </row>
    <row r="4" spans="1:10" ht="31.5">
      <c r="A4" s="25" t="s">
        <v>130</v>
      </c>
      <c r="B4" s="25" t="str">
        <f t="shared" si="0"/>
        <v>3.3.90.30.06.01.0140.000001-02 - 196</v>
      </c>
      <c r="C4" s="25" t="s">
        <v>216</v>
      </c>
      <c r="D4" s="30" t="s">
        <v>170</v>
      </c>
      <c r="E4" s="26" t="s">
        <v>208</v>
      </c>
      <c r="F4" s="26">
        <v>196</v>
      </c>
      <c r="G4" s="25" t="s">
        <v>31</v>
      </c>
      <c r="H4" s="27">
        <v>90</v>
      </c>
      <c r="I4" s="27">
        <v>90</v>
      </c>
      <c r="J4" s="28" t="s">
        <v>127</v>
      </c>
    </row>
    <row r="5" spans="1:10" ht="225">
      <c r="A5" s="25" t="s">
        <v>131</v>
      </c>
      <c r="B5" s="25" t="str">
        <f t="shared" si="0"/>
        <v>3.3.90.30.06.01.0108.000001-01 - 196</v>
      </c>
      <c r="C5" s="25" t="s">
        <v>217</v>
      </c>
      <c r="D5" s="30" t="s">
        <v>171</v>
      </c>
      <c r="E5" s="26" t="s">
        <v>208</v>
      </c>
      <c r="F5" s="26">
        <v>196</v>
      </c>
      <c r="G5" s="25" t="s">
        <v>31</v>
      </c>
      <c r="H5" s="27">
        <v>15</v>
      </c>
      <c r="I5" s="27">
        <v>15</v>
      </c>
      <c r="J5" s="28" t="s">
        <v>127</v>
      </c>
    </row>
    <row r="6" spans="1:10" ht="240">
      <c r="A6" s="25" t="s">
        <v>132</v>
      </c>
      <c r="B6" s="25" t="str">
        <f t="shared" si="0"/>
        <v>3.3.90.30.06.01.0064.000002-01 - 196</v>
      </c>
      <c r="C6" s="25" t="s">
        <v>218</v>
      </c>
      <c r="D6" s="30" t="s">
        <v>172</v>
      </c>
      <c r="E6" s="26" t="s">
        <v>208</v>
      </c>
      <c r="F6" s="26">
        <v>196</v>
      </c>
      <c r="G6" s="25" t="s">
        <v>31</v>
      </c>
      <c r="H6" s="27">
        <v>900</v>
      </c>
      <c r="I6" s="27">
        <v>900</v>
      </c>
      <c r="J6" s="28" t="s">
        <v>127</v>
      </c>
    </row>
    <row r="7" spans="1:10" ht="270">
      <c r="A7" s="25" t="s">
        <v>133</v>
      </c>
      <c r="B7" s="25" t="str">
        <f t="shared" si="0"/>
        <v>3.3.90.30.06.01.0058.000005-01 - 196</v>
      </c>
      <c r="C7" s="25" t="s">
        <v>219</v>
      </c>
      <c r="D7" s="30" t="s">
        <v>173</v>
      </c>
      <c r="E7" s="26" t="s">
        <v>208</v>
      </c>
      <c r="F7" s="26">
        <v>196</v>
      </c>
      <c r="G7" s="25" t="s">
        <v>31</v>
      </c>
      <c r="H7" s="27">
        <v>2250</v>
      </c>
      <c r="I7" s="27">
        <v>2250</v>
      </c>
      <c r="J7" s="28" t="s">
        <v>127</v>
      </c>
    </row>
    <row r="8" spans="1:10" ht="255">
      <c r="A8" s="25" t="s">
        <v>134</v>
      </c>
      <c r="B8" s="25" t="str">
        <f t="shared" si="0"/>
        <v>3.3.90.30.06.01.0066.000002-01 - 196</v>
      </c>
      <c r="C8" s="25" t="s">
        <v>220</v>
      </c>
      <c r="D8" s="30" t="s">
        <v>174</v>
      </c>
      <c r="E8" s="26" t="s">
        <v>208</v>
      </c>
      <c r="F8" s="26">
        <v>196</v>
      </c>
      <c r="G8" s="25" t="s">
        <v>31</v>
      </c>
      <c r="H8" s="27">
        <v>1575</v>
      </c>
      <c r="I8" s="27">
        <v>1575</v>
      </c>
      <c r="J8" s="28" t="s">
        <v>127</v>
      </c>
    </row>
    <row r="9" spans="1:10" ht="255">
      <c r="A9" s="25" t="s">
        <v>135</v>
      </c>
      <c r="B9" s="25" t="str">
        <f t="shared" si="0"/>
        <v>3.3.90.30.06.01.0067.000003-01 - 196</v>
      </c>
      <c r="C9" s="25" t="s">
        <v>221</v>
      </c>
      <c r="D9" s="30" t="s">
        <v>175</v>
      </c>
      <c r="E9" s="26" t="s">
        <v>208</v>
      </c>
      <c r="F9" s="26">
        <v>196</v>
      </c>
      <c r="G9" s="25" t="s">
        <v>31</v>
      </c>
      <c r="H9" s="27">
        <v>675</v>
      </c>
      <c r="I9" s="27">
        <v>675</v>
      </c>
      <c r="J9" s="28" t="s">
        <v>127</v>
      </c>
    </row>
    <row r="10" spans="1:10" ht="90">
      <c r="A10" s="25" t="s">
        <v>136</v>
      </c>
      <c r="B10" s="25" t="str">
        <f t="shared" si="0"/>
        <v>3.3.90.30.06.01.0175.000003-01 - 196</v>
      </c>
      <c r="C10" s="25" t="s">
        <v>222</v>
      </c>
      <c r="D10" s="30" t="s">
        <v>176</v>
      </c>
      <c r="E10" s="26" t="s">
        <v>209</v>
      </c>
      <c r="F10" s="26">
        <v>196</v>
      </c>
      <c r="G10" s="25" t="s">
        <v>31</v>
      </c>
      <c r="H10" s="27">
        <v>450</v>
      </c>
      <c r="I10" s="27">
        <v>450</v>
      </c>
      <c r="J10" s="28" t="s">
        <v>127</v>
      </c>
    </row>
    <row r="11" spans="1:10" ht="90">
      <c r="A11" s="25" t="s">
        <v>137</v>
      </c>
      <c r="B11" s="25" t="str">
        <f t="shared" si="0"/>
        <v>3.3.90.30.06.01.0175.000004-01 - 196</v>
      </c>
      <c r="C11" s="25" t="s">
        <v>223</v>
      </c>
      <c r="D11" s="30" t="s">
        <v>177</v>
      </c>
      <c r="E11" s="26" t="s">
        <v>209</v>
      </c>
      <c r="F11" s="26">
        <v>196</v>
      </c>
      <c r="G11" s="25" t="s">
        <v>31</v>
      </c>
      <c r="H11" s="27">
        <v>450</v>
      </c>
      <c r="I11" s="27">
        <v>450</v>
      </c>
      <c r="J11" s="28" t="s">
        <v>127</v>
      </c>
    </row>
    <row r="12" spans="1:10" ht="330">
      <c r="A12" s="25" t="s">
        <v>138</v>
      </c>
      <c r="B12" s="25" t="str">
        <f t="shared" si="0"/>
        <v>3.3.90.30.06.01.0153.000002-01 - 196</v>
      </c>
      <c r="C12" s="25" t="s">
        <v>224</v>
      </c>
      <c r="D12" s="30" t="s">
        <v>178</v>
      </c>
      <c r="E12" s="26" t="s">
        <v>210</v>
      </c>
      <c r="F12" s="26">
        <v>196</v>
      </c>
      <c r="G12" s="25" t="s">
        <v>31</v>
      </c>
      <c r="H12" s="27">
        <v>30</v>
      </c>
      <c r="I12" s="27">
        <v>30</v>
      </c>
      <c r="J12" s="28" t="s">
        <v>127</v>
      </c>
    </row>
    <row r="13" spans="1:10" ht="31.5">
      <c r="A13" s="25" t="s">
        <v>139</v>
      </c>
      <c r="B13" s="25" t="str">
        <f t="shared" si="0"/>
        <v>3.3.90.30.06.01.0051.000002-01 - 196</v>
      </c>
      <c r="C13" s="25" t="s">
        <v>225</v>
      </c>
      <c r="D13" s="30" t="s">
        <v>179</v>
      </c>
      <c r="E13" s="26" t="s">
        <v>208</v>
      </c>
      <c r="F13" s="26">
        <v>196</v>
      </c>
      <c r="G13" s="25" t="s">
        <v>31</v>
      </c>
      <c r="H13" s="27">
        <v>90</v>
      </c>
      <c r="I13" s="27">
        <v>90</v>
      </c>
      <c r="J13" s="28" t="s">
        <v>127</v>
      </c>
    </row>
    <row r="14" spans="1:10" ht="31.5">
      <c r="A14" s="25" t="s">
        <v>140</v>
      </c>
      <c r="B14" s="25" t="str">
        <f t="shared" si="0"/>
        <v>3.3.90.30.06.02.0019.000001-01 - 196</v>
      </c>
      <c r="C14" s="25" t="s">
        <v>226</v>
      </c>
      <c r="D14" s="30" t="s">
        <v>180</v>
      </c>
      <c r="E14" s="26" t="s">
        <v>208</v>
      </c>
      <c r="F14" s="26">
        <v>196</v>
      </c>
      <c r="G14" s="25" t="s">
        <v>31</v>
      </c>
      <c r="H14" s="27">
        <v>70</v>
      </c>
      <c r="I14" s="27">
        <v>70</v>
      </c>
      <c r="J14" s="28" t="s">
        <v>127</v>
      </c>
    </row>
    <row r="15" spans="1:10" ht="165">
      <c r="A15" s="25" t="s">
        <v>141</v>
      </c>
      <c r="B15" s="25" t="str">
        <f t="shared" si="0"/>
        <v>3.3.90.30.06.01.0107.000001-01 - 196</v>
      </c>
      <c r="C15" s="25" t="s">
        <v>227</v>
      </c>
      <c r="D15" s="30" t="s">
        <v>181</v>
      </c>
      <c r="E15" s="26" t="s">
        <v>208</v>
      </c>
      <c r="F15" s="26">
        <v>196</v>
      </c>
      <c r="G15" s="25" t="s">
        <v>31</v>
      </c>
      <c r="H15" s="27">
        <v>135</v>
      </c>
      <c r="I15" s="27">
        <v>135</v>
      </c>
      <c r="J15" s="28" t="s">
        <v>127</v>
      </c>
    </row>
    <row r="16" spans="1:10" ht="45">
      <c r="A16" s="25" t="s">
        <v>142</v>
      </c>
      <c r="B16" s="25" t="str">
        <f t="shared" si="0"/>
        <v>3.3.90.30.06.01.0005.000006-01 - 196</v>
      </c>
      <c r="C16" s="25" t="s">
        <v>228</v>
      </c>
      <c r="D16" s="30" t="s">
        <v>182</v>
      </c>
      <c r="E16" s="26" t="s">
        <v>208</v>
      </c>
      <c r="F16" s="26">
        <v>196</v>
      </c>
      <c r="G16" s="25" t="s">
        <v>31</v>
      </c>
      <c r="H16" s="27">
        <v>38250</v>
      </c>
      <c r="I16" s="27">
        <v>38250</v>
      </c>
      <c r="J16" s="28" t="s">
        <v>127</v>
      </c>
    </row>
    <row r="17" spans="1:10" ht="60">
      <c r="A17" s="25" t="s">
        <v>143</v>
      </c>
      <c r="B17" s="25" t="str">
        <f t="shared" si="0"/>
        <v>3.3.90.30.06.01.0005.000007-01       - 196</v>
      </c>
      <c r="C17" s="25" t="s">
        <v>229</v>
      </c>
      <c r="D17" s="30" t="s">
        <v>183</v>
      </c>
      <c r="E17" s="26" t="s">
        <v>208</v>
      </c>
      <c r="F17" s="26">
        <v>196</v>
      </c>
      <c r="G17" s="25" t="s">
        <v>31</v>
      </c>
      <c r="H17" s="27">
        <v>3600</v>
      </c>
      <c r="I17" s="27">
        <v>3600</v>
      </c>
      <c r="J17" s="28" t="s">
        <v>127</v>
      </c>
    </row>
    <row r="18" spans="1:10" ht="31.5">
      <c r="A18" s="25" t="s">
        <v>144</v>
      </c>
      <c r="B18" s="25" t="str">
        <f t="shared" si="0"/>
        <v>3.3.90.30.06.01.0071.000001-01 - 196</v>
      </c>
      <c r="C18" s="25" t="s">
        <v>230</v>
      </c>
      <c r="D18" s="30" t="s">
        <v>184</v>
      </c>
      <c r="E18" s="26" t="s">
        <v>208</v>
      </c>
      <c r="F18" s="26">
        <v>196</v>
      </c>
      <c r="G18" s="25" t="s">
        <v>31</v>
      </c>
      <c r="H18" s="27">
        <v>135</v>
      </c>
      <c r="I18" s="27">
        <v>135</v>
      </c>
      <c r="J18" s="28" t="s">
        <v>127</v>
      </c>
    </row>
    <row r="19" spans="1:10" ht="31.5">
      <c r="A19" s="25" t="s">
        <v>145</v>
      </c>
      <c r="B19" s="25" t="str">
        <f t="shared" si="0"/>
        <v>3.3.90.30.06.01.0161.000004-01 - 196</v>
      </c>
      <c r="C19" s="25" t="s">
        <v>251</v>
      </c>
      <c r="D19" s="29" t="s">
        <v>185</v>
      </c>
      <c r="E19" s="26" t="s">
        <v>124</v>
      </c>
      <c r="F19" s="26">
        <v>196</v>
      </c>
      <c r="G19" s="25" t="s">
        <v>31</v>
      </c>
      <c r="H19" s="27">
        <v>100</v>
      </c>
      <c r="I19" s="27">
        <v>100</v>
      </c>
      <c r="J19" s="28" t="s">
        <v>127</v>
      </c>
    </row>
    <row r="20" spans="1:10" ht="63">
      <c r="A20" s="25" t="s">
        <v>146</v>
      </c>
      <c r="B20" s="25" t="str">
        <f t="shared" si="0"/>
        <v>3.3.90.30.06.01.0176.000001-01 - 196</v>
      </c>
      <c r="C20" s="25" t="s">
        <v>231</v>
      </c>
      <c r="D20" s="29" t="s">
        <v>186</v>
      </c>
      <c r="E20" s="26" t="s">
        <v>211</v>
      </c>
      <c r="F20" s="26">
        <v>196</v>
      </c>
      <c r="G20" s="25" t="s">
        <v>31</v>
      </c>
      <c r="H20" s="27">
        <v>15</v>
      </c>
      <c r="I20" s="27">
        <v>15</v>
      </c>
      <c r="J20" s="28" t="s">
        <v>127</v>
      </c>
    </row>
    <row r="21" spans="1:10" ht="47.25">
      <c r="A21" s="25" t="s">
        <v>147</v>
      </c>
      <c r="B21" s="25" t="str">
        <f t="shared" si="0"/>
        <v>3.3.90.30.06.01.0155.000002-01 - 196</v>
      </c>
      <c r="C21" s="25" t="s">
        <v>232</v>
      </c>
      <c r="D21" s="29" t="s">
        <v>187</v>
      </c>
      <c r="E21" s="26" t="s">
        <v>124</v>
      </c>
      <c r="F21" s="26">
        <v>196</v>
      </c>
      <c r="G21" s="25" t="s">
        <v>31</v>
      </c>
      <c r="H21" s="27">
        <v>15</v>
      </c>
      <c r="I21" s="27">
        <v>15</v>
      </c>
      <c r="J21" s="28" t="s">
        <v>127</v>
      </c>
    </row>
    <row r="22" spans="1:10" ht="31.5">
      <c r="A22" s="25" t="s">
        <v>148</v>
      </c>
      <c r="B22" s="25" t="str">
        <f t="shared" si="0"/>
        <v>3.3.90.30.06.01.0164.000001-01 - 196</v>
      </c>
      <c r="C22" s="25" t="s">
        <v>252</v>
      </c>
      <c r="D22" s="29" t="s">
        <v>188</v>
      </c>
      <c r="E22" s="26" t="s">
        <v>124</v>
      </c>
      <c r="F22" s="26">
        <v>196</v>
      </c>
      <c r="G22" s="25" t="s">
        <v>31</v>
      </c>
      <c r="H22" s="27">
        <v>30</v>
      </c>
      <c r="I22" s="27">
        <v>30</v>
      </c>
      <c r="J22" s="28" t="s">
        <v>127</v>
      </c>
    </row>
    <row r="23" spans="1:10" ht="267.75">
      <c r="A23" s="25" t="s">
        <v>149</v>
      </c>
      <c r="B23" s="25" t="str">
        <f t="shared" si="0"/>
        <v>3.3.90.30.06.01.0068.000002-01 - 196</v>
      </c>
      <c r="C23" s="25" t="s">
        <v>233</v>
      </c>
      <c r="D23" s="29" t="s">
        <v>189</v>
      </c>
      <c r="E23" s="26" t="s">
        <v>208</v>
      </c>
      <c r="F23" s="26">
        <v>196</v>
      </c>
      <c r="G23" s="25" t="s">
        <v>31</v>
      </c>
      <c r="H23" s="27">
        <v>15</v>
      </c>
      <c r="I23" s="27">
        <v>15</v>
      </c>
      <c r="J23" s="28" t="s">
        <v>127</v>
      </c>
    </row>
    <row r="24" spans="1:10" ht="63">
      <c r="A24" s="25" t="s">
        <v>150</v>
      </c>
      <c r="B24" s="25" t="str">
        <f t="shared" si="0"/>
        <v>3.3.90.30.06.01.0157.000001-01 - 196</v>
      </c>
      <c r="C24" s="25" t="s">
        <v>234</v>
      </c>
      <c r="D24" s="29" t="s">
        <v>190</v>
      </c>
      <c r="E24" s="26" t="s">
        <v>124</v>
      </c>
      <c r="F24" s="26">
        <v>196</v>
      </c>
      <c r="G24" s="25" t="s">
        <v>31</v>
      </c>
      <c r="H24" s="27">
        <v>9</v>
      </c>
      <c r="I24" s="27">
        <v>9</v>
      </c>
      <c r="J24" s="28" t="s">
        <v>127</v>
      </c>
    </row>
    <row r="25" spans="1:10" ht="78.75">
      <c r="A25" s="25" t="s">
        <v>151</v>
      </c>
      <c r="B25" s="25" t="str">
        <f t="shared" si="0"/>
        <v>3.3.90.30.06.01.0048.000004-01 - 196</v>
      </c>
      <c r="C25" s="25" t="s">
        <v>235</v>
      </c>
      <c r="D25" s="29" t="s">
        <v>191</v>
      </c>
      <c r="E25" s="26" t="s">
        <v>208</v>
      </c>
      <c r="F25" s="26">
        <v>196</v>
      </c>
      <c r="G25" s="25" t="s">
        <v>31</v>
      </c>
      <c r="H25" s="27">
        <v>11700</v>
      </c>
      <c r="I25" s="27">
        <v>11700</v>
      </c>
      <c r="J25" s="28" t="s">
        <v>127</v>
      </c>
    </row>
    <row r="26" spans="1:10" ht="409.5">
      <c r="A26" s="25" t="s">
        <v>152</v>
      </c>
      <c r="B26" s="25" t="str">
        <f t="shared" si="0"/>
        <v>3.3.90.30.06.01.0084.000001-01 - 196</v>
      </c>
      <c r="C26" s="25" t="s">
        <v>236</v>
      </c>
      <c r="D26" s="29" t="s">
        <v>192</v>
      </c>
      <c r="E26" s="26" t="s">
        <v>208</v>
      </c>
      <c r="F26" s="26">
        <v>196</v>
      </c>
      <c r="G26" s="25" t="s">
        <v>31</v>
      </c>
      <c r="H26" s="27">
        <v>9450</v>
      </c>
      <c r="I26" s="27">
        <v>9450</v>
      </c>
      <c r="J26" s="28" t="s">
        <v>127</v>
      </c>
    </row>
    <row r="27" spans="1:10" ht="110.25">
      <c r="A27" s="25" t="s">
        <v>153</v>
      </c>
      <c r="B27" s="25" t="str">
        <f t="shared" si="0"/>
        <v>3.3.90.30.06.01.0106.000001-01 - 196</v>
      </c>
      <c r="C27" s="25" t="s">
        <v>237</v>
      </c>
      <c r="D27" s="29" t="s">
        <v>193</v>
      </c>
      <c r="E27" s="26" t="s">
        <v>208</v>
      </c>
      <c r="F27" s="26">
        <v>196</v>
      </c>
      <c r="G27" s="25" t="s">
        <v>31</v>
      </c>
      <c r="H27" s="27">
        <v>13500</v>
      </c>
      <c r="I27" s="27">
        <v>13500</v>
      </c>
      <c r="J27" s="28" t="s">
        <v>127</v>
      </c>
    </row>
    <row r="28" spans="1:10" ht="47.25">
      <c r="A28" s="25" t="s">
        <v>154</v>
      </c>
      <c r="B28" s="25" t="str">
        <f t="shared" si="0"/>
        <v>3.3.90.30.06.01.0014.000007-01 - 196</v>
      </c>
      <c r="C28" s="25" t="s">
        <v>238</v>
      </c>
      <c r="D28" s="29" t="s">
        <v>194</v>
      </c>
      <c r="E28" s="26" t="s">
        <v>208</v>
      </c>
      <c r="F28" s="26">
        <v>196</v>
      </c>
      <c r="G28" s="25" t="s">
        <v>31</v>
      </c>
      <c r="H28" s="27">
        <v>450</v>
      </c>
      <c r="I28" s="27">
        <v>450</v>
      </c>
      <c r="J28" s="28" t="s">
        <v>127</v>
      </c>
    </row>
    <row r="29" spans="1:10" ht="220.5">
      <c r="A29" s="25" t="s">
        <v>155</v>
      </c>
      <c r="B29" s="25" t="str">
        <f t="shared" si="0"/>
        <v>3.3.90.30.06.01.0103.000001-01 - 196</v>
      </c>
      <c r="C29" s="25" t="s">
        <v>239</v>
      </c>
      <c r="D29" s="29" t="s">
        <v>195</v>
      </c>
      <c r="E29" s="26" t="s">
        <v>208</v>
      </c>
      <c r="F29" s="26">
        <v>196</v>
      </c>
      <c r="G29" s="25" t="s">
        <v>31</v>
      </c>
      <c r="H29" s="27">
        <v>675</v>
      </c>
      <c r="I29" s="27">
        <v>675</v>
      </c>
      <c r="J29" s="28" t="s">
        <v>127</v>
      </c>
    </row>
    <row r="30" spans="1:10" ht="267.75">
      <c r="A30" s="25" t="s">
        <v>156</v>
      </c>
      <c r="B30" s="25" t="str">
        <f t="shared" si="0"/>
        <v>3.3.90.30.06.01.0109.000001-01 - 196</v>
      </c>
      <c r="C30" s="25" t="s">
        <v>240</v>
      </c>
      <c r="D30" s="29" t="s">
        <v>196</v>
      </c>
      <c r="E30" s="26" t="s">
        <v>208</v>
      </c>
      <c r="F30" s="26">
        <v>196</v>
      </c>
      <c r="G30" s="25" t="s">
        <v>31</v>
      </c>
      <c r="H30" s="27">
        <v>450</v>
      </c>
      <c r="I30" s="27">
        <v>450</v>
      </c>
      <c r="J30" s="28" t="s">
        <v>127</v>
      </c>
    </row>
    <row r="31" spans="1:10" ht="78.75">
      <c r="A31" s="25" t="s">
        <v>157</v>
      </c>
      <c r="B31" s="25" t="str">
        <f t="shared" si="0"/>
        <v>3.3.90.30.06.01.0022.000003-01 - 196</v>
      </c>
      <c r="C31" s="25" t="s">
        <v>241</v>
      </c>
      <c r="D31" s="29" t="s">
        <v>197</v>
      </c>
      <c r="E31" s="26" t="s">
        <v>208</v>
      </c>
      <c r="F31" s="26">
        <v>196</v>
      </c>
      <c r="G31" s="25" t="s">
        <v>31</v>
      </c>
      <c r="H31" s="27">
        <v>9000</v>
      </c>
      <c r="I31" s="27">
        <v>9000</v>
      </c>
      <c r="J31" s="28" t="s">
        <v>127</v>
      </c>
    </row>
    <row r="32" spans="1:10" ht="204.75">
      <c r="A32" s="25" t="s">
        <v>158</v>
      </c>
      <c r="B32" s="25" t="str">
        <f t="shared" si="0"/>
        <v>3.3.90.30.06.01.0087.000003-01 - 196</v>
      </c>
      <c r="C32" s="25" t="s">
        <v>242</v>
      </c>
      <c r="D32" s="29" t="s">
        <v>198</v>
      </c>
      <c r="E32" s="26" t="s">
        <v>208</v>
      </c>
      <c r="F32" s="26">
        <v>196</v>
      </c>
      <c r="G32" s="25" t="s">
        <v>31</v>
      </c>
      <c r="H32" s="27">
        <v>1350</v>
      </c>
      <c r="I32" s="27">
        <v>1350</v>
      </c>
      <c r="J32" s="28" t="s">
        <v>127</v>
      </c>
    </row>
    <row r="33" spans="1:10" ht="409.5">
      <c r="A33" s="25" t="s">
        <v>159</v>
      </c>
      <c r="B33" s="25" t="str">
        <f t="shared" si="0"/>
        <v>3.3.90.30.06.01.0032.000003-01 - 196</v>
      </c>
      <c r="C33" s="25" t="s">
        <v>243</v>
      </c>
      <c r="D33" s="29" t="s">
        <v>199</v>
      </c>
      <c r="E33" s="26" t="s">
        <v>124</v>
      </c>
      <c r="F33" s="26">
        <v>196</v>
      </c>
      <c r="G33" s="25" t="s">
        <v>31</v>
      </c>
      <c r="H33" s="27">
        <v>135</v>
      </c>
      <c r="I33" s="27">
        <v>135</v>
      </c>
      <c r="J33" s="28" t="s">
        <v>127</v>
      </c>
    </row>
    <row r="34" spans="1:10" ht="393.75">
      <c r="A34" s="25" t="s">
        <v>160</v>
      </c>
      <c r="B34" s="25" t="str">
        <f t="shared" si="0"/>
        <v>3.3.90.30.06.01.0032.000006-01 - 196</v>
      </c>
      <c r="C34" s="25" t="s">
        <v>244</v>
      </c>
      <c r="D34" s="29" t="s">
        <v>200</v>
      </c>
      <c r="E34" s="26" t="s">
        <v>124</v>
      </c>
      <c r="F34" s="26">
        <v>196</v>
      </c>
      <c r="G34" s="25" t="s">
        <v>31</v>
      </c>
      <c r="H34" s="27">
        <v>450</v>
      </c>
      <c r="I34" s="27">
        <v>450</v>
      </c>
      <c r="J34" s="28" t="s">
        <v>127</v>
      </c>
    </row>
    <row r="35" spans="1:10" ht="126">
      <c r="A35" s="25" t="s">
        <v>161</v>
      </c>
      <c r="B35" s="25" t="str">
        <f t="shared" si="0"/>
        <v>3.3.90.30.06.01.0039.000003-01 - 196</v>
      </c>
      <c r="C35" s="25" t="s">
        <v>245</v>
      </c>
      <c r="D35" s="29" t="s">
        <v>201</v>
      </c>
      <c r="E35" s="26" t="s">
        <v>208</v>
      </c>
      <c r="F35" s="26">
        <v>196</v>
      </c>
      <c r="G35" s="25" t="s">
        <v>31</v>
      </c>
      <c r="H35" s="27">
        <v>450</v>
      </c>
      <c r="I35" s="27">
        <v>450</v>
      </c>
      <c r="J35" s="28" t="s">
        <v>127</v>
      </c>
    </row>
    <row r="36" spans="1:10" ht="78.75">
      <c r="A36" s="25" t="s">
        <v>162</v>
      </c>
      <c r="B36" s="25" t="str">
        <f t="shared" si="0"/>
        <v>3.3.90.30.06.01.0113.000001-01 - 196</v>
      </c>
      <c r="C36" s="25" t="s">
        <v>246</v>
      </c>
      <c r="D36" s="29" t="s">
        <v>202</v>
      </c>
      <c r="E36" s="26" t="s">
        <v>208</v>
      </c>
      <c r="F36" s="26">
        <v>196</v>
      </c>
      <c r="G36" s="25" t="s">
        <v>31</v>
      </c>
      <c r="H36" s="27">
        <v>1800</v>
      </c>
      <c r="I36" s="27">
        <v>1800</v>
      </c>
      <c r="J36" s="28" t="s">
        <v>127</v>
      </c>
    </row>
    <row r="37" spans="1:10" ht="157.5">
      <c r="A37" s="25" t="s">
        <v>163</v>
      </c>
      <c r="B37" s="25" t="str">
        <f t="shared" si="0"/>
        <v>3.3.90.30.06.02.0006.000002-01 - 196</v>
      </c>
      <c r="C37" s="25" t="s">
        <v>247</v>
      </c>
      <c r="D37" s="29" t="s">
        <v>203</v>
      </c>
      <c r="E37" s="26" t="s">
        <v>208</v>
      </c>
      <c r="F37" s="26">
        <v>196</v>
      </c>
      <c r="G37" s="25" t="s">
        <v>31</v>
      </c>
      <c r="H37" s="27">
        <v>450</v>
      </c>
      <c r="I37" s="27">
        <v>450</v>
      </c>
      <c r="J37" s="28" t="s">
        <v>127</v>
      </c>
    </row>
    <row r="38" spans="1:10" ht="78.75">
      <c r="A38" s="25" t="s">
        <v>164</v>
      </c>
      <c r="B38" s="25" t="str">
        <f t="shared" si="0"/>
        <v>3.3.90.30.06.02.0005.000002-01 - 196</v>
      </c>
      <c r="C38" s="25" t="s">
        <v>248</v>
      </c>
      <c r="D38" s="29" t="s">
        <v>204</v>
      </c>
      <c r="E38" s="26" t="s">
        <v>208</v>
      </c>
      <c r="F38" s="26">
        <v>196</v>
      </c>
      <c r="G38" s="25" t="s">
        <v>31</v>
      </c>
      <c r="H38" s="27">
        <v>450</v>
      </c>
      <c r="I38" s="27">
        <v>450</v>
      </c>
      <c r="J38" s="28" t="s">
        <v>127</v>
      </c>
    </row>
    <row r="39" spans="1:10" ht="236.25">
      <c r="A39" s="25" t="s">
        <v>165</v>
      </c>
      <c r="B39" s="25" t="str">
        <f t="shared" si="0"/>
        <v>3.3.90.30.06.02.0024.000004-01 - 196</v>
      </c>
      <c r="C39" s="25" t="s">
        <v>253</v>
      </c>
      <c r="D39" s="29" t="s">
        <v>205</v>
      </c>
      <c r="E39" s="26" t="s">
        <v>212</v>
      </c>
      <c r="F39" s="26">
        <v>196</v>
      </c>
      <c r="G39" s="25" t="s">
        <v>31</v>
      </c>
      <c r="H39" s="27">
        <v>450</v>
      </c>
      <c r="I39" s="27">
        <v>450</v>
      </c>
      <c r="J39" s="28" t="s">
        <v>127</v>
      </c>
    </row>
    <row r="40" spans="1:10" ht="47.25">
      <c r="A40" s="25" t="s">
        <v>166</v>
      </c>
      <c r="B40" s="25" t="str">
        <f t="shared" si="0"/>
        <v>3.3.90.30.06.02.0021.000003-01 - 196</v>
      </c>
      <c r="C40" s="25" t="s">
        <v>249</v>
      </c>
      <c r="D40" s="29" t="s">
        <v>206</v>
      </c>
      <c r="E40" s="26" t="s">
        <v>209</v>
      </c>
      <c r="F40" s="26">
        <v>196</v>
      </c>
      <c r="G40" s="25" t="s">
        <v>31</v>
      </c>
      <c r="H40" s="27">
        <v>30</v>
      </c>
      <c r="I40" s="27">
        <v>30</v>
      </c>
      <c r="J40" s="28" t="s">
        <v>127</v>
      </c>
    </row>
    <row r="41" spans="1:10" ht="47.25">
      <c r="A41" s="25" t="s">
        <v>167</v>
      </c>
      <c r="B41" s="25" t="str">
        <f t="shared" si="0"/>
        <v>3.3.90.30.06.02.0021.000002-02 - 196</v>
      </c>
      <c r="C41" s="25" t="s">
        <v>250</v>
      </c>
      <c r="D41" s="29" t="s">
        <v>207</v>
      </c>
      <c r="E41" s="26" t="s">
        <v>213</v>
      </c>
      <c r="F41" s="26">
        <v>196</v>
      </c>
      <c r="G41" s="25" t="s">
        <v>31</v>
      </c>
      <c r="H41" s="27">
        <v>15</v>
      </c>
      <c r="I41" s="27">
        <v>15</v>
      </c>
      <c r="J41" s="28" t="s">
        <v>127</v>
      </c>
    </row>
  </sheetData>
  <sheetProtection algorithmName="SHA-512" hashValue="JJmHN/TH6wXdcP0IZ63TrWmUzMO6/ahb3nvgg4gJSi7Fz1cbP81lhDA8lG4/MkRQvf6FK2r8gQPJGxJGM65ckg==" saltValue="7Nk3GvOwwlvP++j3e/SANQ==" spinCount="100000" sheet="1" objects="1" scenarios="1"/>
  <autoFilter ref="A1:J41"/>
  <printOptions/>
  <pageMargins left="0.511811024" right="0.511811024" top="0.787401575" bottom="0.787401575" header="0.31496062" footer="0.31496062"/>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tabSelected="1" zoomScale="70" zoomScaleNormal="70" workbookViewId="0" topLeftCell="E1">
      <selection activeCell="G4" sqref="G4"/>
    </sheetView>
  </sheetViews>
  <sheetFormatPr defaultColWidth="9.140625" defaultRowHeight="15"/>
  <cols>
    <col min="1" max="1" width="9.140625" style="2" hidden="1" customWidth="1"/>
    <col min="2" max="2" width="40.00390625" style="2" hidden="1" customWidth="1"/>
    <col min="3" max="3" width="13.28125" style="2" hidden="1" customWidth="1"/>
    <col min="4" max="4" width="35.8515625" style="2" hidden="1" customWidth="1"/>
    <col min="5" max="5" width="7.57421875" style="2" bestFit="1" customWidth="1"/>
    <col min="6" max="6" width="33.57421875" style="2" customWidth="1"/>
    <col min="7" max="7" width="30.57421875" style="2" customWidth="1"/>
    <col min="8" max="8" width="86.421875" style="2" customWidth="1"/>
    <col min="9" max="9" width="12.57421875" style="2" customWidth="1"/>
    <col min="10" max="10" width="9.28125" style="2" bestFit="1" customWidth="1"/>
    <col min="11" max="11" width="11.00390625" style="2" customWidth="1"/>
    <col min="12" max="12" width="11.57421875" style="2" customWidth="1"/>
    <col min="13" max="13" width="24.57421875" style="2" bestFit="1" customWidth="1"/>
    <col min="14" max="14" width="17.8515625" style="2" customWidth="1"/>
    <col min="15" max="15" width="26.421875" style="2" customWidth="1"/>
    <col min="16" max="16384" width="9.140625" style="2" customWidth="1"/>
  </cols>
  <sheetData>
    <row r="1" spans="5:16" ht="28.5" customHeight="1">
      <c r="E1" s="60" t="s">
        <v>7</v>
      </c>
      <c r="F1" s="60"/>
      <c r="G1" s="60"/>
      <c r="H1" s="60"/>
      <c r="I1" s="60"/>
      <c r="J1" s="60"/>
      <c r="K1" s="60"/>
      <c r="L1" s="60"/>
      <c r="M1" s="60"/>
      <c r="N1" s="60"/>
      <c r="O1" s="61"/>
      <c r="P1" s="45"/>
    </row>
    <row r="2" spans="5:16" ht="18" customHeight="1">
      <c r="E2" s="58" t="s">
        <v>125</v>
      </c>
      <c r="F2" s="58"/>
      <c r="G2" s="58"/>
      <c r="H2" s="58"/>
      <c r="I2" s="58"/>
      <c r="J2" s="58"/>
      <c r="K2" s="58"/>
      <c r="L2" s="58"/>
      <c r="M2" s="58"/>
      <c r="N2" s="58"/>
      <c r="O2" s="59"/>
      <c r="P2" s="45"/>
    </row>
    <row r="3" spans="5:16" ht="20.25" customHeight="1" thickBot="1">
      <c r="E3" s="56" t="s">
        <v>126</v>
      </c>
      <c r="F3" s="56"/>
      <c r="G3" s="56"/>
      <c r="H3" s="56"/>
      <c r="I3" s="56"/>
      <c r="J3" s="56"/>
      <c r="K3" s="56"/>
      <c r="L3" s="56"/>
      <c r="M3" s="56"/>
      <c r="N3" s="56"/>
      <c r="O3" s="57"/>
      <c r="P3" s="45"/>
    </row>
    <row r="4" spans="5:16" ht="75" customHeight="1" thickBot="1">
      <c r="E4" s="64" t="s">
        <v>8</v>
      </c>
      <c r="F4" s="65"/>
      <c r="G4" s="43"/>
      <c r="H4" s="44" t="str">
        <f>_xlfn.IFERROR(IF(G4="","← DIGITE O CÓDIGO DO SEU ÓRGÃO",VLOOKUP(G4,'CÓDIGO DOS ÓRGÃOS'!A:B,2,FALSE)),"Código não encontrado. Preenchimento Obrigatório. Verifique abaixo na aba CÓDIGO DAS UNIDADES")</f>
        <v>← DIGITE O CÓDIGO DO SEU ÓRGÃO</v>
      </c>
      <c r="I4" s="66">
        <f>COUNT(K7:K46)</f>
        <v>0</v>
      </c>
      <c r="J4" s="67"/>
      <c r="K4" s="68"/>
      <c r="L4" s="50">
        <f>COUNTBLANK(K7:K46)</f>
        <v>40</v>
      </c>
      <c r="M4" s="51"/>
      <c r="N4" s="51"/>
      <c r="O4" s="52"/>
      <c r="P4" s="45"/>
    </row>
    <row r="5" spans="1:15" ht="71.25" customHeight="1" thickBot="1">
      <c r="A5" s="63" t="s">
        <v>269</v>
      </c>
      <c r="B5" s="63"/>
      <c r="E5" s="69" t="s">
        <v>9</v>
      </c>
      <c r="F5" s="70"/>
      <c r="G5" s="71"/>
      <c r="H5" s="72"/>
      <c r="I5" s="53"/>
      <c r="J5" s="54"/>
      <c r="K5" s="55"/>
      <c r="L5" s="53"/>
      <c r="M5" s="54"/>
      <c r="N5" s="54"/>
      <c r="O5" s="55"/>
    </row>
    <row r="6" spans="1:15" ht="68.25" customHeight="1" thickBot="1">
      <c r="A6" s="3" t="s">
        <v>10</v>
      </c>
      <c r="B6" s="3" t="s">
        <v>11</v>
      </c>
      <c r="C6" s="3" t="s">
        <v>12</v>
      </c>
      <c r="D6" s="3" t="s">
        <v>13</v>
      </c>
      <c r="E6" s="33" t="s">
        <v>14</v>
      </c>
      <c r="F6" s="33" t="s">
        <v>15</v>
      </c>
      <c r="G6" s="33" t="s">
        <v>2</v>
      </c>
      <c r="H6" s="33" t="s">
        <v>16</v>
      </c>
      <c r="I6" s="33" t="s">
        <v>17</v>
      </c>
      <c r="J6" s="33" t="s">
        <v>18</v>
      </c>
      <c r="K6" s="47" t="s">
        <v>19</v>
      </c>
      <c r="L6" s="33" t="s">
        <v>20</v>
      </c>
      <c r="M6" s="33" t="s">
        <v>21</v>
      </c>
      <c r="N6" s="33" t="s">
        <v>255</v>
      </c>
      <c r="O6" s="33" t="s">
        <v>257</v>
      </c>
    </row>
    <row r="7" spans="1:15" s="4" customFormat="1" ht="145.5" customHeight="1">
      <c r="A7" s="4">
        <f>$G$4</f>
        <v>0</v>
      </c>
      <c r="B7" s="4" t="str">
        <f>$H$4</f>
        <v>← DIGITE O CÓDIGO DO SEU ÓRGÃO</v>
      </c>
      <c r="C7" s="5">
        <f>ROUNDUP(K7,0)</f>
        <v>0</v>
      </c>
      <c r="D7" s="4" t="str">
        <f>F7</f>
        <v>3.3.90.30.06.01.0173.000002-01</v>
      </c>
      <c r="E7" s="46">
        <v>1</v>
      </c>
      <c r="F7" s="35" t="s">
        <v>128</v>
      </c>
      <c r="G7" s="36" t="str">
        <f>VLOOKUP(F7,'Base de Dados'!A:C,3,FALSE)</f>
        <v>Alimento completo e balanceado para cães adultos</v>
      </c>
      <c r="H7" s="37" t="str">
        <f>VLOOKUP(F7,'Base de Dados'!A:D,4,FALSE)</f>
        <v>ALIMENTO COMPLETO E BALANCEADO PARA CÃES,Descrição: Adultos de raças médias à base de cordeiro (mínimo de 7%) ou peixe (mínimo de 23%), verduras, frutas, prebióticos (fruto-oligossacarídeos e mannan-oligossacarídeos) e essências botânicas (chá verde, alfafa, aloe vera, psyllium e/ou romã). Livre de trangênicos, sem grãos na composição básica do produto, com conservantes naturais (concentrado de tocoferóis). Níveis de Garantia: Umidade (máx.) 90g/kg (9%); Proteína Bruta (mín.) 380g/kg (38%); Extrato Etéreo (mín.) 180g/kg (18%); Fibra Bruta (máx.) 32g/kg (3,2%); Matéria Mineral (máx.) 89g/kg (8,9%); Cálcio (mín.) 8.000mg/kg (0,8%); Cálcio (máx.) 15g/kg (1,5%); Fósforo (mín.) 8.000mg/kg (0,8%); EM Kcal/Kg 4880. Apresentação: Saco de 0,800 Kg a 7,5 Kg.</v>
      </c>
      <c r="I7" s="36" t="str">
        <f>VLOOKUP(F7,'Base de Dados'!A:E,5,FALSE)</f>
        <v>Quilograma</v>
      </c>
      <c r="J7" s="38">
        <f>SUMIF('Base de Dados'!B:B,'Respostas Órgãos'!F7&amp;" - "&amp;'Respostas Órgãos'!$G$4,'Base de Dados'!I:I)</f>
        <v>0</v>
      </c>
      <c r="K7" s="39"/>
      <c r="L7" s="40">
        <f aca="true" t="shared" si="0" ref="L7:L10">K7-J7</f>
        <v>0</v>
      </c>
      <c r="M7" s="32" t="str">
        <f aca="true" t="shared" si="1" ref="M7:M10">IF(ISERROR((K7-J7)/J7),"Sem histórico de consumo",(K7-J7)/J7)</f>
        <v>Sem histórico de consumo</v>
      </c>
      <c r="N7" s="41">
        <v>17.89</v>
      </c>
      <c r="O7" s="42">
        <f>N7*K7</f>
        <v>0</v>
      </c>
    </row>
    <row r="8" spans="1:15" s="4" customFormat="1" ht="159" customHeight="1">
      <c r="A8" s="4">
        <f aca="true" t="shared" si="2" ref="A8:A46">$G$4</f>
        <v>0</v>
      </c>
      <c r="B8" s="4" t="str">
        <f aca="true" t="shared" si="3" ref="B8:B46">$H$4</f>
        <v>← DIGITE O CÓDIGO DO SEU ÓRGÃO</v>
      </c>
      <c r="C8" s="5">
        <f aca="true" t="shared" si="4" ref="C8:C46">ROUNDUP(K8,0)</f>
        <v>0</v>
      </c>
      <c r="D8" s="4" t="str">
        <f aca="true" t="shared" si="5" ref="D8:D46">F8</f>
        <v>3.3.90.30.06.01.0173.000003-01</v>
      </c>
      <c r="E8" s="6">
        <v>2</v>
      </c>
      <c r="F8" s="7" t="s">
        <v>129</v>
      </c>
      <c r="G8" s="9" t="str">
        <f>VLOOKUP(F8,'Base de Dados'!A:C,3,FALSE)</f>
        <v>Alimento completo e balanceado para cães filhotes</v>
      </c>
      <c r="H8" s="8" t="str">
        <f>VLOOKUP(F8,'Base de Dados'!A:D,4,FALSE)</f>
        <v>ALIMENTO COMPLETO E BALANCEADO PARA CÃES,Descrição: Filhotes de raças pequenas e para cadelas no terço final de gestação e em lactação à base de cordeiro (mínimo de 7%) ou peixe (mínimo de 23%), verduras, frutas, prebióticos (fruto-oligossacarídeos e mannan-oligossacarídeos) e essências botânicas (chá verde, alfafa, aloe vera, psyllium e/ou romã). Livre de transgênicos, sem grãos na composição básica do produto, com conservantes naturais (concentrado de tocoferóis). Níveis de Garantia: Umidade (máx.) 90g/kg (9%); Proteína Bruta (mín.) 400g/kg (40%); Extrato Etéreo (mín.) 220g/kg (22%); Matéria Fibrosa (máx.) 32g/kg (3,2%); Matéria Mineral (máx.) 84g/kg,(8,4%); Cálcio (mín.) 10g/kg (1%); Cálcio (máx.) 16g/kg (1,6%); Fósforo (mín.) 9.000mg/kg (0,9%); EM Kcal/Kg 5086. Apresentação: Saco de 0,800 Kg a 7,5 Kg.</v>
      </c>
      <c r="I8" s="9" t="str">
        <f>VLOOKUP(F8,'Base de Dados'!A:E,5,FALSE)</f>
        <v>Quilograma</v>
      </c>
      <c r="J8" s="10">
        <f>SUMIF('Base de Dados'!B:B,'Respostas Órgãos'!F8&amp;" - "&amp;'Respostas Órgãos'!$G$4,'Base de Dados'!I:I)</f>
        <v>0</v>
      </c>
      <c r="K8" s="24"/>
      <c r="L8" s="11">
        <f t="shared" si="0"/>
        <v>0</v>
      </c>
      <c r="M8" s="31" t="str">
        <f t="shared" si="1"/>
        <v>Sem histórico de consumo</v>
      </c>
      <c r="N8" s="34">
        <v>17.9</v>
      </c>
      <c r="O8" s="42">
        <f aca="true" t="shared" si="6" ref="O8:O46">N8*K8</f>
        <v>0</v>
      </c>
    </row>
    <row r="9" spans="1:15" s="4" customFormat="1" ht="36.75" customHeight="1">
      <c r="A9" s="4">
        <f t="shared" si="2"/>
        <v>0</v>
      </c>
      <c r="B9" s="4" t="str">
        <f t="shared" si="3"/>
        <v>← DIGITE O CÓDIGO DO SEU ÓRGÃO</v>
      </c>
      <c r="C9" s="5">
        <f t="shared" si="4"/>
        <v>0</v>
      </c>
      <c r="D9" s="4" t="str">
        <f t="shared" si="5"/>
        <v>3.3.90.30.06.01.0140.000001-02</v>
      </c>
      <c r="E9" s="6">
        <v>3</v>
      </c>
      <c r="F9" s="7" t="s">
        <v>130</v>
      </c>
      <c r="G9" s="9" t="str">
        <f>VLOOKUP(F9,'Base de Dados'!A:C,3,FALSE)</f>
        <v>Alimento completo mustelídeos</v>
      </c>
      <c r="H9" s="8" t="str">
        <f>VLOOKUP(F9,'Base de Dados'!A:D,4,FALSE)</f>
        <v>ALIMENTO COMPLETO MUSTELÍDEOS,Descrição: Alimento completo para furões (Ferret) adultos e em crescimento.</v>
      </c>
      <c r="I9" s="9" t="str">
        <f>VLOOKUP(F9,'Base de Dados'!A:E,5,FALSE)</f>
        <v>Quilograma</v>
      </c>
      <c r="J9" s="10">
        <f>SUMIF('Base de Dados'!B:B,'Respostas Órgãos'!F9&amp;" - "&amp;'Respostas Órgãos'!$G$4,'Base de Dados'!I:I)</f>
        <v>0</v>
      </c>
      <c r="K9" s="24"/>
      <c r="L9" s="11">
        <f t="shared" si="0"/>
        <v>0</v>
      </c>
      <c r="M9" s="31" t="str">
        <f t="shared" si="1"/>
        <v>Sem histórico de consumo</v>
      </c>
      <c r="N9" s="34">
        <v>62.33</v>
      </c>
      <c r="O9" s="42">
        <f t="shared" si="6"/>
        <v>0</v>
      </c>
    </row>
    <row r="10" spans="1:15" s="4" customFormat="1" ht="230.25" customHeight="1">
      <c r="A10" s="4">
        <f t="shared" si="2"/>
        <v>0</v>
      </c>
      <c r="B10" s="4" t="str">
        <f t="shared" si="3"/>
        <v>← DIGITE O CÓDIGO DO SEU ÓRGÃO</v>
      </c>
      <c r="C10" s="5">
        <f t="shared" si="4"/>
        <v>0</v>
      </c>
      <c r="D10" s="4" t="str">
        <f t="shared" si="5"/>
        <v>3.3.90.30.06.01.0108.000001-01</v>
      </c>
      <c r="E10" s="6">
        <v>4</v>
      </c>
      <c r="F10" s="7" t="s">
        <v>131</v>
      </c>
      <c r="G10" s="9" t="str">
        <f>VLOOKUP(F10,'Base de Dados'!A:C,3,FALSE)</f>
        <v>Alimento completo para filhotes de passeriformes</v>
      </c>
      <c r="H10" s="8" t="str">
        <f>VLOOKUP(F10,'Base de Dados'!A:D,4,FALSE)</f>
        <v>ALIMENTO COMPLETO PARA FILHOTES DE PASSERIFORMES,Apresentação: alimento completo indicado para filhotes de pássaros durante todo o período em ninho ou para criação artificial na fase pré-inicial, Composição Básica Do Produto: milho pré-gelatinizado, proteína concentrada de soja, farinha de soja pré-cozida, ovo em pó, gérmen de trigo, dextrose, levedura seca de cerveja, óleo de soja refinado, carbonato de cálcio, fosfato bicálcico, premix mineral vitamínico, DL-metionina, cloreto de sódio (sal comum), prebiótico (mananoligossacarídeo), enzimas digestivas (lipase, amilase, protease), aditivo fungiostático (ácido propiônico), probiótico (Bacillus subtilis e licheniformis), antioxidante BHT, aroma de frutas. Níveis de Garantia: Energia Metabolizável 3.700 Kcal/Kg; Umidade (máx) 12.0%, Proteína Bruta (mín) 25.0%, Extrato Etéreo (min) 10.0%, Matéria Fibrosa (max) 2.5%, Matéria Mineral (max) 7.0%, Ácido Linoléico (mín.) 3,0%, Ácido Linolênico (mín.) 0,3%, Cálcio (max) 1,2 %, Fósforo (min) 0.65%, Bacillus subtilis 3,84*106 UFC/g, Bacillus licheniformis 3,84*106 UFC/g, Mananoligossacarídeos (mín.) 0,25%., Unidade De Fornecimento: embalagem com 250 g</v>
      </c>
      <c r="I10" s="9" t="str">
        <f>VLOOKUP(F10,'Base de Dados'!A:E,5,FALSE)</f>
        <v>Quilograma</v>
      </c>
      <c r="J10" s="10">
        <f>SUMIF('Base de Dados'!B:B,'Respostas Órgãos'!F10&amp;" - "&amp;'Respostas Órgãos'!$G$4,'Base de Dados'!I:I)</f>
        <v>0</v>
      </c>
      <c r="K10" s="24"/>
      <c r="L10" s="11">
        <f t="shared" si="0"/>
        <v>0</v>
      </c>
      <c r="M10" s="31" t="str">
        <f t="shared" si="1"/>
        <v>Sem histórico de consumo</v>
      </c>
      <c r="N10" s="34">
        <v>78.73</v>
      </c>
      <c r="O10" s="42">
        <f t="shared" si="6"/>
        <v>0</v>
      </c>
    </row>
    <row r="11" spans="1:15" ht="242.25" customHeight="1">
      <c r="A11" s="4">
        <f t="shared" si="2"/>
        <v>0</v>
      </c>
      <c r="B11" s="4" t="str">
        <f t="shared" si="3"/>
        <v>← DIGITE O CÓDIGO DO SEU ÓRGÃO</v>
      </c>
      <c r="C11" s="5">
        <f t="shared" si="4"/>
        <v>0</v>
      </c>
      <c r="D11" s="4" t="str">
        <f t="shared" si="5"/>
        <v>3.3.90.30.06.01.0064.000002-01</v>
      </c>
      <c r="E11" s="6">
        <v>5</v>
      </c>
      <c r="F11" s="7" t="s">
        <v>132</v>
      </c>
      <c r="G11" s="9" t="str">
        <f>VLOOKUP(F11,'Base de Dados'!A:C,3,FALSE)</f>
        <v>Alimento completo para flamingos, guarás e aves afins</v>
      </c>
      <c r="H11" s="8" t="str">
        <f>VLOOKUP(F11,'Base de Dados'!A:D,4,FALSE)</f>
        <v>ALIMENTO COMPLETO PARA FLAMINGOS, GUARÁS E AVES AFINS,Composição Básica Do Produto: milho integral moído, farinha de peixe, farinha de vísceras, farinha de carne solúvel, farelo de soja, farelo de trigo, levedura seca de cervejaria, óleo de soja degomado, premix mineral vitamínico, cloreto de sódio (sal comum), corante natural de urucum, prebiótico (mananoligossacarídeo, aditivo fungiostático (dipropionato de amônia), Enriquecimento Por Kg Do Produto: vitamina A (24.000,00 UI), vitamina D (2.666,00 UI), vitamina E (133,00 UI), vitamina K (4mg), cianocobalamina - B12 (67,00mcg), piridoxina - B6 (13,00mg), tiamina - B1 (8,00mg), riboflavina - B2 (13,00mg) ácido fólico (7,00mg), ácido pantotênico (33,00mg), colina (2.400,00mg), niacina (133,00mg), biotina (0,70mg), cobre (20,00mg), cobalto (0,67mg), ferro (200,00mg), iodo (2,00mg), manganês (200,00mg), zinco (133,00mg), selênio (0,27mg), selênio quelatado (0,4mg), cantaxantina (80,00mg), beta caroteno (27,00mg), xantofilas amarelas naturais (80,00mg), Níveis De Garantia: energia metabolizável (mín.) 3.000kcal/kg; umidade (máx.) 12,0%; proteína bruta (mín.) 32,0%; extrato etéreo (mín.) 6,5%; matéria fibrosa (máx.) 4,0%; matéria mineral (máx.) 10,0%; mananoligossacarídeos 0,25%; cálcio (máx.) 1,5%; fósforo (mín.) 1,2%, Unidade De Fornecimento: embalagem de 10 a 20 kg</v>
      </c>
      <c r="I11" s="9" t="str">
        <f>VLOOKUP(F11,'Base de Dados'!A:E,5,FALSE)</f>
        <v>Quilograma</v>
      </c>
      <c r="J11" s="10">
        <f>SUMIF('Base de Dados'!B:B,'Respostas Órgãos'!F11&amp;" - "&amp;'Respostas Órgãos'!$G$4,'Base de Dados'!I:I)</f>
        <v>0</v>
      </c>
      <c r="K11" s="24"/>
      <c r="L11" s="11">
        <f aca="true" t="shared" si="7" ref="L11:L44">K11-J11</f>
        <v>0</v>
      </c>
      <c r="M11" s="31" t="str">
        <f aca="true" t="shared" si="8" ref="M11:M44">IF(ISERROR((K11-J11)/J11),"Sem histórico de consumo",(K11-J11)/J11)</f>
        <v>Sem histórico de consumo</v>
      </c>
      <c r="N11" s="34">
        <v>23.45</v>
      </c>
      <c r="O11" s="42">
        <f t="shared" si="6"/>
        <v>0</v>
      </c>
    </row>
    <row r="12" spans="1:15" ht="264" customHeight="1">
      <c r="A12" s="4">
        <f t="shared" si="2"/>
        <v>0</v>
      </c>
      <c r="B12" s="4" t="str">
        <f t="shared" si="3"/>
        <v>← DIGITE O CÓDIGO DO SEU ÓRGÃO</v>
      </c>
      <c r="C12" s="5">
        <f t="shared" si="4"/>
        <v>0</v>
      </c>
      <c r="D12" s="4" t="str">
        <f t="shared" si="5"/>
        <v>3.3.90.30.06.01.0058.000005-01</v>
      </c>
      <c r="E12" s="6">
        <v>6</v>
      </c>
      <c r="F12" s="7" t="s">
        <v>133</v>
      </c>
      <c r="G12" s="9" t="str">
        <f>VLOOKUP(F12,'Base de Dados'!A:C,3,FALSE)</f>
        <v>Alimento completo para galiformes silvestres</v>
      </c>
      <c r="H12" s="8" t="str">
        <f>VLOOKUP(F12,'Base de Dados'!A:D,4,FALSE)</f>
        <v>ALIMENTO COMPLETO PARA GALIFORMES SILVESTRES,Apresentação: alimento completo para faisões e outros galiformes silvestres em manutenção, a partir de 12 semanas de idade, Composição Básica: milho integral moído, farelo de trigo, farelo de soja, farelo de girassol, farinha de víceras, calcário calcítico, fosfato bicálcico, alfafa desidratada, premix mineral vitamínico, cloreto de sódio ( sal comum ), aditivo fungiostático, adsorvente de mitoxina ( silicatos ), DL metionina, BHT, Eventuais Substitutivos: sorgo integral moído, farelo de glúten de milho, levedura seca de cerveja, germe de trigo, farinha de carne, farinha de peixe, farelo de arroz, quirela de arroz, Enriquecimento Por Quilograma De Produto: ácido fólico (5,0 mg), ácido pantotênico (25,00 mg), colina (1.800,00 mg), cobre (150,00 mg), cobalto (0,1 mg), ferro (150,00 mg), iodo (1,00 mg), manganês (150,00 mg), vitamina A (10000,00 UI), cianocobalamina - B12 (50,00 mcg), vitamina D (1,875,00 UI), vitamina E (50,00 UI), vitamina K (3 mg), zinco (120,00 mg), niacina (100,00 mg), biotina (0,50 mg), piridoxina - B6 (8,50 mg), tiamina - B1 (5,00 mg), riboflavina - B2 (15,00 mg), selênio (040 mg), Níveis De Garantia: Energia Metabolizável mínima (2850 kcal); Umidade máxima (12,0%); Proteína bruta (15,0%); Extrato Etéreo mínimo (3,0%); Matéria Fibrosa máxima (5,0%); Materia Mineral máxima (6,5%); Ácido Linoléico mínimo(1,5%); Cálcio máximo (1,1%); Fósforo mínimo (0,70 %), Unidade De Fornecimento: embalagem de 5 a 20 kg</v>
      </c>
      <c r="I12" s="9" t="str">
        <f>VLOOKUP(F12,'Base de Dados'!A:E,5,FALSE)</f>
        <v>Quilograma</v>
      </c>
      <c r="J12" s="10">
        <f>SUMIF('Base de Dados'!B:B,'Respostas Órgãos'!F12&amp;" - "&amp;'Respostas Órgãos'!$G$4,'Base de Dados'!I:I)</f>
        <v>0</v>
      </c>
      <c r="K12" s="24"/>
      <c r="L12" s="11">
        <f t="shared" si="7"/>
        <v>0</v>
      </c>
      <c r="M12" s="31" t="str">
        <f t="shared" si="8"/>
        <v>Sem histórico de consumo</v>
      </c>
      <c r="N12" s="34">
        <v>13.3</v>
      </c>
      <c r="O12" s="42">
        <f t="shared" si="6"/>
        <v>0</v>
      </c>
    </row>
    <row r="13" spans="1:15" ht="254.25" customHeight="1">
      <c r="A13" s="4">
        <f t="shared" si="2"/>
        <v>0</v>
      </c>
      <c r="B13" s="4" t="str">
        <f t="shared" si="3"/>
        <v>← DIGITE O CÓDIGO DO SEU ÓRGÃO</v>
      </c>
      <c r="C13" s="5">
        <f t="shared" si="4"/>
        <v>0</v>
      </c>
      <c r="D13" s="4" t="str">
        <f t="shared" si="5"/>
        <v>3.3.90.30.06.01.0066.000002-01</v>
      </c>
      <c r="E13" s="6">
        <v>7</v>
      </c>
      <c r="F13" s="7" t="s">
        <v>134</v>
      </c>
      <c r="G13" s="9" t="str">
        <f>VLOOKUP(F13,'Base de Dados'!A:C,3,FALSE)</f>
        <v>Alimento completo para psitacídeos de grande porte</v>
      </c>
      <c r="H13" s="8" t="str">
        <f>VLOOKUP(F13,'Base de Dados'!A:D,4,FALSE)</f>
        <v>ALIMENTO COMPLETO PARA PSITACÍDEOS DE GRANDE PORTE,Apresentação: psitacídeos de grande porte (araras, papagaios e outros) em manutenção, Composição Básica Do Produto: milho integral moído, gérmen de trigo, farelo de trigo, farelo de soja, farelo de girassol, ovo desidratado, polpa cítrica, fosfato bicálcico, calcário calcítico, açúcar, óleo de soja refinado, premix mineral vitamínico, cloreto de sódio (sal comum), DL metionina, aditivo fungiostático, adsorvente de micotoxinas (silicatos), prebiótico (manonoligossacarídeo), L-lisina, BHT, corante natural e aditivo flavorizante, Enriquecimento Por Kg Do Produto: ácido fólico (1,50mg), ácido pantotênico (12,00mg), colina (1.000,00mg), cobre (10,00mg), cobalto (0,3mg), ferro (50,00mg), iodo (1,00mg), manganês (100,00mg), vitamina A (8.000,00 UI), vitamina B12 (15,00mcg), vitamina C encapsulada (80,00mg), viatmina D (1,200,00 UI), vitamina E (50,00 UI), vitamina K (2mg), zinco (100,00mg), niacina (50,00mg), biotina (0,30mg), piridoxina (3,00mg), tiamina (3,00mg), riboflavina (8,00mg), selênio (0,30mg), Níveis De Garantia: energia metabolizável (mín.) 2.850kcal/kg; umidade (máx.) 12,0%; proteína bruta (mín.) 16,5%; extrato etéreo (mín.) 5,0%; matéria fibrosa (máx.) 5,0%; matéria mineral (máx.) 6,0%; ácido linoléico (min.) 2,0%; cálcio (máx.) 1,0%; fósforo total (mín.) 0,70%, Unidade De Fornecimento: embalagem de 10 a 20kg</v>
      </c>
      <c r="I13" s="9" t="str">
        <f>VLOOKUP(F13,'Base de Dados'!A:E,5,FALSE)</f>
        <v>Quilograma</v>
      </c>
      <c r="J13" s="10">
        <f>SUMIF('Base de Dados'!B:B,'Respostas Órgãos'!F13&amp;" - "&amp;'Respostas Órgãos'!$G$4,'Base de Dados'!I:I)</f>
        <v>0</v>
      </c>
      <c r="K13" s="24"/>
      <c r="L13" s="11">
        <f t="shared" si="7"/>
        <v>0</v>
      </c>
      <c r="M13" s="31" t="str">
        <f t="shared" si="8"/>
        <v>Sem histórico de consumo</v>
      </c>
      <c r="N13" s="34">
        <v>20.95</v>
      </c>
      <c r="O13" s="42">
        <f t="shared" si="6"/>
        <v>0</v>
      </c>
    </row>
    <row r="14" spans="1:15" ht="242.25" customHeight="1">
      <c r="A14" s="4">
        <f t="shared" si="2"/>
        <v>0</v>
      </c>
      <c r="B14" s="4" t="str">
        <f t="shared" si="3"/>
        <v>← DIGITE O CÓDIGO DO SEU ÓRGÃO</v>
      </c>
      <c r="C14" s="5">
        <f t="shared" si="4"/>
        <v>0</v>
      </c>
      <c r="D14" s="4" t="str">
        <f t="shared" si="5"/>
        <v>3.3.90.30.06.01.0067.000003-01</v>
      </c>
      <c r="E14" s="6">
        <v>8</v>
      </c>
      <c r="F14" s="7" t="s">
        <v>135</v>
      </c>
      <c r="G14" s="9" t="str">
        <f>VLOOKUP(F14,'Base de Dados'!A:C,3,FALSE)</f>
        <v>Alimento completo para psitacídeos de médio porte</v>
      </c>
      <c r="H14" s="8" t="str">
        <f>VLOOKUP(F14,'Base de Dados'!A:D,4,FALSE)</f>
        <v>ALIMENTO COMPLETO PARA PSITACÍDEOS DE MÉDIO PORTE,Apresentação: psitacídeos de médio porte (maritacas, calopsitas e outros) em manutenção, Composição Básica Do Produto: milho integral moído, farelo de soja, farelo de trigo, gérmen de trigo, farelo de girassol, ovo desidratado, polpa cítrica, calcário calcítico, fosfato bicálcico, açúcar, premix mineral vitamínico, cloreto de sódio (sal comum), adsorvente de micotoxinas (silicatos), óleo de soja refinado, DL metionina, aditivo fungiostático, L-lisina, BHT, corante natural e aditivo flavorizante, Enriquecimento Por Kg Do Produto: ácido fólico (1,50mg), ácido pantotênico (12,00mg), colina (1.000,00mg), cobre (10,00mg), cobalto (0,3mg), ferro (50,00mg), iodo (1,00mg), manganês (100,00mg), vitamina A (8.000,00 UI), cianocobalamina - B12 (15,00mcg), vitamina C encapsulada (80,00mg), vitamina D (1,200,00 UI), vitamina E (50,00 UI), vitamina K (2mg), zinco (100,00mg), niacina (50,00mg), biotina (0,30mg), piridoxina - B6 (3,00mg), tiamina - B1 (3,00mg), riboflavina - B2 (8,00mg), selênio (0,30mg), Níveis De Garantia: energia metabolizável (mín.) 2.850kcal/kg; umidade (máx.) 12,0%; proteína bruta (mín.) 15,5%; extrato etéreo (mín.) 4,0%; matéria fibrosa (máx.) 4,5%; matéria mineral (máx.) 6,0%; ácido linoléico (min.) 2,0%; cálcio (máx.) 1,0%; fósforo (mín.) 0,70%, Unidade De Fornecimento: embalagem de 10 a 20 kg</v>
      </c>
      <c r="I14" s="9" t="str">
        <f>VLOOKUP(F14,'Base de Dados'!A:E,5,FALSE)</f>
        <v>Quilograma</v>
      </c>
      <c r="J14" s="10">
        <f>SUMIF('Base de Dados'!B:B,'Respostas Órgãos'!F14&amp;" - "&amp;'Respostas Órgãos'!$G$4,'Base de Dados'!I:I)</f>
        <v>0</v>
      </c>
      <c r="K14" s="24"/>
      <c r="L14" s="11">
        <f t="shared" si="7"/>
        <v>0</v>
      </c>
      <c r="M14" s="31" t="str">
        <f t="shared" si="8"/>
        <v>Sem histórico de consumo</v>
      </c>
      <c r="N14" s="34">
        <v>21.97</v>
      </c>
      <c r="O14" s="42">
        <f t="shared" si="6"/>
        <v>0</v>
      </c>
    </row>
    <row r="15" spans="1:15" ht="106.5" customHeight="1">
      <c r="A15" s="4">
        <f t="shared" si="2"/>
        <v>0</v>
      </c>
      <c r="B15" s="4" t="str">
        <f t="shared" si="3"/>
        <v>← DIGITE O CÓDIGO DO SEU ÓRGÃO</v>
      </c>
      <c r="C15" s="5">
        <f t="shared" si="4"/>
        <v>0</v>
      </c>
      <c r="D15" s="4" t="str">
        <f t="shared" si="5"/>
        <v>3.3.90.30.06.01.0175.000003-01</v>
      </c>
      <c r="E15" s="6">
        <v>9</v>
      </c>
      <c r="F15" s="7" t="s">
        <v>136</v>
      </c>
      <c r="G15" s="9" t="str">
        <f>VLOOKUP(F15,'Base de Dados'!A:C,3,FALSE)</f>
        <v>Alimento Desidratado, larvas de tenébrio comum</v>
      </c>
      <c r="H15" s="8" t="str">
        <f>VLOOKUP(F15,'Base de Dados'!A:D,4,FALSE)</f>
        <v>ALIMENTO DESIDRATADO,Tipo: Larvas de Tenébrio Comum, Características Adicionais: Complemento alimentar para animais de pequeno porte, como pássaros, peixes, lagartos, roedores e primatas, produzidas em cativeiro. Níveis de Garantia por Kg: Umidade Máx.40g. Proteína bruta Mín. 470g. Extrato Etéreo Mín. 350g. Matéria fibrosa Máx. 65g. Matéria Mineral Máx. 33g. Cálcio Mín. 500mg. Máx. 900mg. Fósforo Mín. 5000mg, Unidade de Fornecimento: pote com 50 gramas.</v>
      </c>
      <c r="I15" s="9" t="str">
        <f>VLOOKUP(F15,'Base de Dados'!A:E,5,FALSE)</f>
        <v>Pote</v>
      </c>
      <c r="J15" s="10">
        <f>SUMIF('Base de Dados'!B:B,'Respostas Órgãos'!F15&amp;" - "&amp;'Respostas Órgãos'!$G$4,'Base de Dados'!I:I)</f>
        <v>0</v>
      </c>
      <c r="K15" s="24"/>
      <c r="L15" s="11">
        <f t="shared" si="7"/>
        <v>0</v>
      </c>
      <c r="M15" s="31" t="str">
        <f t="shared" si="8"/>
        <v>Sem histórico de consumo</v>
      </c>
      <c r="N15" s="34">
        <v>13.3</v>
      </c>
      <c r="O15" s="42">
        <f t="shared" si="6"/>
        <v>0</v>
      </c>
    </row>
    <row r="16" spans="1:15" ht="105.75" customHeight="1">
      <c r="A16" s="4">
        <f t="shared" si="2"/>
        <v>0</v>
      </c>
      <c r="B16" s="4" t="str">
        <f t="shared" si="3"/>
        <v>← DIGITE O CÓDIGO DO SEU ÓRGÃO</v>
      </c>
      <c r="C16" s="5">
        <f t="shared" si="4"/>
        <v>0</v>
      </c>
      <c r="D16" s="4" t="str">
        <f t="shared" si="5"/>
        <v>3.3.90.30.06.01.0175.000004-01</v>
      </c>
      <c r="E16" s="6">
        <v>10</v>
      </c>
      <c r="F16" s="7" t="s">
        <v>137</v>
      </c>
      <c r="G16" s="9" t="str">
        <f>VLOOKUP(F16,'Base de Dados'!A:C,3,FALSE)</f>
        <v>Alimento Desidratado, larvas de tenébrio grande</v>
      </c>
      <c r="H16" s="8" t="str">
        <f>VLOOKUP(F16,'Base de Dados'!A:D,4,FALSE)</f>
        <v>ALIMENTO DESIDRATADO,Tipo: Larvas de Tenébrio Grande, Características Adicionais: Complemento alimentar para animais de pequeno porte, como pássaros, peixes, lagartos, roedores e primatas, produzidas em cativeiro. Níveis de Garantia por Kg: Umidade Máx. 20g. Proteína bruta Mín. 430g. Extrato Etéreo Mín. 400g. Matéria fibrosa Máx. 85g. Matéria Mineral Máx. 33g. Cálcio Mín. 1000mg. Máx. 1400mg. Fósforo Mín. 5100mg., Unidade de Fornecimento: pote com 50 gramas.</v>
      </c>
      <c r="I16" s="9" t="str">
        <f>VLOOKUP(F16,'Base de Dados'!A:E,5,FALSE)</f>
        <v>Pote</v>
      </c>
      <c r="J16" s="10">
        <f>SUMIF('Base de Dados'!B:B,'Respostas Órgãos'!F16&amp;" - "&amp;'Respostas Órgãos'!$G$4,'Base de Dados'!I:I)</f>
        <v>0</v>
      </c>
      <c r="K16" s="24"/>
      <c r="L16" s="11">
        <f t="shared" si="7"/>
        <v>0</v>
      </c>
      <c r="M16" s="31" t="str">
        <f t="shared" si="8"/>
        <v>Sem histórico de consumo</v>
      </c>
      <c r="N16" s="34">
        <v>20</v>
      </c>
      <c r="O16" s="42">
        <f t="shared" si="6"/>
        <v>0</v>
      </c>
    </row>
    <row r="17" spans="1:15" ht="318" customHeight="1">
      <c r="A17" s="4">
        <f t="shared" si="2"/>
        <v>0</v>
      </c>
      <c r="B17" s="4" t="str">
        <f t="shared" si="3"/>
        <v>← DIGITE O CÓDIGO DO SEU ÓRGÃO</v>
      </c>
      <c r="C17" s="5">
        <f t="shared" si="4"/>
        <v>0</v>
      </c>
      <c r="D17" s="4" t="str">
        <f t="shared" si="5"/>
        <v>3.3.90.30.06.01.0153.000002-01</v>
      </c>
      <c r="E17" s="6">
        <v>11</v>
      </c>
      <c r="F17" s="7" t="s">
        <v>138</v>
      </c>
      <c r="G17" s="9" t="str">
        <f>VLOOKUP(F17,'Base de Dados'!A:C,3,FALSE)</f>
        <v>Alimento substituto do leite</v>
      </c>
      <c r="H17" s="8" t="str">
        <f>VLOOKUP(F17,'Base de Dados'!A:D,4,FALSE)</f>
        <v>ALIMENTO SUBSTITUTO DO LEITE,Tipo: PARA GATOS, Apresentação: alimento substituto do leite, formulado para atender as necessidades nutricionais de filhotes de felinos. Composição Básica: Leite em Pó Integral, Caseína em Pó, Proteína Concentrada do Soro de Leite, Creme de Leite em Pó, Ovo em Pó Integral, Gema de Ovo em Pó, Plasma em Pó, Dextrose, Frutose, Fosfato Tricálcico, Lecitina de Soja, Extrato de Parede Celular de Levedura, Óleo de Salmão, Óleo de Soja Refinado, Carbonato de Cálcio, Premix Vitamínico, Premix Mineral Quelatado, Taurina, Cloreto de Colina, Extrato de Alecrim, Vitamina C, Vitamina E, Inulina e Propionato de Cálcio, Composição Básica: Extrato Etéreo (Mín.) 260, 00 g/kg; Proteína Bruta (Mín.) 400, 00 g/kg; Cálcio (Máx.) 11, 00 g/kg; Cálcio (Mín.) 9.000, 00 mg/kg; Fibra Bruta (Máx.) 500, 00 mg/Kg; Umidade (Máx.) 100, 00 g/kg; Matéria Mineral (Máx.) 60, 00 g/kg. Enriquecimento por quilograma de produto: Biotina (Mín) 0, 30 mg/Kg; Cobre Quelatado (Mín.)10, 00 mg/Kg; Cromo Quelatado (Mín.) 0, 50 mg/Kg; EM - FELINOS (Mín.) 4.700, 00 kcal/Kg; Fósforo (Mín.) 6.000, 00 mg/kg; Ferro Quelatado (Mín.) 80 mg/kg; Lactose (Mín.) 18, 620 g/kg; Lisina (Mín.) 24, 15 g/kg; Metionina (Mín.) 7.494, 00 mg/kg; Niacina (Mín.) 120, 00 mg/Kg; Omega 3 (Mín.) 4650, 00 mg/kg; Omega 6 (Mín.) 29, 20 g/kg; Pantotenato de Cálcio (Mín.) 37, 50 mg/Kg; Selênio Quelatado (Mín.) 0, 25 mg/Kg; Sódio (Mín.) 1.850, 00 mg/Kg; Taurina (Mín.) 2.940, 00 mg/kg; Vitamina C (Mín.) 250, 00 mg/Kg; Vitamina D (Mín.) 1.125, 00 UI/Kg; Vitamina A (Mín.) 11, 20 UI/Kg; Vitamina B1 (Mín.) 4, 50 mg/Kg; Vitamina B12 (Mín.) 0, 06 mg/Kg; Vitamina B2 (Mín.) 12, 00 mg/Kg; Vitamina B6 (Mín.) 12, 00 mg/Kg; Vitamina E (Mín.) 100, 00 UI/Kg; Vitamina K (Mín.) 7, 50 mg/Kg; Zinco Quelatado (Mín.) 250, 00 mg/Kg, Unidade De Fornecimento: Lata 300g</v>
      </c>
      <c r="I17" s="9" t="str">
        <f>VLOOKUP(F17,'Base de Dados'!A:E,5,FALSE)</f>
        <v>Lata</v>
      </c>
      <c r="J17" s="10">
        <f>SUMIF('Base de Dados'!B:B,'Respostas Órgãos'!F17&amp;" - "&amp;'Respostas Órgãos'!$G$4,'Base de Dados'!I:I)</f>
        <v>0</v>
      </c>
      <c r="K17" s="24"/>
      <c r="L17" s="11">
        <f t="shared" si="7"/>
        <v>0</v>
      </c>
      <c r="M17" s="31" t="str">
        <f t="shared" si="8"/>
        <v>Sem histórico de consumo</v>
      </c>
      <c r="N17" s="34">
        <v>69.45</v>
      </c>
      <c r="O17" s="42">
        <f t="shared" si="6"/>
        <v>0</v>
      </c>
    </row>
    <row r="18" spans="1:15" ht="35.25" customHeight="1">
      <c r="A18" s="4">
        <f t="shared" si="2"/>
        <v>0</v>
      </c>
      <c r="B18" s="4" t="str">
        <f t="shared" si="3"/>
        <v>← DIGITE O CÓDIGO DO SEU ÓRGÃO</v>
      </c>
      <c r="C18" s="5">
        <f t="shared" si="4"/>
        <v>0</v>
      </c>
      <c r="D18" s="4" t="str">
        <f t="shared" si="5"/>
        <v>3.3.90.30.06.01.0051.000002-01</v>
      </c>
      <c r="E18" s="6">
        <v>12</v>
      </c>
      <c r="F18" s="7" t="s">
        <v>139</v>
      </c>
      <c r="G18" s="9" t="str">
        <f>VLOOKUP(F18,'Base de Dados'!A:C,3,FALSE)</f>
        <v>Alpiste</v>
      </c>
      <c r="H18" s="8" t="str">
        <f>VLOOKUP(F18,'Base de Dados'!A:D,4,FALSE)</f>
        <v>ALPISTE IN-NATURA,Material: alpiste in-natura, Unidade De Fornecimento: embalagem de 10 a 50 kg</v>
      </c>
      <c r="I18" s="9" t="str">
        <f>VLOOKUP(F18,'Base de Dados'!A:E,5,FALSE)</f>
        <v>Quilograma</v>
      </c>
      <c r="J18" s="10">
        <f>SUMIF('Base de Dados'!B:B,'Respostas Órgãos'!F18&amp;" - "&amp;'Respostas Órgãos'!$G$4,'Base de Dados'!I:I)</f>
        <v>0</v>
      </c>
      <c r="K18" s="24"/>
      <c r="L18" s="11">
        <f t="shared" si="7"/>
        <v>0</v>
      </c>
      <c r="M18" s="31" t="str">
        <f t="shared" si="8"/>
        <v>Sem histórico de consumo</v>
      </c>
      <c r="N18" s="34">
        <v>5.39</v>
      </c>
      <c r="O18" s="42">
        <f t="shared" si="6"/>
        <v>0</v>
      </c>
    </row>
    <row r="19" spans="1:15" ht="36.75" customHeight="1">
      <c r="A19" s="4">
        <f t="shared" si="2"/>
        <v>0</v>
      </c>
      <c r="B19" s="4" t="str">
        <f t="shared" si="3"/>
        <v>← DIGITE O CÓDIGO DO SEU ÓRGÃO</v>
      </c>
      <c r="C19" s="5">
        <f t="shared" si="4"/>
        <v>0</v>
      </c>
      <c r="D19" s="4" t="str">
        <f t="shared" si="5"/>
        <v>3.3.90.30.06.02.0019.000001-01</v>
      </c>
      <c r="E19" s="6" t="s">
        <v>264</v>
      </c>
      <c r="F19" s="7" t="s">
        <v>140</v>
      </c>
      <c r="G19" s="9" t="str">
        <f>VLOOKUP(F19,'Base de Dados'!A:C,3,FALSE)</f>
        <v>Carbonato de Cálcio</v>
      </c>
      <c r="H19" s="8" t="str">
        <f>VLOOKUP(F19,'Base de Dados'!A:D,4,FALSE)</f>
        <v>CARBONATO DE CÁLCIO,Apresentação: carbonato de cálcio, Unidade De Fornecimento: Embalagem de 20 a 40 kg.</v>
      </c>
      <c r="I19" s="9" t="str">
        <f>VLOOKUP(F19,'Base de Dados'!A:E,5,FALSE)</f>
        <v>Quilograma</v>
      </c>
      <c r="J19" s="10">
        <f>SUMIF('Base de Dados'!B:B,'Respostas Órgãos'!F19&amp;" - "&amp;'Respostas Órgãos'!$G$4,'Base de Dados'!I:I)</f>
        <v>0</v>
      </c>
      <c r="K19" s="24"/>
      <c r="L19" s="11">
        <f t="shared" si="7"/>
        <v>0</v>
      </c>
      <c r="M19" s="31" t="str">
        <f t="shared" si="8"/>
        <v>Sem histórico de consumo</v>
      </c>
      <c r="N19" s="34">
        <v>0</v>
      </c>
      <c r="O19" s="42">
        <f t="shared" si="6"/>
        <v>0</v>
      </c>
    </row>
    <row r="20" spans="1:15" ht="164.25" customHeight="1">
      <c r="A20" s="4">
        <f t="shared" si="2"/>
        <v>0</v>
      </c>
      <c r="B20" s="4" t="str">
        <f t="shared" si="3"/>
        <v>← DIGITE O CÓDIGO DO SEU ÓRGÃO</v>
      </c>
      <c r="C20" s="5">
        <f t="shared" si="4"/>
        <v>0</v>
      </c>
      <c r="D20" s="4" t="str">
        <f t="shared" si="5"/>
        <v>3.3.90.30.06.01.0107.000001-01</v>
      </c>
      <c r="E20" s="6">
        <v>14</v>
      </c>
      <c r="F20" s="7" t="s">
        <v>141</v>
      </c>
      <c r="G20" s="9" t="str">
        <f>VLOOKUP(F20,'Base de Dados'!A:C,3,FALSE)</f>
        <v>Farinhada para pássaros silvestres e exóticos frugívoros e insetívoros</v>
      </c>
      <c r="H20" s="8" t="str">
        <f>VLOOKUP(F20,'Base de Dados'!A:D,4,FALSE)</f>
        <v>FARINHADA PARA PÁSSAROS SILVESTRES E EXÓTICOS FRUGÍVOROS E INSETÍVOROS,Apresentação: Farinhada completa para pássaros silvestres e exóticos frugívoros e insetívoros., Composição Básica Do Produto: Farinha de arroz, farinha de trigo, farelo de soja, leveduras, semente de níger, maçã desidratada, uva desidratada, zimbro desidratado, mosca d´água desidratada, Daphnia desidratada, Gammarus desidratado, óleo de soja refinado, suplemento vitamínico mineral, mel, probiótico, prebiótico, sacarose, concha de ostra em pó, sal, fosfato bicálcico, aditivo aromatizante, antioxidante BHT. Eventuais Substitutos: Creme de milho branco. Níveis de Garantia do Produto: Umidade (max.)10%, Proteína (min.) 16,5%, Extrato Etéreo (min.) 6,5%, Matéria Fibrosa (max.) 5%, Matéria Mineral (max.) 10%, Cálcio (max.) 2,5%, Fósforo (min.) 0,6%., Unidade De Fornecimento: Embalagem de 1 a 5 Kg.</v>
      </c>
      <c r="I20" s="9" t="str">
        <f>VLOOKUP(F20,'Base de Dados'!A:E,5,FALSE)</f>
        <v>Quilograma</v>
      </c>
      <c r="J20" s="10">
        <f>SUMIF('Base de Dados'!B:B,'Respostas Órgãos'!F20&amp;" - "&amp;'Respostas Órgãos'!$G$4,'Base de Dados'!I:I)</f>
        <v>0</v>
      </c>
      <c r="K20" s="24"/>
      <c r="L20" s="11">
        <f t="shared" si="7"/>
        <v>0</v>
      </c>
      <c r="M20" s="31" t="str">
        <f t="shared" si="8"/>
        <v>Sem histórico de consumo</v>
      </c>
      <c r="N20" s="34">
        <v>37</v>
      </c>
      <c r="O20" s="42">
        <f t="shared" si="6"/>
        <v>0</v>
      </c>
    </row>
    <row r="21" spans="1:15" ht="56.25" customHeight="1">
      <c r="A21" s="4">
        <f t="shared" si="2"/>
        <v>0</v>
      </c>
      <c r="B21" s="4" t="str">
        <f t="shared" si="3"/>
        <v>← DIGITE O CÓDIGO DO SEU ÓRGÃO</v>
      </c>
      <c r="C21" s="5">
        <f t="shared" si="4"/>
        <v>0</v>
      </c>
      <c r="D21" s="4" t="str">
        <f t="shared" si="5"/>
        <v>3.3.90.30.06.01.0005.000006-01</v>
      </c>
      <c r="E21" s="6">
        <v>15</v>
      </c>
      <c r="F21" s="7" t="s">
        <v>142</v>
      </c>
      <c r="G21" s="9" t="str">
        <f>VLOOKUP(F21,'Base de Dados'!A:C,3,FALSE)</f>
        <v>Feno de gramínea tifton</v>
      </c>
      <c r="H21" s="8" t="str">
        <f>VLOOKUP(F21,'Base de Dados'!A:D,4,FALSE)</f>
        <v>FENO,Composição Básica: FENO DE GRAMÍNEA TIFTON, Características Adicionais: gramínea tifton na forma de feno, com coloração verde, com proteína bruta na matéria seca superior a 14%., Unidade De Fornecimento: fardo de 10 kg</v>
      </c>
      <c r="I21" s="9" t="str">
        <f>VLOOKUP(F21,'Base de Dados'!A:E,5,FALSE)</f>
        <v>Quilograma</v>
      </c>
      <c r="J21" s="10">
        <f>SUMIF('Base de Dados'!B:B,'Respostas Órgãos'!F21&amp;" - "&amp;'Respostas Órgãos'!$G$4,'Base de Dados'!I:I)</f>
        <v>0</v>
      </c>
      <c r="K21" s="24"/>
      <c r="L21" s="11">
        <f t="shared" si="7"/>
        <v>0</v>
      </c>
      <c r="M21" s="31" t="str">
        <f t="shared" si="8"/>
        <v>Sem histórico de consumo</v>
      </c>
      <c r="N21" s="34">
        <v>1.15</v>
      </c>
      <c r="O21" s="42">
        <f t="shared" si="6"/>
        <v>0</v>
      </c>
    </row>
    <row r="22" spans="1:15" ht="61.5" customHeight="1">
      <c r="A22" s="4">
        <f t="shared" si="2"/>
        <v>0</v>
      </c>
      <c r="B22" s="4" t="str">
        <f t="shared" si="3"/>
        <v>← DIGITE O CÓDIGO DO SEU ÓRGÃO</v>
      </c>
      <c r="C22" s="5">
        <f t="shared" si="4"/>
        <v>0</v>
      </c>
      <c r="D22" s="4" t="str">
        <f t="shared" si="5"/>
        <v>3.3.90.30.06.01.0005.000007-01      </v>
      </c>
      <c r="E22" s="6">
        <v>16</v>
      </c>
      <c r="F22" s="7" t="s">
        <v>143</v>
      </c>
      <c r="G22" s="9" t="str">
        <f>VLOOKUP(F22,'Base de Dados'!A:C,3,FALSE)</f>
        <v>Feno de leguminosa alfafa tipo A</v>
      </c>
      <c r="H22" s="8" t="str">
        <f>VLOOKUP(F22,'Base de Dados'!A:D,4,FALSE)</f>
        <v>FENO,Composição Básica: FENO DE LEGUMINOSA ALFAFA TIPO A, Características Adicionais: leguminosa alfafa na forma de feno, com coloração verde e folhas bem aderidas a haste, cortadas em período pré-floração, Unidade De Fornecimento: fardo de 10 kg.</v>
      </c>
      <c r="I22" s="9" t="str">
        <f>VLOOKUP(F22,'Base de Dados'!A:E,5,FALSE)</f>
        <v>Quilograma</v>
      </c>
      <c r="J22" s="10">
        <f>SUMIF('Base de Dados'!B:B,'Respostas Órgãos'!F22&amp;" - "&amp;'Respostas Órgãos'!$G$4,'Base de Dados'!I:I)</f>
        <v>0</v>
      </c>
      <c r="K22" s="24"/>
      <c r="L22" s="11">
        <f t="shared" si="7"/>
        <v>0</v>
      </c>
      <c r="M22" s="31" t="str">
        <f t="shared" si="8"/>
        <v>Sem histórico de consumo</v>
      </c>
      <c r="N22" s="34">
        <v>15</v>
      </c>
      <c r="O22" s="42">
        <f t="shared" si="6"/>
        <v>0</v>
      </c>
    </row>
    <row r="23" spans="1:15" ht="35.25" customHeight="1">
      <c r="A23" s="4">
        <f t="shared" si="2"/>
        <v>0</v>
      </c>
      <c r="B23" s="4" t="str">
        <f t="shared" si="3"/>
        <v>← DIGITE O CÓDIGO DO SEU ÓRGÃO</v>
      </c>
      <c r="C23" s="5">
        <f t="shared" si="4"/>
        <v>0</v>
      </c>
      <c r="D23" s="4" t="str">
        <f t="shared" si="5"/>
        <v>3.3.90.30.06.01.0071.000001-01</v>
      </c>
      <c r="E23" s="6">
        <v>17</v>
      </c>
      <c r="F23" s="7" t="s">
        <v>144</v>
      </c>
      <c r="G23" s="9" t="str">
        <f>VLOOKUP(F23,'Base de Dados'!A:C,3,FALSE)</f>
        <v>Grão de Girassol</v>
      </c>
      <c r="H23" s="8" t="str">
        <f>VLOOKUP(F23,'Base de Dados'!A:D,4,FALSE)</f>
        <v>GIRASSOL,Apresentação: em grão, inteiro, com casca, 1ª qualidade, Unidade De Fornecimento: embalagem de 10 a 50 kg</v>
      </c>
      <c r="I23" s="9" t="str">
        <f>VLOOKUP(F23,'Base de Dados'!A:E,5,FALSE)</f>
        <v>Quilograma</v>
      </c>
      <c r="J23" s="10">
        <f>SUMIF('Base de Dados'!B:B,'Respostas Órgãos'!F23&amp;" - "&amp;'Respostas Órgãos'!$G$4,'Base de Dados'!I:I)</f>
        <v>0</v>
      </c>
      <c r="K23" s="24"/>
      <c r="L23" s="11">
        <f t="shared" si="7"/>
        <v>0</v>
      </c>
      <c r="M23" s="31" t="str">
        <f t="shared" si="8"/>
        <v>Sem histórico de consumo</v>
      </c>
      <c r="N23" s="34">
        <v>6</v>
      </c>
      <c r="O23" s="42">
        <f t="shared" si="6"/>
        <v>0</v>
      </c>
    </row>
    <row r="24" spans="1:15" ht="42.75" customHeight="1">
      <c r="A24" s="4">
        <f t="shared" si="2"/>
        <v>0</v>
      </c>
      <c r="B24" s="4" t="str">
        <f t="shared" si="3"/>
        <v>← DIGITE O CÓDIGO DO SEU ÓRGÃO</v>
      </c>
      <c r="C24" s="5">
        <f t="shared" si="4"/>
        <v>0</v>
      </c>
      <c r="D24" s="4" t="str">
        <f t="shared" si="5"/>
        <v>3.3.90.30.06.01.0161.000004-01</v>
      </c>
      <c r="E24" s="6" t="s">
        <v>263</v>
      </c>
      <c r="F24" s="7" t="s">
        <v>145</v>
      </c>
      <c r="G24" s="9" t="str">
        <f>VLOOKUP(F24,'Base de Dados'!A:C,3,FALSE)</f>
        <v>Leite em pó</v>
      </c>
      <c r="H24" s="8" t="str">
        <f>VLOOKUP(F24,'Base de Dados'!A:D,4,FALSE)</f>
        <v>LEITE,Tipo: Instantâneo em pó desnatado, enriquecido com proteínas, Unidade De Fornecimento: Embalagem com 400 gramas.</v>
      </c>
      <c r="I24" s="9" t="str">
        <f>VLOOKUP(F24,'Base de Dados'!A:E,5,FALSE)</f>
        <v>Embalagem</v>
      </c>
      <c r="J24" s="10">
        <f>SUMIF('Base de Dados'!B:B,'Respostas Órgãos'!F24&amp;" - "&amp;'Respostas Órgãos'!$G$4,'Base de Dados'!I:I)</f>
        <v>0</v>
      </c>
      <c r="K24" s="24"/>
      <c r="L24" s="11">
        <f t="shared" si="7"/>
        <v>0</v>
      </c>
      <c r="M24" s="31" t="str">
        <f t="shared" si="8"/>
        <v>Sem histórico de consumo</v>
      </c>
      <c r="N24" s="34">
        <v>0</v>
      </c>
      <c r="O24" s="42">
        <f t="shared" si="6"/>
        <v>0</v>
      </c>
    </row>
    <row r="25" spans="1:15" ht="70.5" customHeight="1">
      <c r="A25" s="4">
        <f t="shared" si="2"/>
        <v>0</v>
      </c>
      <c r="B25" s="4" t="str">
        <f t="shared" si="3"/>
        <v>← DIGITE O CÓDIGO DO SEU ÓRGÃO</v>
      </c>
      <c r="C25" s="5">
        <f t="shared" si="4"/>
        <v>0</v>
      </c>
      <c r="D25" s="4" t="str">
        <f t="shared" si="5"/>
        <v>3.3.90.30.06.01.0176.000001-01</v>
      </c>
      <c r="E25" s="6">
        <v>19</v>
      </c>
      <c r="F25" s="7" t="s">
        <v>146</v>
      </c>
      <c r="G25" s="9" t="str">
        <f>VLOOKUP(F25,'Base de Dados'!A:C,3,FALSE)</f>
        <v>Óleo de Côco</v>
      </c>
      <c r="H25" s="8" t="str">
        <f>VLOOKUP(F25,'Base de Dados'!A:D,4,FALSE)</f>
        <v>ÓLEO DE CÔCO,Descrição: EXTRA VIRGEM, prensado a frio, extraído da polpa fresca de coco através de processos físicos após trituração, fases de prensagem e tripla filtragem, com índice de acidez em no máximo 0,5%, o que o caracteriza como um óleo de Coco, Unidade de Fornecimento: Frasco com 200 ml.</v>
      </c>
      <c r="I25" s="9" t="str">
        <f>VLOOKUP(F25,'Base de Dados'!A:E,5,FALSE)</f>
        <v>Frasco</v>
      </c>
      <c r="J25" s="10">
        <f>SUMIF('Base de Dados'!B:B,'Respostas Órgãos'!F25&amp;" - "&amp;'Respostas Órgãos'!$G$4,'Base de Dados'!I:I)</f>
        <v>0</v>
      </c>
      <c r="K25" s="24"/>
      <c r="L25" s="11">
        <f t="shared" si="7"/>
        <v>0</v>
      </c>
      <c r="M25" s="31" t="str">
        <f t="shared" si="8"/>
        <v>Sem histórico de consumo</v>
      </c>
      <c r="N25" s="34">
        <v>22.2</v>
      </c>
      <c r="O25" s="42">
        <f t="shared" si="6"/>
        <v>0</v>
      </c>
    </row>
    <row r="26" spans="1:15" ht="51.75" customHeight="1">
      <c r="A26" s="4">
        <f t="shared" si="2"/>
        <v>0</v>
      </c>
      <c r="B26" s="4" t="str">
        <f t="shared" si="3"/>
        <v>← DIGITE O CÓDIGO DO SEU ÓRGÃO</v>
      </c>
      <c r="C26" s="5">
        <f t="shared" si="4"/>
        <v>0</v>
      </c>
      <c r="D26" s="4" t="str">
        <f t="shared" si="5"/>
        <v>3.3.90.30.06.01.0155.000002-01</v>
      </c>
      <c r="E26" s="6">
        <v>20</v>
      </c>
      <c r="F26" s="7" t="s">
        <v>147</v>
      </c>
      <c r="G26" s="9" t="str">
        <f>VLOOKUP(F26,'Base de Dados'!A:C,3,FALSE)</f>
        <v>Óleo de Milho</v>
      </c>
      <c r="H26" s="8" t="str">
        <f>VLOOKUP(F26,'Base de Dados'!A:D,4,FALSE)</f>
        <v>ÓLEO DE MILHO,Tipo: óleo de milho para suplementação energética e de ácidos graxos essenciais em pescado congelado e carnes, Unidade De Fornecimento: embalagem com 900ml.</v>
      </c>
      <c r="I26" s="9" t="str">
        <f>VLOOKUP(F26,'Base de Dados'!A:E,5,FALSE)</f>
        <v>Embalagem</v>
      </c>
      <c r="J26" s="10">
        <f>SUMIF('Base de Dados'!B:B,'Respostas Órgãos'!F26&amp;" - "&amp;'Respostas Órgãos'!$G$4,'Base de Dados'!I:I)</f>
        <v>0</v>
      </c>
      <c r="K26" s="24"/>
      <c r="L26" s="11">
        <f t="shared" si="7"/>
        <v>0</v>
      </c>
      <c r="M26" s="31" t="str">
        <f t="shared" si="8"/>
        <v>Sem histórico de consumo</v>
      </c>
      <c r="N26" s="34">
        <v>7.17</v>
      </c>
      <c r="O26" s="42">
        <f t="shared" si="6"/>
        <v>0</v>
      </c>
    </row>
    <row r="27" spans="1:15" ht="38.25" customHeight="1">
      <c r="A27" s="4">
        <f t="shared" si="2"/>
        <v>0</v>
      </c>
      <c r="B27" s="4" t="str">
        <f t="shared" si="3"/>
        <v>← DIGITE O CÓDIGO DO SEU ÓRGÃO</v>
      </c>
      <c r="C27" s="5">
        <f t="shared" si="4"/>
        <v>0</v>
      </c>
      <c r="D27" s="4" t="str">
        <f t="shared" si="5"/>
        <v>3.3.90.30.06.01.0164.000001-01</v>
      </c>
      <c r="E27" s="6">
        <v>21</v>
      </c>
      <c r="F27" s="7" t="s">
        <v>148</v>
      </c>
      <c r="G27" s="9" t="str">
        <f>VLOOKUP(F27,'Base de Dados'!A:C,3,FALSE)</f>
        <v>Pão de forma integral</v>
      </c>
      <c r="H27" s="8" t="str">
        <f>VLOOKUP(F27,'Base de Dados'!A:D,4,FALSE)</f>
        <v>PÃO,Tipo: Integral, de forma, puro, Unidade De Fornecimento: Embalagem com 500 gramas.</v>
      </c>
      <c r="I27" s="9" t="str">
        <f>VLOOKUP(F27,'Base de Dados'!A:E,5,FALSE)</f>
        <v>Embalagem</v>
      </c>
      <c r="J27" s="10">
        <f>SUMIF('Base de Dados'!B:B,'Respostas Órgãos'!F27&amp;" - "&amp;'Respostas Órgãos'!$G$4,'Base de Dados'!I:I)</f>
        <v>0</v>
      </c>
      <c r="K27" s="24"/>
      <c r="L27" s="11">
        <f t="shared" si="7"/>
        <v>0</v>
      </c>
      <c r="M27" s="31" t="str">
        <f t="shared" si="8"/>
        <v>Sem histórico de consumo</v>
      </c>
      <c r="N27" s="34">
        <v>4.12</v>
      </c>
      <c r="O27" s="42">
        <f t="shared" si="6"/>
        <v>0</v>
      </c>
    </row>
    <row r="28" spans="1:15" ht="236.25" customHeight="1">
      <c r="A28" s="4">
        <f t="shared" si="2"/>
        <v>0</v>
      </c>
      <c r="B28" s="4" t="str">
        <f t="shared" si="3"/>
        <v>← DIGITE O CÓDIGO DO SEU ÓRGÃO</v>
      </c>
      <c r="C28" s="5">
        <f t="shared" si="4"/>
        <v>0</v>
      </c>
      <c r="D28" s="4" t="str">
        <f t="shared" si="5"/>
        <v>3.3.90.30.06.01.0068.000002-01</v>
      </c>
      <c r="E28" s="6">
        <v>22</v>
      </c>
      <c r="F28" s="7" t="s">
        <v>149</v>
      </c>
      <c r="G28" s="9" t="str">
        <f>VLOOKUP(F28,'Base de Dados'!A:C,3,FALSE)</f>
        <v>Papa para filhotes psitacídeos</v>
      </c>
      <c r="H28" s="8" t="str">
        <f>VLOOKUP(F28,'Base de Dados'!A:D,4,FALSE)</f>
        <v>PAPA PARA FILHOTES PSITACÍDEOS,Apresentação: com prebiótico, probiótico e enzimas digestiva, alimento completo, cientificamente desenvolvido para alimentação de filhotes do nascimento ao ``desmame``. Indicado para os diversos psitacídeos, como papagaios, araras, calopsitas, agapórnis e periquitos, Composição Básica Do Produto: fubá de milho, proteína testurizada de soja, ovo em pó, dextrose, óleo de soja refinado, maçã desidratada, levedura, fosfato bicálcico, minerais orgânicos, aditivo prebiótico, aditivo probiótico, aditivo enzimático, premix vitamínico, antioxidante e flavorizante, Enriquecimento Por Kg Do Produto: vitamina A 8.000 UI. Vitamina D3 900 UI. Vitamina E 19,0 mg. Vitamina C 80,0 mg. Vitamina B2 9,6 mg. Vitamina B6 9,6 mg. Vitamina B12 16,0 mg. Niacina 80,0 mg. Patantotenato de cálcio 40,0 mg. Manganês 75,0 mg. Selênio 0,5 mg. Zinco 75,0 mg. Protease 20,0 mg. Amilase 20,0 mg. Celulose 20,0 mg. Mananoligossacarideo 450,0 mg. Lactobacillus Acidophillus 1X10/5UFC. Streptococcus Faeceum 1X10/5UFC, Níveis De Garantia: umidade (max) 8.0%, proteína bruta (min) 22.0%, extrato etéreo (min) 8.0%, matéria fibrosa (max) 3.0%, matéria mineral (max) 6.0%, cálcio (max) 1.4%, fósforo (min) 0.7%, energia metabolizável 3.500 kcal/kg, Unidade De Fornecimento: embalagem de 2 a 10 kg</v>
      </c>
      <c r="I28" s="9" t="str">
        <f>VLOOKUP(F28,'Base de Dados'!A:E,5,FALSE)</f>
        <v>Quilograma</v>
      </c>
      <c r="J28" s="10">
        <f>SUMIF('Base de Dados'!B:B,'Respostas Órgãos'!F28&amp;" - "&amp;'Respostas Órgãos'!$G$4,'Base de Dados'!I:I)</f>
        <v>0</v>
      </c>
      <c r="K28" s="24"/>
      <c r="L28" s="11">
        <f t="shared" si="7"/>
        <v>0</v>
      </c>
      <c r="M28" s="31" t="str">
        <f t="shared" si="8"/>
        <v>Sem histórico de consumo</v>
      </c>
      <c r="N28" s="34">
        <v>50.74</v>
      </c>
      <c r="O28" s="42">
        <f t="shared" si="6"/>
        <v>0</v>
      </c>
    </row>
    <row r="29" spans="1:15" ht="55.5" customHeight="1">
      <c r="A29" s="4">
        <f t="shared" si="2"/>
        <v>0</v>
      </c>
      <c r="B29" s="4" t="str">
        <f t="shared" si="3"/>
        <v>← DIGITE O CÓDIGO DO SEU ÓRGÃO</v>
      </c>
      <c r="C29" s="5">
        <f t="shared" si="4"/>
        <v>0</v>
      </c>
      <c r="D29" s="4" t="str">
        <f t="shared" si="5"/>
        <v>3.3.90.30.06.01.0157.000001-01</v>
      </c>
      <c r="E29" s="6" t="s">
        <v>262</v>
      </c>
      <c r="F29" s="7" t="s">
        <v>150</v>
      </c>
      <c r="G29" s="9" t="str">
        <f>VLOOKUP(F29,'Base de Dados'!A:C,3,FALSE)</f>
        <v>Polpa de beterraba</v>
      </c>
      <c r="H29" s="8" t="str">
        <f>VLOOKUP(F29,'Base de Dados'!A:D,4,FALSE)</f>
        <v>POLPA DE BETERRABA,Apresentação: Polpa de beterraba, peletizada, formulada para ajudar a desintoxicar o organismo, fonte de vitaminas, proteínas e ferro, Composição Básica: Beterraba Beta vulgaris L, Unidade De Fornecimento: Embalagem 50kg</v>
      </c>
      <c r="I29" s="9" t="str">
        <f>VLOOKUP(F29,'Base de Dados'!A:E,5,FALSE)</f>
        <v>Embalagem</v>
      </c>
      <c r="J29" s="10">
        <f>SUMIF('Base de Dados'!B:B,'Respostas Órgãos'!F29&amp;" - "&amp;'Respostas Órgãos'!$G$4,'Base de Dados'!I:I)</f>
        <v>0</v>
      </c>
      <c r="K29" s="24"/>
      <c r="L29" s="11">
        <f t="shared" si="7"/>
        <v>0</v>
      </c>
      <c r="M29" s="31" t="str">
        <f t="shared" si="8"/>
        <v>Sem histórico de consumo</v>
      </c>
      <c r="N29" s="34">
        <v>0</v>
      </c>
      <c r="O29" s="42">
        <f t="shared" si="6"/>
        <v>0</v>
      </c>
    </row>
    <row r="30" spans="1:15" ht="60">
      <c r="A30" s="4">
        <f t="shared" si="2"/>
        <v>0</v>
      </c>
      <c r="B30" s="4" t="str">
        <f t="shared" si="3"/>
        <v>← DIGITE O CÓDIGO DO SEU ÓRGÃO</v>
      </c>
      <c r="C30" s="5">
        <f t="shared" si="4"/>
        <v>0</v>
      </c>
      <c r="D30" s="4" t="str">
        <f t="shared" si="5"/>
        <v>3.3.90.30.06.01.0048.000004-01</v>
      </c>
      <c r="E30" s="6">
        <v>24</v>
      </c>
      <c r="F30" s="7" t="s">
        <v>151</v>
      </c>
      <c r="G30" s="9" t="str">
        <f>VLOOKUP(F30,'Base de Dados'!A:C,3,FALSE)</f>
        <v>Ração bovina granulada</v>
      </c>
      <c r="H30" s="8" t="str">
        <f>VLOOKUP(F30,'Base de Dados'!A:D,4,FALSE)</f>
        <v>RAÇÃO BOVINA GRANULADA,Proteína Bruta: 22%, Umidade Máxima: 13%, Proteína Bruta Mínima: 22%, Extrato Etéreo Mínimo: 2,00%, Matéria Fibrosa Máxima: 15,00%, Matéria Mineral Máxima: 12,00%, Cálcio Máximo: 3,00%, Fósforo Mínimo: 0,50%, Nitrogênio Não Proteico: máximo 5,00%, Unidade De Fornecimento: embalagem de 10 a 50 kg</v>
      </c>
      <c r="I30" s="9" t="str">
        <f>VLOOKUP(F30,'Base de Dados'!A:E,5,FALSE)</f>
        <v>Quilograma</v>
      </c>
      <c r="J30" s="10">
        <f>SUMIF('Base de Dados'!B:B,'Respostas Órgãos'!F30&amp;" - "&amp;'Respostas Órgãos'!$G$4,'Base de Dados'!I:I)</f>
        <v>0</v>
      </c>
      <c r="K30" s="24"/>
      <c r="L30" s="11">
        <f t="shared" si="7"/>
        <v>0</v>
      </c>
      <c r="M30" s="31" t="str">
        <f t="shared" si="8"/>
        <v>Sem histórico de consumo</v>
      </c>
      <c r="N30" s="34">
        <v>1.74</v>
      </c>
      <c r="O30" s="42">
        <f t="shared" si="6"/>
        <v>0</v>
      </c>
    </row>
    <row r="31" spans="1:15" ht="389.25" customHeight="1">
      <c r="A31" s="4">
        <f t="shared" si="2"/>
        <v>0</v>
      </c>
      <c r="B31" s="4" t="str">
        <f t="shared" si="3"/>
        <v>← DIGITE O CÓDIGO DO SEU ÓRGÃO</v>
      </c>
      <c r="C31" s="5">
        <f t="shared" si="4"/>
        <v>0</v>
      </c>
      <c r="D31" s="4" t="str">
        <f t="shared" si="5"/>
        <v>3.3.90.30.06.01.0084.000001-01</v>
      </c>
      <c r="E31" s="6">
        <v>25</v>
      </c>
      <c r="F31" s="7" t="s">
        <v>152</v>
      </c>
      <c r="G31" s="9" t="str">
        <f>VLOOKUP(F31,'Base de Dados'!A:C,3,FALSE)</f>
        <v>Ração extrusada multicomponente laminada para equinos adultos</v>
      </c>
      <c r="H31" s="8" t="str">
        <f>VLOOKUP(F31,'Base de Dados'!A:D,4,FALSE)</f>
        <v>RAÇÃO EXTRUSADA MULTICOMPONENTE LAMINADA PARA EQUINOS ADULTOS,Características Mínimas: Descrição do produto: 90% do produto extrusada, com particulas de 3 a 5mm, recoberto por melaço líquido (minímo de 2% e máximo de 5%). 10% do produto laminado e peletizado, sendo aveia, cevada e linhaça laminada (miníma de 3,5% e máxima de 6%), e coast cross peletizado (miníma de 3% e máxima de 5%). Composição básica do produto: Aveia (grão laminado miníma de 2% e máxima de 6% na compsição), carbonato de cálcio ( miníma de 1% e máxima de 3% na composição), cevada (miníma de 1% e máxima de 3% na composição), cloreto de sódio (sal comum, miníma de 0,25% máxima de 0,5% na composição), farelo de glútem de milho (miníma de 2% máxima de 5% na composição), farelo de linhaça (miníma de 1% e máxima de 2% na composição), farelo de soja (miníma de 5% e máxima de 15% na composição), farelo de trigo (miníma de 10% e máxima de 40% na composição), feno de coast cross (miníma de 1% e máxima de 5% na composição), fosfato bicálcico (miníma de 0,5% e máxima de 2% na composição), linhaça ( miníma de 0,5% e máxima de 1% na composição), melaço (miníma de 3% e máxima de 5% na composição), milho extrusado (miníma de 4% e máxima de 10% na composição), milho integral moído (miníma de 10% e máxima de 30% na composição), óleo de soja degomado (miníma de 0,5% e máxima de 2% na composição), premix vitamínico mineral (0,1%), produto extrusado multicomponente (laminado). Níveis de garantia por kg do produto: Cálcio (max 1,5%), extrato etereo (minímo de 3%), fósforo (miníma de 0,75), matéria fibrosa (máxima de 15%), matéria mineral (máxima de 12%), protéina bruta (miníma de 14%), umidade (máxima de 13%). Enriquecimento por kg do produto: Ácido pantotênico 20,00mg, biotina 0,5mg, cobalto 4,0g, cobre 60,0mg, colina 190,0mg, íodo 0,5mg, lisina 7,0g, magnésio 40,0mg, manganês 40,0mg, metionina 5,0g, niacina 20,0mg, selênio 0,12mg, triptofano 2,0g, vitamina A 12.000UI, vitamina C 30,0mg, vitamina B1 5,0mg, vitamina B12 5,0mg mcg, vitamina B2 5,0mg, vitamina D3 3.000UI, vitamina E 7,5mg, vitamina A 10.000UI, zinco 80,0mg; Unidade de Fornecimento: embalagem de 10 a 50kg.</v>
      </c>
      <c r="I31" s="9" t="str">
        <f>VLOOKUP(F31,'Base de Dados'!A:E,5,FALSE)</f>
        <v>Quilograma</v>
      </c>
      <c r="J31" s="10">
        <f>SUMIF('Base de Dados'!B:B,'Respostas Órgãos'!F31&amp;" - "&amp;'Respostas Órgãos'!$G$4,'Base de Dados'!I:I)</f>
        <v>0</v>
      </c>
      <c r="K31" s="24"/>
      <c r="L31" s="11">
        <f t="shared" si="7"/>
        <v>0</v>
      </c>
      <c r="M31" s="31" t="str">
        <f t="shared" si="8"/>
        <v>Sem histórico de consumo</v>
      </c>
      <c r="N31" s="34">
        <v>1.84</v>
      </c>
      <c r="O31" s="42">
        <f t="shared" si="6"/>
        <v>0</v>
      </c>
    </row>
    <row r="32" spans="1:15" ht="90">
      <c r="A32" s="4">
        <f t="shared" si="2"/>
        <v>0</v>
      </c>
      <c r="B32" s="4" t="str">
        <f t="shared" si="3"/>
        <v>← DIGITE O CÓDIGO DO SEU ÓRGÃO</v>
      </c>
      <c r="C32" s="5">
        <f t="shared" si="4"/>
        <v>0</v>
      </c>
      <c r="D32" s="4" t="str">
        <f t="shared" si="5"/>
        <v>3.3.90.30.06.01.0106.000001-01</v>
      </c>
      <c r="E32" s="6">
        <v>26</v>
      </c>
      <c r="F32" s="7" t="s">
        <v>153</v>
      </c>
      <c r="G32" s="9" t="str">
        <f>VLOOKUP(F32,'Base de Dados'!A:C,3,FALSE)</f>
        <v>Ração extrusada para aves aquáticas</v>
      </c>
      <c r="H32" s="8" t="str">
        <f>VLOOKUP(F32,'Base de Dados'!A:D,4,FALSE)</f>
        <v>RAÇÃO EXTRUSADA PARA AVES AQUÁTICAS,Apresentação: alimento completo extrusado para gansos, cisnes, marrecos, patos e outros anseriformes, em manutenção, a partir de 12 semanas de idade., Composição Básica Do Produto: Níveis de Garantia: Energia Metabolizável (mín.) 2.850 Kcal/Kg; Umidade (máx.) 12,0%; Proteína Bruta (mín.) 15,0%; Extrato Etéreo (mín.) 3,0%; Matéria Fibrosa (máx.) 3,5%; Matéria Mineral (máx.) 6,5%; Cálcio (máx.) 0,75%; Fósforo (mín.) 0,50%., Unidade De Fornecimento: embalagem de 5 a 15 Kg</v>
      </c>
      <c r="I32" s="9" t="str">
        <f>VLOOKUP(F32,'Base de Dados'!A:E,5,FALSE)</f>
        <v>Quilograma</v>
      </c>
      <c r="J32" s="10">
        <f>SUMIF('Base de Dados'!B:B,'Respostas Órgãos'!F32&amp;" - "&amp;'Respostas Órgãos'!$G$4,'Base de Dados'!I:I)</f>
        <v>0</v>
      </c>
      <c r="K32" s="24"/>
      <c r="L32" s="11">
        <f t="shared" si="7"/>
        <v>0</v>
      </c>
      <c r="M32" s="31" t="str">
        <f t="shared" si="8"/>
        <v>Sem histórico de consumo</v>
      </c>
      <c r="N32" s="34">
        <v>12.09</v>
      </c>
      <c r="O32" s="42">
        <f t="shared" si="6"/>
        <v>0</v>
      </c>
    </row>
    <row r="33" spans="1:15" ht="45">
      <c r="A33" s="4">
        <f t="shared" si="2"/>
        <v>0</v>
      </c>
      <c r="B33" s="4" t="str">
        <f t="shared" si="3"/>
        <v>← DIGITE O CÓDIGO DO SEU ÓRGÃO</v>
      </c>
      <c r="C33" s="5">
        <f t="shared" si="4"/>
        <v>0</v>
      </c>
      <c r="D33" s="4" t="str">
        <f t="shared" si="5"/>
        <v>3.3.90.30.06.01.0014.000007-01</v>
      </c>
      <c r="E33" s="6">
        <v>27</v>
      </c>
      <c r="F33" s="7" t="s">
        <v>154</v>
      </c>
      <c r="G33" s="9" t="str">
        <f>VLOOKUP(F33,'Base de Dados'!A:C,3,FALSE)</f>
        <v>Ração extrusada para crescimento peixe</v>
      </c>
      <c r="H33" s="8" t="str">
        <f>VLOOKUP(F33,'Base de Dados'!A:D,4,FALSE)</f>
        <v>RAÇÃO EXTRUSADA PARA CRESCIMENTO PEIXE,Proteína Bruta Mínima: 40%, Vitamina C Mínima: no mínimo 300mg/kg., Características Adicionais: Tamanho do pillet 1mm a 2mm;Unidade De Fornecimento: embalagem de 25kg</v>
      </c>
      <c r="I33" s="9" t="str">
        <f>VLOOKUP(F33,'Base de Dados'!A:E,5,FALSE)</f>
        <v>Quilograma</v>
      </c>
      <c r="J33" s="10">
        <f>SUMIF('Base de Dados'!B:B,'Respostas Órgãos'!F33&amp;" - "&amp;'Respostas Órgãos'!$G$4,'Base de Dados'!I:I)</f>
        <v>0</v>
      </c>
      <c r="K33" s="24"/>
      <c r="L33" s="11">
        <f t="shared" si="7"/>
        <v>0</v>
      </c>
      <c r="M33" s="31" t="str">
        <f t="shared" si="8"/>
        <v>Sem histórico de consumo</v>
      </c>
      <c r="N33" s="34">
        <v>3.3</v>
      </c>
      <c r="O33" s="42">
        <f t="shared" si="6"/>
        <v>0</v>
      </c>
    </row>
    <row r="34" spans="1:15" ht="201.75" customHeight="1">
      <c r="A34" s="4">
        <f t="shared" si="2"/>
        <v>0</v>
      </c>
      <c r="B34" s="4" t="str">
        <f t="shared" si="3"/>
        <v>← DIGITE O CÓDIGO DO SEU ÓRGÃO</v>
      </c>
      <c r="C34" s="5">
        <f t="shared" si="4"/>
        <v>0</v>
      </c>
      <c r="D34" s="4" t="str">
        <f t="shared" si="5"/>
        <v>3.3.90.30.06.01.0103.000001-01</v>
      </c>
      <c r="E34" s="6">
        <v>28</v>
      </c>
      <c r="F34" s="7" t="s">
        <v>155</v>
      </c>
      <c r="G34" s="9" t="str">
        <f>VLOOKUP(F34,'Base de Dados'!A:C,3,FALSE)</f>
        <v>Ração extrusada para psitacídeos de pequeno porte</v>
      </c>
      <c r="H34" s="8" t="str">
        <f>VLOOKUP(F34,'Base de Dados'!A:D,4,FALSE)</f>
        <v>RAÇÃO EXTRUSADA PARA PSITACÍDEOS DE PEQUENO PORTE. ,Apresentação: : Ração completa extrusada para psitacídeos de pequeno porte como periquitos, tuins e agapornis, em manutenção., Composição Básica Do Produto: milho integral moído, quirera de arroz, farelo de soja, germe de trigo, farelo de trigo, ovo desidratado, levedura seca de cervejaria, calcário calcítico, fosfato bicálcico, premix mineral vitamínico, cloreto de sódio (sal comum), adsorvente de micotoxinas (silicatos), óleo de soja refinado, prebiotico (mananoligossacarídeo), DL metionina, aditivo fungiostático (dipropionato de amônia), antioxidante (BHT), corantes naturais de cúrcuma, clorofila e urucum, aroma de erva doce. Níveis de Garantia: Energia Metabolizável (mín.) 2.700kcal/kg; Umidade (máx.) 12,0%; Proteína Bruta (mín.) 13,0%; Extrato Etéreo (mín.) 5,0%; Matéria Fibrosa (máx.) 3,0%; Matéria Mineral (máx.) 6,5%; Cálcio (máx.) 1,2%; Fósforo (mín.) 0,60%, Metionina (mín.) 0,60%, Mananoligossacarídeos (mín.): 0,20%., Unidade De Fornecimento: embalagem de 2 a 5 kg.</v>
      </c>
      <c r="I34" s="9" t="str">
        <f>VLOOKUP(F34,'Base de Dados'!A:E,5,FALSE)</f>
        <v>Quilograma</v>
      </c>
      <c r="J34" s="10">
        <f>SUMIF('Base de Dados'!B:B,'Respostas Órgãos'!F34&amp;" - "&amp;'Respostas Órgãos'!$G$4,'Base de Dados'!I:I)</f>
        <v>0</v>
      </c>
      <c r="K34" s="24"/>
      <c r="L34" s="11">
        <f t="shared" si="7"/>
        <v>0</v>
      </c>
      <c r="M34" s="31" t="str">
        <f t="shared" si="8"/>
        <v>Sem histórico de consumo</v>
      </c>
      <c r="N34" s="34">
        <v>27.33</v>
      </c>
      <c r="O34" s="42">
        <f t="shared" si="6"/>
        <v>0</v>
      </c>
    </row>
    <row r="35" spans="1:15" ht="235.5" customHeight="1">
      <c r="A35" s="4">
        <f t="shared" si="2"/>
        <v>0</v>
      </c>
      <c r="B35" s="4" t="str">
        <f t="shared" si="3"/>
        <v>← DIGITE O CÓDIGO DO SEU ÓRGÃO</v>
      </c>
      <c r="C35" s="5">
        <f t="shared" si="4"/>
        <v>0</v>
      </c>
      <c r="D35" s="4" t="str">
        <f t="shared" si="5"/>
        <v>3.3.90.30.06.01.0109.000001-01</v>
      </c>
      <c r="E35" s="6">
        <v>29</v>
      </c>
      <c r="F35" s="7" t="s">
        <v>156</v>
      </c>
      <c r="G35" s="9" t="str">
        <f>VLOOKUP(F35,'Base de Dados'!A:C,3,FALSE)</f>
        <v>Ração extrusada para tucanos, aracaris, mainás, turacos e outras aves frugívoras</v>
      </c>
      <c r="H35" s="8" t="str">
        <f>VLOOKUP(F35,'Base de Dados'!A:D,4,FALSE)</f>
        <v>RAÇÃO EXTRUSADA PARA TUCANOS, ARACARIS, MAINÁS, TURACOS E OUTRAS AVES FRUGÍVORAS,Apresentação: alimento completo extrusado formulado para atender as necessidades nutricionais de piciformes, mainás, turacos e outras aves frugívoras., Composição Básica Do Produto: milho integral moído, quirera de arroz, farelo de soja, farinha de vísceras, farelo de trigo, gérmen de trigo, ovo desidratado, extrato protéico vegetal, levedura seca de cervejaria, polpa de beterraba, calcário calcítico, premix mineral vitamínico, óleo de soja refinado, cloreto de sódio (sal comum), metionina, aditivo fungiostático (ácido propiônico), prebiótico (manonoligossacarídeo), probióticos (Lactobacillus acidophillus, Streptococcus faecium, Bifidobacterium bifidum), BHA, lisina, corante natural de curcuma e aditivo flavorizante de frutas, Níveis De Garantia: Energia Metabolizável (mín.) 2.900 Kcal/Kg; Umidade (máx.) 12,0%; Proteína Bruta (mín.) 19,0%; Extrato Etéreo (mín.) 5,0%; Matéria Fibrosa (máx.) 4,0%; Matéria Mineral (máx.) 5,5%; Cálcio (máx.) 1,0%; Fósforo (mín.) 0,50%; Ferro (máx.) 100mg; Lactobacillus acidophillus 3,5*10* UFC/g; Streptococcus faecium 3,5*10*UFC/g; Bifidobacterium bifidum 3,5*10*UFC/g; mananoligossacarídeos (min.) 0,13%., Unidade De Fornecimento: embalagem de 1 a 5 Kg</v>
      </c>
      <c r="I35" s="9" t="str">
        <f>VLOOKUP(F35,'Base de Dados'!A:E,5,FALSE)</f>
        <v>Quilograma</v>
      </c>
      <c r="J35" s="10">
        <f>SUMIF('Base de Dados'!B:B,'Respostas Órgãos'!F35&amp;" - "&amp;'Respostas Órgãos'!$G$4,'Base de Dados'!I:I)</f>
        <v>0</v>
      </c>
      <c r="K35" s="24"/>
      <c r="L35" s="11">
        <f t="shared" si="7"/>
        <v>0</v>
      </c>
      <c r="M35" s="31" t="str">
        <f t="shared" si="8"/>
        <v>Sem histórico de consumo</v>
      </c>
      <c r="N35" s="34">
        <v>23.98</v>
      </c>
      <c r="O35" s="42">
        <f t="shared" si="6"/>
        <v>0</v>
      </c>
    </row>
    <row r="36" spans="1:15" ht="84.75" customHeight="1">
      <c r="A36" s="4">
        <f t="shared" si="2"/>
        <v>0</v>
      </c>
      <c r="B36" s="4" t="str">
        <f t="shared" si="3"/>
        <v>← DIGITE O CÓDIGO DO SEU ÓRGÃO</v>
      </c>
      <c r="C36" s="5">
        <f t="shared" si="4"/>
        <v>0</v>
      </c>
      <c r="D36" s="4" t="str">
        <f t="shared" si="5"/>
        <v>3.3.90.30.06.01.0022.000003-01</v>
      </c>
      <c r="E36" s="6">
        <v>30</v>
      </c>
      <c r="F36" s="7" t="s">
        <v>157</v>
      </c>
      <c r="G36" s="9" t="str">
        <f>VLOOKUP(F36,'Base de Dados'!A:C,3,FALSE)</f>
        <v>Ração granulada avestruz</v>
      </c>
      <c r="H36" s="8" t="str">
        <f>VLOOKUP(F36,'Base de Dados'!A:D,4,FALSE)</f>
        <v>RAÇÃO GRANULADA AVESTRUZ,Umidade Máxima: 13,00 %, Proteína Bruta Mínima: 18,00 %, Extrato Etéreo Mínimo: 3,00 %, Matéria Fibrosa Máxima: 10,00 %, Matéria Mineral Máxima: 15,00 %, Cálcio Máximo: 1,30 %, Fósforo Mínimo: 0,20 %, Aplicação: crescimento, Unidade De Fornecimento: embalagem de 10 a 50 kg</v>
      </c>
      <c r="I36" s="9" t="str">
        <f>VLOOKUP(F36,'Base de Dados'!A:E,5,FALSE)</f>
        <v>Quilograma</v>
      </c>
      <c r="J36" s="10">
        <f>SUMIF('Base de Dados'!B:B,'Respostas Órgãos'!F36&amp;" - "&amp;'Respostas Órgãos'!$G$4,'Base de Dados'!I:I)</f>
        <v>0</v>
      </c>
      <c r="K36" s="24"/>
      <c r="L36" s="11">
        <f t="shared" si="7"/>
        <v>0</v>
      </c>
      <c r="M36" s="31" t="str">
        <f t="shared" si="8"/>
        <v>Sem histórico de consumo</v>
      </c>
      <c r="N36" s="34">
        <v>1.97</v>
      </c>
      <c r="O36" s="42">
        <f t="shared" si="6"/>
        <v>0</v>
      </c>
    </row>
    <row r="37" spans="1:15" ht="201.75" customHeight="1">
      <c r="A37" s="4">
        <f t="shared" si="2"/>
        <v>0</v>
      </c>
      <c r="B37" s="4" t="str">
        <f t="shared" si="3"/>
        <v>← DIGITE O CÓDIGO DO SEU ÓRGÃO</v>
      </c>
      <c r="C37" s="5">
        <f t="shared" si="4"/>
        <v>0</v>
      </c>
      <c r="D37" s="4" t="str">
        <f t="shared" si="5"/>
        <v>3.3.90.30.06.01.0087.000003-01</v>
      </c>
      <c r="E37" s="6" t="s">
        <v>261</v>
      </c>
      <c r="F37" s="7" t="s">
        <v>158</v>
      </c>
      <c r="G37" s="9" t="str">
        <f>VLOOKUP(F37,'Base de Dados'!A:C,3,FALSE)</f>
        <v>Ração para coelhos</v>
      </c>
      <c r="H37" s="8" t="str">
        <f>VLOOKUP(F37,'Base de Dados'!A:D,4,FALSE)</f>
        <v>RAÇÃO PARA COELHOS,Características Técnicas Mínimas: alimento completo para coelhos em fase de crescimento e manutenção, peletizado ou extrusado, Composição: milho integral moído, farelo de soja, farinha de glúten de milho, farelo de trigo, farelo de arroz, feno de alfafa, casca de arroz moída, casca de soja moída, melaço, cloreto de sódio, calcário calcitico, fosfato bicalcico, dl-metioniona, cloreto de colina, vitamina A, vitamina D3, vitamina E, vitamina B1, vitamina B12, vitamina B2, vitamina B6, vitamina K3, acido fólico, biotina, niacina, pantetonato de cálcio, sulfato de cobre, oxido de zinco, sulfato de ferro, iodato de cálcio, sulfato de cobalto, monóxido de manganês, selenito de sódio, acido propiônico, bha, bht. Níveis de Garantia: Proteína Bruta (mín.)170 g/kg, Extrato Etéreo (mín.) 20 g/kg, Matéria Mineral (máx.)160 g/kg, Umidade (máx.)130 g/kg, FDA (máx.)180 g/kg, Matéria Fibrosa (máx.)170 g/kg, Fósforo (mín.)4,5000 mg/kg, Ferro (mín.)60,0000 mg/kg, Unidade De Fornecimento: embalagem de 5 a 20kg.</v>
      </c>
      <c r="I37" s="9" t="str">
        <f>VLOOKUP(F37,'Base de Dados'!A:E,5,FALSE)</f>
        <v>Quilograma</v>
      </c>
      <c r="J37" s="10">
        <f>SUMIF('Base de Dados'!B:B,'Respostas Órgãos'!F37&amp;" - "&amp;'Respostas Órgãos'!$G$4,'Base de Dados'!I:I)</f>
        <v>0</v>
      </c>
      <c r="K37" s="24"/>
      <c r="L37" s="11">
        <f t="shared" si="7"/>
        <v>0</v>
      </c>
      <c r="M37" s="31" t="str">
        <f t="shared" si="8"/>
        <v>Sem histórico de consumo</v>
      </c>
      <c r="N37" s="34">
        <v>0</v>
      </c>
      <c r="O37" s="42">
        <f t="shared" si="6"/>
        <v>0</v>
      </c>
    </row>
    <row r="38" spans="1:15" ht="351" customHeight="1">
      <c r="A38" s="4">
        <f t="shared" si="2"/>
        <v>0</v>
      </c>
      <c r="B38" s="4" t="str">
        <f t="shared" si="3"/>
        <v>← DIGITE O CÓDIGO DO SEU ÓRGÃO</v>
      </c>
      <c r="C38" s="5">
        <f t="shared" si="4"/>
        <v>0</v>
      </c>
      <c r="D38" s="4" t="str">
        <f t="shared" si="5"/>
        <v>3.3.90.30.06.01.0032.000003-01</v>
      </c>
      <c r="E38" s="6">
        <v>32</v>
      </c>
      <c r="F38" s="7" t="s">
        <v>159</v>
      </c>
      <c r="G38" s="9" t="str">
        <f>VLOOKUP(F38,'Base de Dados'!A:C,3,FALSE)</f>
        <v>Ração para primatas (Macaco aranha, Macaco prego, Bugio, Macaco barrigudo, Mico de cheiro e Mono carvoeiro)</v>
      </c>
      <c r="H38" s="8" t="str">
        <f>VLOOKUP(F38,'Base de Dados'!A:D,4,FALSE)</f>
        <v>RAÇÃO PARA PRIMATAS,Composição Básica: Milho integral moído, quirera de arroz, farelo de soja, farinha de vísceras de aves, ovo em pó, casca de soja moída, polpa de beterraba, alfafa desidratada, leite em pó integral, dextrose, levedura seca de cerveja, óleo de soja refinado, calcário calcítico, fosfato bicálcico, premix mineral vitamínico, vitamina C encapsulada, DL metionina, cloreto de sódio (sal comum), prebióticos (mananoligassacarídeo e frutoligossacarídeos), adsorvente de micotoxinas (glucomananos esterificados de leveduras), tripolifosfato de sódio, cloreto de sódio, aditivo fungiostático (ácido propiônico), probiótico (Bacillus subtilis e B. licheniformis), antioxidante (BHA), corante natural, aroma natural de banana, baunilha e frutas. Níveis de Garantia: Energia Metabolizável (Mín.) (2800kcal), Umidade (Máx.) 12,0%, Proteína bruta (Mín.) 18,0%, Extrato etéreo (Mín.) 5,0%, Matéria fibrosa (Máx.) 6,5%, Matéria mineral (Máx.) 9,0%, Cálcio (Máx.) 1,2%, Fósforo (Mín.) 0,65%, Bacillus subtilis 6,4 105 UFC/g, Bacillus licheniformis 6,4 105 UFC/g, Ácido Linoleico 1,8%, Ácido Linolênico 0,2%, Mananoligossacarídeos 0,10%, Frutoligossacarídeos 0,80%. Enriquecimento por Quilograma de Produto: Vitamina A (25.000,00 UI), vitamina D (3.000 UI), vitamina E (150,00 UI), vitamina K (4,00 mg), vitamina C encapsulada (990,00 mg), Ácido fólico (5,00 mg), ácido pantotênico (50,00 mg), niacina (80,00 mg), biotina (0,33 mg), colina (1.000,00 mg), piridoxina B6 (8,00 mg), tiamina B1 (29,00 mg), riboflavina B2 (10,00 mg), cianocobalamina - B12 (20,00 mcg), cobre (15,00 mg), cobre quelatado (1,6 mg) cobalto (1,0 mg), ferro (80 mg), ferro quelatado (18 mg) iodo (1,00 mg), manganês (120,00 mg), zinco (80,00 mg), zinco quelatado (19,5 mg), selênio (0,3 mg), selênio quelatado (0,06 mg), cromo quelatado (0,1mg), metionina (2660 mg). saponina (89 mg), lisina (2630 mg), BHA (200 mg), Unidade De Fornecimento: embalagens de 12 kg, Características Adicionais: (Macaco aranha, Macaco prego, Bugio, Macaco barrigudo, Mico de cheiro e Mono carvoeiro)</v>
      </c>
      <c r="I38" s="9" t="str">
        <f>VLOOKUP(F38,'Base de Dados'!A:E,5,FALSE)</f>
        <v>Embalagem</v>
      </c>
      <c r="J38" s="10">
        <f>SUMIF('Base de Dados'!B:B,'Respostas Órgãos'!F38&amp;" - "&amp;'Respostas Órgãos'!$G$4,'Base de Dados'!I:I)</f>
        <v>0</v>
      </c>
      <c r="K38" s="24"/>
      <c r="L38" s="11">
        <f t="shared" si="7"/>
        <v>0</v>
      </c>
      <c r="M38" s="31" t="str">
        <f t="shared" si="8"/>
        <v>Sem histórico de consumo</v>
      </c>
      <c r="N38" s="34">
        <v>343.3</v>
      </c>
      <c r="O38" s="42">
        <f t="shared" si="6"/>
        <v>0</v>
      </c>
    </row>
    <row r="39" spans="1:15" ht="354.75" customHeight="1">
      <c r="A39" s="4">
        <f t="shared" si="2"/>
        <v>0</v>
      </c>
      <c r="B39" s="4" t="str">
        <f t="shared" si="3"/>
        <v>← DIGITE O CÓDIGO DO SEU ÓRGÃO</v>
      </c>
      <c r="C39" s="5">
        <f t="shared" si="4"/>
        <v>0</v>
      </c>
      <c r="D39" s="4" t="str">
        <f t="shared" si="5"/>
        <v>3.3.90.30.06.01.0032.000006-01</v>
      </c>
      <c r="E39" s="6">
        <v>33</v>
      </c>
      <c r="F39" s="7" t="s">
        <v>160</v>
      </c>
      <c r="G39" s="9" t="str">
        <f>VLOOKUP(F39,'Base de Dados'!A:C,3,FALSE)</f>
        <v>Ração para primatas (mico comum, mico-estrela, sagui, micos-leões)</v>
      </c>
      <c r="H39" s="8" t="str">
        <f>VLOOKUP(F39,'Base de Dados'!A:D,4,FALSE)</f>
        <v>RAÇÃO PARA PRIMATAS,Composição Básica: Milho integral moído, quirera de arroz, farinha de vísceras de aves, farelo de soja, ovo em pó, leite em pó integral, dextrose, levedura seca de cerveja, polpa de beterraba, óleo de soja refinado, calcário calcítico, premix mineral vitamínico, vitamina C encapsulada, DL metionina, cloreto de sódio (sal comum), aditivo prebiótico (frutoligossacarídeos e mananoligassacarídeo), adsorvente de micotoxinas (glucomananos esterificados de leveduras), tripolifosfato de sódio, cloreto de sódio, aditivo antifungivo fungistático (ácido propiônico), probiótico (Bacillus subtilis e B. licheniformis), Extrato de Yucca Schidgera, Corante natural, aditivo antioxidante (BHA), aroma natural de banana, baunilha e frutas. Níveis de Garantia: Energia Metabolizável (Mín.) 3200kcal, Umidade (Máx.) 12,0%, Proteína bruta (Mín.) 25,0%, Extrato etéreo (Mín.) 8,0%, Matéria fibrosa (Máx.) 3,0%, Matéria mineral (Máx.) 10,0%, Cálcio (Máx.) 1,5%, Fósforo (Mín.) 0,75%, Bacillus subtilis 6,4*105 UFC/g, Bacillus licheniformis 6,4*105 UFC/g, Ácido Linoleico 2,5%, Ácido Linolênico 0,5%, Mananoligossacarídeos 0,15%, Frutoligossacarídeos 0,8%. Enriquecimento por Quilograma de Produto: Vitamina A (25.000,00 UI), vitamina D (3.000 UI), vitamina E (150,00 UI), vitamina K (4,00 mg), vitamina C encapsulada (990,00 mg), Ácido fólico (5,00 mg), ácido pantotênico (50,00 mg), niacina (80,00 mg), biotina (0,33 mg), colina (1.000,00 mg), piridoxina B6 (8,00 mg), tiamina B1 (29,00 mg), riboflavina B2 (10,00 mg), cianocobalamina - B12 (20,00 mcg), cobre (15,00 mg), cobre quelatado (1,6 mg) cobalto (1,0 mg), ferro quelatado (18 mg) iodo (1,00 mg), manganês (120,00 mg), zinco (80,00 mg), zinco quelatado (19,5 mg), selênio (0,3 mg), selênio quelatado (0,06 mg), cromo quelatado (0,1mg), metionina (1400 mg). saponina (89 mg), BHA (200 mg), Unidade De Fornecimento: embalagens de 12Kg, Características Adicionais: (mico comum, mico-estrela, sagui, micos-leões)</v>
      </c>
      <c r="I39" s="9" t="str">
        <f>VLOOKUP(F39,'Base de Dados'!A:E,5,FALSE)</f>
        <v>Embalagem</v>
      </c>
      <c r="J39" s="10">
        <f>SUMIF('Base de Dados'!B:B,'Respostas Órgãos'!F39&amp;" - "&amp;'Respostas Órgãos'!$G$4,'Base de Dados'!I:I)</f>
        <v>0</v>
      </c>
      <c r="K39" s="24"/>
      <c r="L39" s="11">
        <f t="shared" si="7"/>
        <v>0</v>
      </c>
      <c r="M39" s="31" t="str">
        <f t="shared" si="8"/>
        <v>Sem histórico de consumo</v>
      </c>
      <c r="N39" s="34">
        <v>361.98</v>
      </c>
      <c r="O39" s="42">
        <f t="shared" si="6"/>
        <v>0</v>
      </c>
    </row>
    <row r="40" spans="1:15" ht="114" customHeight="1">
      <c r="A40" s="4">
        <f t="shared" si="2"/>
        <v>0</v>
      </c>
      <c r="B40" s="4" t="str">
        <f t="shared" si="3"/>
        <v>← DIGITE O CÓDIGO DO SEU ÓRGÃO</v>
      </c>
      <c r="C40" s="5">
        <f t="shared" si="4"/>
        <v>0</v>
      </c>
      <c r="D40" s="4" t="str">
        <f t="shared" si="5"/>
        <v>3.3.90.30.06.01.0039.000003-01</v>
      </c>
      <c r="E40" s="6">
        <v>34</v>
      </c>
      <c r="F40" s="7" t="s">
        <v>161</v>
      </c>
      <c r="G40" s="9" t="str">
        <f>VLOOKUP(F40,'Base de Dados'!A:C,3,FALSE)</f>
        <v>Ração para ratos</v>
      </c>
      <c r="H40" s="8" t="str">
        <f>VLOOKUP(F40,'Base de Dados'!A:D,4,FALSE)</f>
        <v>RAÇÃO PARA RATOS,Umidade Máxima: 13,00%, Proteína Bruta Mínima: 22,00%, Extrato Etéreo Mínimo: 2,50%, Matéria Fibrosa Máxima: 9,00%, Matéria Mineral Máxima: 10,00%, Cálcio Máximo: 1,80%, Fósforo Mínimo: 0,80%, Composição Básica: Milho, farelo de soja, farelo de trigo, carbonato de cálcio, fosfato bicálcico, cloreto de sódio, premix vitamínico mineral e aminoácidos., Apresentação da ração: Peletizada extrusada com grânulos com 13 a 16 mm de diâmetro e 30 a 40 mm de comprimento, Unidade De Fornecimento: embalagem de 10 a 50 kg</v>
      </c>
      <c r="I40" s="9" t="str">
        <f>VLOOKUP(F40,'Base de Dados'!A:E,5,FALSE)</f>
        <v>Quilograma</v>
      </c>
      <c r="J40" s="10">
        <f>SUMIF('Base de Dados'!B:B,'Respostas Órgãos'!F40&amp;" - "&amp;'Respostas Órgãos'!$G$4,'Base de Dados'!I:I)</f>
        <v>0</v>
      </c>
      <c r="K40" s="24"/>
      <c r="L40" s="11">
        <f t="shared" si="7"/>
        <v>0</v>
      </c>
      <c r="M40" s="31" t="str">
        <f t="shared" si="8"/>
        <v>Sem histórico de consumo</v>
      </c>
      <c r="N40" s="34">
        <v>4.87</v>
      </c>
      <c r="O40" s="42">
        <f t="shared" si="6"/>
        <v>0</v>
      </c>
    </row>
    <row r="41" spans="1:15" ht="78" customHeight="1">
      <c r="A41" s="4">
        <f t="shared" si="2"/>
        <v>0</v>
      </c>
      <c r="B41" s="4" t="str">
        <f t="shared" si="3"/>
        <v>← DIGITE O CÓDIGO DO SEU ÓRGÃO</v>
      </c>
      <c r="C41" s="5">
        <f t="shared" si="4"/>
        <v>0</v>
      </c>
      <c r="D41" s="4" t="str">
        <f t="shared" si="5"/>
        <v>3.3.90.30.06.01.0113.000001-01</v>
      </c>
      <c r="E41" s="6">
        <v>35</v>
      </c>
      <c r="F41" s="7" t="s">
        <v>162</v>
      </c>
      <c r="G41" s="9" t="str">
        <f>VLOOKUP(F41,'Base de Dados'!A:C,3,FALSE)</f>
        <v>Ração peletizada para cobaias</v>
      </c>
      <c r="H41" s="8" t="str">
        <f>VLOOKUP(F41,'Base de Dados'!A:D,4,FALSE)</f>
        <v>RAÇÃO PELETIZADA PARA COBAIAS,Apresentação: ração peletizada para cobaias de laboratório (porquinho de índia)., Níveis De Garantia: Umidade (max) 12%, Proteína Bruta (min) 22%, Extrato Etéreo (min) 3%, Matéria Fibrosa (max) 13%, Matéria Mineral (max) 10%, Cálcio (máx) 1,5%, Fósforo (min) 0,7%., Unidade De Fornecimento: embalagem de 10 a 50 Kg</v>
      </c>
      <c r="I41" s="9" t="str">
        <f>VLOOKUP(F41,'Base de Dados'!A:E,5,FALSE)</f>
        <v>Quilograma</v>
      </c>
      <c r="J41" s="10">
        <f>SUMIF('Base de Dados'!B:B,'Respostas Órgãos'!F41&amp;" - "&amp;'Respostas Órgãos'!$G$4,'Base de Dados'!I:I)</f>
        <v>0</v>
      </c>
      <c r="K41" s="24"/>
      <c r="L41" s="11">
        <f t="shared" si="7"/>
        <v>0</v>
      </c>
      <c r="M41" s="31" t="str">
        <f t="shared" si="8"/>
        <v>Sem histórico de consumo</v>
      </c>
      <c r="N41" s="34">
        <v>2.38</v>
      </c>
      <c r="O41" s="42">
        <f t="shared" si="6"/>
        <v>0</v>
      </c>
    </row>
    <row r="42" spans="1:15" ht="151.5" customHeight="1">
      <c r="A42" s="4">
        <f t="shared" si="2"/>
        <v>0</v>
      </c>
      <c r="B42" s="4" t="str">
        <f t="shared" si="3"/>
        <v>← DIGITE O CÓDIGO DO SEU ÓRGÃO</v>
      </c>
      <c r="C42" s="5">
        <f t="shared" si="4"/>
        <v>0</v>
      </c>
      <c r="D42" s="4" t="str">
        <f t="shared" si="5"/>
        <v>3.3.90.30.06.02.0006.000002-01</v>
      </c>
      <c r="E42" s="6">
        <v>36</v>
      </c>
      <c r="F42" s="7" t="s">
        <v>163</v>
      </c>
      <c r="G42" s="9" t="str">
        <f>VLOOKUP(F42,'Base de Dados'!A:C,3,FALSE)</f>
        <v>Sal mineral para bovinos</v>
      </c>
      <c r="H42" s="8" t="str">
        <f>VLOOKUP(F42,'Base de Dados'!A:D,4,FALSE)</f>
        <v>SAL MINERAL PARA BOVINOS,Composição: produto pronto para uso, contém em sua composição o Ortofosfato Bicálcico Desfluorizado Bihidratado Alimentar, o cloreto de sódio ( NaCL ) e outras fontes minerais inorgânicas e orgânicas ( moléculas TQ ) selecionadas e de alta biodisponibilidade, Níveis De Garantia: ( por kg do produto em elemetos ativos ) Cálcio 120,00 g; Iodo 75,00 mg; Fósforo 88,00 g; Manganês 1.300,00 mg; Sódio 126,00 g; Selênio 15,00 mg; Enxofre 12,00 g; Zinco 3.630,00 mg; Cobalto 55,50 mg; Flúor ( máximo ) 880,00 mg; Cobre 1.530,00 mg; Veículos q.s.p. 1.000,00 g; Ferro 1.800,00 mg; Solubilidade do Fósforo em Ácido Cítrico a 2% ( mínimo ) 95,00%, Aplicação: bovinos, Unidade De Fornecimento: embalagem de 10 a 50 kg</v>
      </c>
      <c r="I42" s="9" t="str">
        <f>VLOOKUP(F42,'Base de Dados'!A:E,5,FALSE)</f>
        <v>Quilograma</v>
      </c>
      <c r="J42" s="10">
        <f>SUMIF('Base de Dados'!B:B,'Respostas Órgãos'!F42&amp;" - "&amp;'Respostas Órgãos'!$G$4,'Base de Dados'!I:I)</f>
        <v>0</v>
      </c>
      <c r="K42" s="24"/>
      <c r="L42" s="11">
        <f t="shared" si="7"/>
        <v>0</v>
      </c>
      <c r="M42" s="31" t="str">
        <f t="shared" si="8"/>
        <v>Sem histórico de consumo</v>
      </c>
      <c r="N42" s="34">
        <v>2.16</v>
      </c>
      <c r="O42" s="42">
        <f t="shared" si="6"/>
        <v>0</v>
      </c>
    </row>
    <row r="43" spans="1:15" ht="93" customHeight="1">
      <c r="A43" s="4">
        <f t="shared" si="2"/>
        <v>0</v>
      </c>
      <c r="B43" s="4" t="str">
        <f t="shared" si="3"/>
        <v>← DIGITE O CÓDIGO DO SEU ÓRGÃO</v>
      </c>
      <c r="C43" s="5">
        <f t="shared" si="4"/>
        <v>0</v>
      </c>
      <c r="D43" s="4" t="str">
        <f t="shared" si="5"/>
        <v>3.3.90.30.06.02.0005.000002-01</v>
      </c>
      <c r="E43" s="6">
        <v>37</v>
      </c>
      <c r="F43" s="7" t="s">
        <v>164</v>
      </c>
      <c r="G43" s="9" t="str">
        <f>VLOOKUP(F43,'Base de Dados'!A:C,3,FALSE)</f>
        <v>Sal mineral para equinos</v>
      </c>
      <c r="H43" s="8" t="str">
        <f>VLOOKUP(F43,'Base de Dados'!A:D,4,FALSE)</f>
        <v>SAL MINERAL PARA EQUINOS,Níveis De Garantia: cálcio 180,0 g, fósforo 70,0 g, enxofre 12,0 g, magnésio 12,0 g, sódio 115,0 g, ferro 2000,0 mg, cobre 2000,0 mg, zinco 3000,0 mg, manganês 1000,0 mg, iodo 180,0 mg, selênio 12,0 mg, cobalto 40,0 mg, lisina 10,0 g, flúor (máx.) 700,0 mg, solubilidade do fósforo em ácido cítrico a 2% (min.) 95%, Unidade De Fornecimento: embalagem de 10 a 50 kg</v>
      </c>
      <c r="I43" s="9" t="str">
        <f>VLOOKUP(F43,'Base de Dados'!A:E,5,FALSE)</f>
        <v>Quilograma</v>
      </c>
      <c r="J43" s="10">
        <f>SUMIF('Base de Dados'!B:B,'Respostas Órgãos'!F43&amp;" - "&amp;'Respostas Órgãos'!$G$4,'Base de Dados'!I:I)</f>
        <v>0</v>
      </c>
      <c r="K43" s="24"/>
      <c r="L43" s="11">
        <f t="shared" si="7"/>
        <v>0</v>
      </c>
      <c r="M43" s="31" t="str">
        <f t="shared" si="8"/>
        <v>Sem histórico de consumo</v>
      </c>
      <c r="N43" s="34">
        <v>2.74</v>
      </c>
      <c r="O43" s="42">
        <f t="shared" si="6"/>
        <v>0</v>
      </c>
    </row>
    <row r="44" spans="1:15" ht="209.25" customHeight="1">
      <c r="A44" s="4">
        <f t="shared" si="2"/>
        <v>0</v>
      </c>
      <c r="B44" s="4" t="str">
        <f t="shared" si="3"/>
        <v>← DIGITE O CÓDIGO DO SEU ÓRGÃO</v>
      </c>
      <c r="C44" s="5">
        <f t="shared" si="4"/>
        <v>0</v>
      </c>
      <c r="D44" s="4" t="str">
        <f t="shared" si="5"/>
        <v>3.3.90.30.06.02.0024.000004-01</v>
      </c>
      <c r="E44" s="6" t="s">
        <v>260</v>
      </c>
      <c r="F44" s="7" t="s">
        <v>165</v>
      </c>
      <c r="G44" s="9" t="str">
        <f>VLOOKUP(F44,'Base de Dados'!A:C,3,FALSE)</f>
        <v>Suplemento probiótico para aves e suínos</v>
      </c>
      <c r="H44" s="8" t="str">
        <f>VLOOKUP(F44,'Base de Dados'!A:D,4,FALSE)</f>
        <v>SUPLEMENTO PROBIÓTICO,Aplicação: Aves e Suínos, Características: Apresentação: suplemento probiótico, vitaminas, aminoácidos e eletrólitos em pó para aves e suínos, indicado para as diversas fases de desenvolvimento contribuindo para o equilíbrio da microflora intestinal. Composição Básica: aditivo probiótico, vitamina C, vitamina D, ácido fólico, niacina, pantotenato de cálcio, metionina, lisina, cloreto de potássio, cloreto de sódio, oxido de magnésio, antioxidante e veiculo. Níveis de Garantia: Bacillus cereus 4, 0 x 10¹¹ UFC/kg; Bacillus subtilis 4, 0 x 10¹¹ UFC/kg; Bifidobacterium bifidum 3, 5 x 10¹¹; UFC/kg; Enterococcus faecium 3, 5 x 10¹¹ UFC/kg; Lactobacillus acidophilus 3, 5 x 10¹¹ UFC/kg. Enriquecimento por quilograma de produto: ácido fólico min 1000mg; pantotenato de cálcio min 10000mg; niacina min 19000mg; metionina min 210g; lisina min 100g; cloro min 804mg; potássio min 800mg; sódio min 60mg; magnésio min 70mg; vitamina B1 min 10500mg; vitamina B2 min 20000mg; vitamina B6 min 20000mg; vitamina B12 85000ug; vitamina c min 10000mg; bha 1300mg, Unidade De Fornecimento: Sachê 100g</v>
      </c>
      <c r="I44" s="9" t="str">
        <f>VLOOKUP(F44,'Base de Dados'!A:E,5,FALSE)</f>
        <v>Sachê</v>
      </c>
      <c r="J44" s="10">
        <f>SUMIF('Base de Dados'!B:B,'Respostas Órgãos'!F44&amp;" - "&amp;'Respostas Órgãos'!$G$4,'Base de Dados'!I:I)</f>
        <v>0</v>
      </c>
      <c r="K44" s="24"/>
      <c r="L44" s="11">
        <f t="shared" si="7"/>
        <v>0</v>
      </c>
      <c r="M44" s="31" t="str">
        <f t="shared" si="8"/>
        <v>Sem histórico de consumo</v>
      </c>
      <c r="N44" s="34">
        <v>0</v>
      </c>
      <c r="O44" s="42">
        <f t="shared" si="6"/>
        <v>0</v>
      </c>
    </row>
    <row r="45" spans="1:15" ht="45">
      <c r="A45" s="4">
        <f t="shared" si="2"/>
        <v>0</v>
      </c>
      <c r="B45" s="4" t="str">
        <f t="shared" si="3"/>
        <v>← DIGITE O CÓDIGO DO SEU ÓRGÃO</v>
      </c>
      <c r="C45" s="5">
        <f t="shared" si="4"/>
        <v>0</v>
      </c>
      <c r="D45" s="4" t="str">
        <f t="shared" si="5"/>
        <v>3.3.90.30.06.02.0021.000003-01</v>
      </c>
      <c r="E45" s="6" t="s">
        <v>259</v>
      </c>
      <c r="F45" s="7" t="s">
        <v>166</v>
      </c>
      <c r="G45" s="9" t="str">
        <f>VLOOKUP(F45,'Base de Dados'!A:C,3,FALSE)</f>
        <v>Suplemento alimentar para pequenos animas</v>
      </c>
      <c r="H45" s="8" t="str">
        <f>VLOOKUP(F45,'Base de Dados'!A:D,4,FALSE)</f>
        <v>SUPLEMENTO,Tipo: Suplemento de aminoácidos, vitaminas, macro e micro minerais, Aplicação: Para pequenos animais tais como: caninos, felinos, aves, répteis, mustelídeos e roedores, Unidade De Fornecimento: Pote 500 g.</v>
      </c>
      <c r="I45" s="9" t="str">
        <f>VLOOKUP(F45,'Base de Dados'!A:E,5,FALSE)</f>
        <v>Pote</v>
      </c>
      <c r="J45" s="10">
        <f>SUMIF('Base de Dados'!B:B,'Respostas Órgãos'!F45&amp;" - "&amp;'Respostas Órgãos'!$G$4,'Base de Dados'!I:I)</f>
        <v>0</v>
      </c>
      <c r="K45" s="24"/>
      <c r="L45" s="11">
        <f aca="true" t="shared" si="9" ref="L45:L46">K45-J45</f>
        <v>0</v>
      </c>
      <c r="M45" s="31" t="str">
        <f aca="true" t="shared" si="10" ref="M45:M46">IF(ISERROR((K45-J45)/J45),"Sem histórico de consumo",(K45-J45)/J45)</f>
        <v>Sem histórico de consumo</v>
      </c>
      <c r="N45" s="34">
        <v>0</v>
      </c>
      <c r="O45" s="42">
        <f t="shared" si="6"/>
        <v>0</v>
      </c>
    </row>
    <row r="46" spans="1:15" ht="45">
      <c r="A46" s="4">
        <f t="shared" si="2"/>
        <v>0</v>
      </c>
      <c r="B46" s="4" t="str">
        <f t="shared" si="3"/>
        <v>← DIGITE O CÓDIGO DO SEU ÓRGÃO</v>
      </c>
      <c r="C46" s="5">
        <f t="shared" si="4"/>
        <v>0</v>
      </c>
      <c r="D46" s="4" t="str">
        <f t="shared" si="5"/>
        <v>3.3.90.30.06.02.0021.000002-02</v>
      </c>
      <c r="E46" s="6" t="s">
        <v>258</v>
      </c>
      <c r="F46" s="7" t="s">
        <v>167</v>
      </c>
      <c r="G46" s="9" t="str">
        <f>VLOOKUP(F46,'Base de Dados'!A:C,3,FALSE)</f>
        <v>Suplemento alimentar para equinos, muares, asininis, avestruzes e suínos</v>
      </c>
      <c r="H46" s="8" t="str">
        <f>VLOOKUP(F46,'Base de Dados'!A:D,4,FALSE)</f>
        <v>SUPLEMENTO,Tipo: Suplemento de aminoácidos,vitaminas,macro e micro minerais, Aplicação: Para alimentação de equinos,muares,asininos,avestruzes e suínos, Unidade De Fornecimento: Balde de 20 Kg. </v>
      </c>
      <c r="I46" s="9" t="str">
        <f>VLOOKUP(F46,'Base de Dados'!A:E,5,FALSE)</f>
        <v>Balde</v>
      </c>
      <c r="J46" s="10">
        <f>SUMIF('Base de Dados'!B:B,'Respostas Órgãos'!F46&amp;" - "&amp;'Respostas Órgãos'!$G$4,'Base de Dados'!I:I)</f>
        <v>0</v>
      </c>
      <c r="K46" s="24"/>
      <c r="L46" s="11">
        <f t="shared" si="9"/>
        <v>0</v>
      </c>
      <c r="M46" s="31" t="str">
        <f t="shared" si="10"/>
        <v>Sem histórico de consumo</v>
      </c>
      <c r="N46" s="34">
        <v>0</v>
      </c>
      <c r="O46" s="42">
        <f t="shared" si="6"/>
        <v>0</v>
      </c>
    </row>
    <row r="47" spans="5:15" ht="36.75" customHeight="1">
      <c r="E47" s="62" t="s">
        <v>265</v>
      </c>
      <c r="F47" s="62"/>
      <c r="G47" s="62"/>
      <c r="H47" s="62"/>
      <c r="I47" s="62"/>
      <c r="J47" s="62"/>
      <c r="K47" s="62"/>
      <c r="L47" s="62"/>
      <c r="M47" s="62"/>
      <c r="N47" s="48" t="s">
        <v>268</v>
      </c>
      <c r="O47" s="48">
        <f>SUM(O7:O46)</f>
        <v>0</v>
      </c>
    </row>
    <row r="48" ht="15">
      <c r="F48"/>
    </row>
    <row r="49" ht="15">
      <c r="F49"/>
    </row>
    <row r="50" ht="15">
      <c r="F50"/>
    </row>
    <row r="51" ht="15">
      <c r="F51"/>
    </row>
    <row r="52" ht="15">
      <c r="F52"/>
    </row>
    <row r="53" ht="15">
      <c r="F53"/>
    </row>
    <row r="54" ht="15">
      <c r="F54"/>
    </row>
    <row r="55" ht="15">
      <c r="F55"/>
    </row>
    <row r="56" ht="15">
      <c r="F56"/>
    </row>
    <row r="57" ht="15">
      <c r="F57"/>
    </row>
    <row r="58" ht="15">
      <c r="F58"/>
    </row>
    <row r="59" ht="15">
      <c r="F59"/>
    </row>
    <row r="60" ht="15">
      <c r="F60"/>
    </row>
    <row r="61" ht="15">
      <c r="F61"/>
    </row>
    <row r="62" ht="15">
      <c r="F62"/>
    </row>
    <row r="63" ht="15">
      <c r="F63"/>
    </row>
    <row r="64" ht="15">
      <c r="F64"/>
    </row>
    <row r="65" ht="15">
      <c r="F65"/>
    </row>
    <row r="66" ht="15">
      <c r="F66"/>
    </row>
    <row r="67" ht="15">
      <c r="F67"/>
    </row>
    <row r="68" ht="15">
      <c r="F68"/>
    </row>
    <row r="69" ht="15">
      <c r="F69"/>
    </row>
    <row r="70" ht="15">
      <c r="F70"/>
    </row>
    <row r="71" ht="15">
      <c r="F71"/>
    </row>
    <row r="72" ht="15">
      <c r="F72"/>
    </row>
    <row r="73" ht="15">
      <c r="F73"/>
    </row>
    <row r="74" ht="15">
      <c r="F74"/>
    </row>
    <row r="75" ht="15">
      <c r="F75"/>
    </row>
    <row r="76" ht="15">
      <c r="F76"/>
    </row>
    <row r="77" ht="15">
      <c r="F77"/>
    </row>
    <row r="78" ht="15">
      <c r="F78"/>
    </row>
    <row r="79" ht="15">
      <c r="F79"/>
    </row>
    <row r="80" ht="15">
      <c r="F80"/>
    </row>
    <row r="81" ht="15">
      <c r="F81"/>
    </row>
    <row r="82" ht="15">
      <c r="F82"/>
    </row>
    <row r="83" ht="15">
      <c r="F83"/>
    </row>
    <row r="84" ht="15">
      <c r="F84"/>
    </row>
    <row r="85" ht="15">
      <c r="F85"/>
    </row>
    <row r="86" ht="15">
      <c r="F86"/>
    </row>
    <row r="87" ht="15">
      <c r="F87"/>
    </row>
    <row r="88" ht="15">
      <c r="F88"/>
    </row>
    <row r="89" ht="15">
      <c r="F89"/>
    </row>
    <row r="90" ht="15">
      <c r="F90"/>
    </row>
    <row r="91" ht="15">
      <c r="F91"/>
    </row>
    <row r="92" ht="15">
      <c r="F92"/>
    </row>
    <row r="93" ht="15">
      <c r="F93"/>
    </row>
    <row r="94" ht="15">
      <c r="F94"/>
    </row>
    <row r="95" ht="15">
      <c r="F95"/>
    </row>
    <row r="96" ht="15">
      <c r="F96"/>
    </row>
    <row r="97" ht="15">
      <c r="F97"/>
    </row>
    <row r="98" ht="15">
      <c r="F98"/>
    </row>
    <row r="99" ht="15">
      <c r="F99"/>
    </row>
    <row r="100" ht="15">
      <c r="F100"/>
    </row>
    <row r="101" ht="15">
      <c r="F101"/>
    </row>
    <row r="102" ht="15">
      <c r="F102"/>
    </row>
    <row r="103" ht="15">
      <c r="F103"/>
    </row>
    <row r="104" ht="15">
      <c r="F104"/>
    </row>
    <row r="105" ht="15">
      <c r="F105"/>
    </row>
    <row r="106" ht="15">
      <c r="F106"/>
    </row>
    <row r="107" ht="15">
      <c r="F107"/>
    </row>
    <row r="108" ht="15">
      <c r="F108"/>
    </row>
    <row r="109" ht="15">
      <c r="F109"/>
    </row>
    <row r="110" ht="15">
      <c r="F110"/>
    </row>
    <row r="111" ht="15">
      <c r="F111"/>
    </row>
    <row r="112" ht="15">
      <c r="F112"/>
    </row>
    <row r="113" ht="15">
      <c r="F113"/>
    </row>
    <row r="114" ht="15">
      <c r="F114"/>
    </row>
    <row r="115" ht="15">
      <c r="F115"/>
    </row>
    <row r="116" ht="15">
      <c r="F116"/>
    </row>
    <row r="117" ht="15">
      <c r="F117"/>
    </row>
  </sheetData>
  <sheetProtection algorithmName="SHA-512" hashValue="XbMuSmTSJQjN38wRr0kGyQ4Cgji5NZfstCaKn9tqaPBKCYmAYA2R4sBi2BQELdMsBHARcZEP0g9J2viQPQyJsA==" saltValue="tWcRubfS/Wh7CIdNKDIbZA==" spinCount="100000" sheet="1" objects="1" scenarios="1"/>
  <autoFilter ref="E6:O47"/>
  <mergeCells count="10">
    <mergeCell ref="A5:B5"/>
    <mergeCell ref="E4:F4"/>
    <mergeCell ref="I4:K5"/>
    <mergeCell ref="E5:F5"/>
    <mergeCell ref="G5:H5"/>
    <mergeCell ref="L4:O5"/>
    <mergeCell ref="E3:O3"/>
    <mergeCell ref="E2:O2"/>
    <mergeCell ref="E1:O1"/>
    <mergeCell ref="E47:M47"/>
  </mergeCells>
  <conditionalFormatting sqref="J7:J46">
    <cfRule type="cellIs" priority="16" dxfId="6" operator="greaterThan">
      <formula>0</formula>
    </cfRule>
    <cfRule type="cellIs" priority="17" dxfId="7" operator="equal">
      <formula>0</formula>
    </cfRule>
  </conditionalFormatting>
  <conditionalFormatting sqref="J7:J46">
    <cfRule type="cellIs" priority="14" dxfId="6" operator="greaterThan">
      <formula>0</formula>
    </cfRule>
    <cfRule type="cellIs" priority="15" dxfId="0" operator="equal">
      <formula>0</formula>
    </cfRule>
  </conditionalFormatting>
  <conditionalFormatting sqref="M7:M46">
    <cfRule type="cellIs" priority="13" dxfId="0" operator="greaterThanOrEqual">
      <formula>0.5</formula>
    </cfRule>
  </conditionalFormatting>
  <conditionalFormatting sqref="H4">
    <cfRule type="cellIs" priority="10" dxfId="3" operator="equal">
      <formula>"Código não encontrado. Preenchimento Obrigatório. Verifique abaixo na aba CÓDIGO DAS UNIDADES"</formula>
    </cfRule>
    <cfRule type="cellIs" priority="11" dxfId="2" operator="equal">
      <formula>"← Digite o código do seu Órgão"</formula>
    </cfRule>
  </conditionalFormatting>
  <conditionalFormatting sqref="N7:N46">
    <cfRule type="cellIs" priority="3" dxfId="0" operator="greaterThanOrEqual">
      <formula>0.5</formula>
    </cfRule>
  </conditionalFormatting>
  <conditionalFormatting sqref="O7:O46">
    <cfRule type="cellIs" priority="2" dxfId="0" operator="greaterThanOrEqual">
      <formula>0.5</formula>
    </cfRule>
  </conditionalFormatting>
  <printOptions/>
  <pageMargins left="0.5118110236220472" right="0.5118110236220472" top="0.7874015748031497" bottom="0.7874015748031497" header="0.31496062992125984" footer="0.31496062992125984"/>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4"/>
  <sheetViews>
    <sheetView workbookViewId="0" topLeftCell="A1"/>
  </sheetViews>
  <sheetFormatPr defaultColWidth="9.140625" defaultRowHeight="15"/>
  <cols>
    <col min="1" max="1" width="9.140625" style="13" customWidth="1"/>
    <col min="2" max="2" width="110.57421875" style="13" bestFit="1" customWidth="1"/>
    <col min="3" max="16384" width="9.140625" style="13" customWidth="1"/>
  </cols>
  <sheetData>
    <row r="1" spans="1:2" ht="15">
      <c r="A1" s="12" t="s">
        <v>22</v>
      </c>
      <c r="B1" s="12" t="s">
        <v>11</v>
      </c>
    </row>
    <row r="2" spans="1:2" ht="15">
      <c r="A2" s="13">
        <v>1</v>
      </c>
      <c r="B2" s="14" t="s">
        <v>26</v>
      </c>
    </row>
    <row r="3" spans="1:2" ht="15">
      <c r="A3" s="23">
        <v>2</v>
      </c>
      <c r="B3" s="18" t="s">
        <v>43</v>
      </c>
    </row>
    <row r="4" spans="1:2" ht="15">
      <c r="A4" s="23">
        <v>10</v>
      </c>
      <c r="B4" s="18" t="s">
        <v>80</v>
      </c>
    </row>
    <row r="5" spans="1:2" ht="15">
      <c r="A5" s="23">
        <v>14</v>
      </c>
      <c r="B5" s="14" t="s">
        <v>267</v>
      </c>
    </row>
    <row r="6" spans="1:2" ht="15">
      <c r="A6" s="23">
        <v>15</v>
      </c>
      <c r="B6" s="14" t="s">
        <v>85</v>
      </c>
    </row>
    <row r="7" spans="1:2" ht="15">
      <c r="A7" s="23">
        <v>20</v>
      </c>
      <c r="B7" s="14" t="s">
        <v>84</v>
      </c>
    </row>
    <row r="8" spans="1:2" ht="15">
      <c r="A8" s="23">
        <v>40</v>
      </c>
      <c r="B8" s="18" t="s">
        <v>44</v>
      </c>
    </row>
    <row r="9" spans="1:2" ht="15">
      <c r="A9" s="23">
        <v>41</v>
      </c>
      <c r="B9" s="14" t="s">
        <v>23</v>
      </c>
    </row>
    <row r="10" spans="1:2" ht="15">
      <c r="A10" s="23">
        <v>50</v>
      </c>
      <c r="B10" s="18" t="s">
        <v>65</v>
      </c>
    </row>
    <row r="11" spans="1:2" ht="15">
      <c r="A11" s="23">
        <v>52</v>
      </c>
      <c r="B11" s="13" t="s">
        <v>37</v>
      </c>
    </row>
    <row r="12" spans="1:2" ht="15">
      <c r="A12" s="23">
        <v>53</v>
      </c>
      <c r="B12" s="13" t="s">
        <v>25</v>
      </c>
    </row>
    <row r="13" spans="1:2" ht="15">
      <c r="A13" s="23">
        <v>54</v>
      </c>
      <c r="B13" s="13" t="s">
        <v>38</v>
      </c>
    </row>
    <row r="14" spans="1:2" ht="15">
      <c r="A14" s="23">
        <v>55</v>
      </c>
      <c r="B14" s="14" t="s">
        <v>28</v>
      </c>
    </row>
    <row r="15" spans="1:2" ht="15">
      <c r="A15" s="23">
        <v>56</v>
      </c>
      <c r="B15" s="13" t="s">
        <v>33</v>
      </c>
    </row>
    <row r="16" spans="1:2" ht="15">
      <c r="A16" s="23">
        <v>60</v>
      </c>
      <c r="B16" s="14" t="s">
        <v>45</v>
      </c>
    </row>
    <row r="17" spans="1:2" ht="15">
      <c r="A17" s="23">
        <v>63</v>
      </c>
      <c r="B17" s="14" t="s">
        <v>79</v>
      </c>
    </row>
    <row r="18" spans="1:2" ht="15">
      <c r="A18" s="23">
        <v>64</v>
      </c>
      <c r="B18" s="14" t="s">
        <v>78</v>
      </c>
    </row>
    <row r="19" spans="1:2" ht="15">
      <c r="A19" s="23">
        <v>70</v>
      </c>
      <c r="B19" s="13" t="s">
        <v>41</v>
      </c>
    </row>
    <row r="20" spans="1:2" ht="15">
      <c r="A20" s="23">
        <v>71</v>
      </c>
      <c r="B20" s="14" t="s">
        <v>69</v>
      </c>
    </row>
    <row r="21" spans="1:2" ht="15">
      <c r="A21" s="23">
        <v>72</v>
      </c>
      <c r="B21" s="14" t="s">
        <v>76</v>
      </c>
    </row>
    <row r="22" spans="1:2" ht="15">
      <c r="A22" s="23">
        <v>74</v>
      </c>
      <c r="B22" s="18" t="s">
        <v>86</v>
      </c>
    </row>
    <row r="23" spans="1:2" ht="15">
      <c r="A23" s="23">
        <v>75</v>
      </c>
      <c r="B23" s="18" t="s">
        <v>117</v>
      </c>
    </row>
    <row r="24" spans="1:2" ht="15">
      <c r="A24" s="23">
        <v>80</v>
      </c>
      <c r="B24" s="14" t="s">
        <v>46</v>
      </c>
    </row>
    <row r="25" spans="1:2" ht="15">
      <c r="A25" s="23">
        <v>90</v>
      </c>
      <c r="B25" s="14" t="s">
        <v>47</v>
      </c>
    </row>
    <row r="26" spans="1:2" ht="15">
      <c r="A26" s="23">
        <v>92</v>
      </c>
      <c r="B26" s="13" t="s">
        <v>24</v>
      </c>
    </row>
    <row r="27" spans="1:2" ht="15">
      <c r="A27" s="23">
        <v>93</v>
      </c>
      <c r="B27" s="14" t="s">
        <v>71</v>
      </c>
    </row>
    <row r="28" spans="1:2" ht="15">
      <c r="A28" s="23">
        <v>94</v>
      </c>
      <c r="B28" s="14" t="s">
        <v>120</v>
      </c>
    </row>
    <row r="29" spans="1:2" ht="15">
      <c r="A29" s="23">
        <v>95</v>
      </c>
      <c r="B29" s="13" t="s">
        <v>39</v>
      </c>
    </row>
    <row r="30" spans="1:2" ht="15">
      <c r="A30" s="23">
        <v>97</v>
      </c>
      <c r="B30" s="14" t="s">
        <v>83</v>
      </c>
    </row>
    <row r="31" spans="1:2" ht="15">
      <c r="A31" s="23">
        <v>98</v>
      </c>
      <c r="B31" s="49" t="s">
        <v>29</v>
      </c>
    </row>
    <row r="32" spans="1:2" ht="15">
      <c r="A32" s="23">
        <v>110</v>
      </c>
      <c r="B32" s="14" t="s">
        <v>119</v>
      </c>
    </row>
    <row r="33" spans="1:2" ht="15">
      <c r="A33" s="23">
        <v>111</v>
      </c>
      <c r="B33" s="14" t="s">
        <v>121</v>
      </c>
    </row>
    <row r="34" spans="1:2" ht="15">
      <c r="A34" s="23">
        <v>112</v>
      </c>
      <c r="B34" s="13" t="s">
        <v>36</v>
      </c>
    </row>
    <row r="35" spans="1:2" ht="15">
      <c r="A35" s="23">
        <v>113</v>
      </c>
      <c r="B35" s="14" t="s">
        <v>73</v>
      </c>
    </row>
    <row r="36" spans="1:2" ht="15">
      <c r="A36" s="23">
        <v>121</v>
      </c>
      <c r="B36" s="14" t="s">
        <v>48</v>
      </c>
    </row>
    <row r="37" spans="1:2" ht="15">
      <c r="A37" s="23">
        <v>131</v>
      </c>
      <c r="B37" s="14" t="s">
        <v>88</v>
      </c>
    </row>
    <row r="38" spans="1:3" s="15" customFormat="1" ht="15">
      <c r="A38" s="23">
        <v>132</v>
      </c>
      <c r="B38" s="14" t="s">
        <v>90</v>
      </c>
      <c r="C38" s="13"/>
    </row>
    <row r="39" spans="1:2" ht="15">
      <c r="A39" s="23">
        <v>133</v>
      </c>
      <c r="B39" s="14" t="s">
        <v>89</v>
      </c>
    </row>
    <row r="40" spans="1:2" ht="15">
      <c r="A40" s="23">
        <v>134</v>
      </c>
      <c r="B40" s="14" t="s">
        <v>91</v>
      </c>
    </row>
    <row r="41" spans="1:2" ht="15">
      <c r="A41" s="23">
        <v>135</v>
      </c>
      <c r="B41" s="14" t="s">
        <v>92</v>
      </c>
    </row>
    <row r="42" spans="1:2" ht="15">
      <c r="A42" s="23">
        <v>136</v>
      </c>
      <c r="B42" s="14" t="s">
        <v>94</v>
      </c>
    </row>
    <row r="43" spans="1:2" ht="15">
      <c r="A43" s="23">
        <v>137</v>
      </c>
      <c r="B43" s="14" t="s">
        <v>96</v>
      </c>
    </row>
    <row r="44" spans="1:3" s="15" customFormat="1" ht="15">
      <c r="A44" s="23">
        <v>138</v>
      </c>
      <c r="B44" s="14" t="s">
        <v>95</v>
      </c>
      <c r="C44" s="13"/>
    </row>
    <row r="45" spans="1:2" ht="15">
      <c r="A45" s="23">
        <v>139</v>
      </c>
      <c r="B45" s="14" t="s">
        <v>122</v>
      </c>
    </row>
    <row r="46" spans="1:2" ht="15">
      <c r="A46" s="23">
        <v>140</v>
      </c>
      <c r="B46" s="14" t="s">
        <v>93</v>
      </c>
    </row>
    <row r="47" spans="1:2" ht="15">
      <c r="A47" s="23">
        <v>141</v>
      </c>
      <c r="B47" s="14" t="s">
        <v>87</v>
      </c>
    </row>
    <row r="48" spans="1:2" ht="15">
      <c r="A48" s="23">
        <v>142</v>
      </c>
      <c r="B48" s="14" t="s">
        <v>97</v>
      </c>
    </row>
    <row r="49" spans="1:2" ht="15">
      <c r="A49" s="23">
        <v>143</v>
      </c>
      <c r="B49" s="14" t="s">
        <v>98</v>
      </c>
    </row>
    <row r="50" spans="1:2" ht="15">
      <c r="A50" s="23">
        <v>144</v>
      </c>
      <c r="B50" s="14" t="s">
        <v>99</v>
      </c>
    </row>
    <row r="51" spans="1:2" ht="15">
      <c r="A51" s="23">
        <v>145</v>
      </c>
      <c r="B51" s="14" t="s">
        <v>100</v>
      </c>
    </row>
    <row r="52" spans="1:2" ht="15">
      <c r="A52" s="23">
        <v>146</v>
      </c>
      <c r="B52" s="14" t="s">
        <v>101</v>
      </c>
    </row>
    <row r="53" spans="1:2" ht="15">
      <c r="A53" s="23">
        <v>147</v>
      </c>
      <c r="B53" s="14" t="s">
        <v>104</v>
      </c>
    </row>
    <row r="54" spans="1:2" ht="15">
      <c r="A54" s="23">
        <v>148</v>
      </c>
      <c r="B54" s="14" t="s">
        <v>103</v>
      </c>
    </row>
    <row r="55" spans="1:2" ht="15">
      <c r="A55" s="23">
        <v>149</v>
      </c>
      <c r="B55" s="14" t="s">
        <v>102</v>
      </c>
    </row>
    <row r="56" spans="1:2" ht="15">
      <c r="A56" s="23">
        <v>150</v>
      </c>
      <c r="B56" s="18" t="s">
        <v>256</v>
      </c>
    </row>
    <row r="57" spans="1:2" ht="15">
      <c r="A57" s="23">
        <v>151</v>
      </c>
      <c r="B57" s="14" t="s">
        <v>67</v>
      </c>
    </row>
    <row r="58" spans="1:2" ht="15">
      <c r="A58" s="23">
        <v>193</v>
      </c>
      <c r="B58" s="14" t="s">
        <v>77</v>
      </c>
    </row>
    <row r="59" spans="1:2" ht="15">
      <c r="A59" s="23">
        <v>195</v>
      </c>
      <c r="B59" s="13" t="s">
        <v>35</v>
      </c>
    </row>
    <row r="60" spans="1:2" ht="15">
      <c r="A60" s="23">
        <v>196</v>
      </c>
      <c r="B60" s="13" t="s">
        <v>31</v>
      </c>
    </row>
    <row r="61" spans="1:2" ht="15">
      <c r="A61" s="23">
        <v>197</v>
      </c>
      <c r="B61" s="14" t="s">
        <v>66</v>
      </c>
    </row>
    <row r="62" spans="1:2" ht="15">
      <c r="A62" s="23">
        <v>220</v>
      </c>
      <c r="B62" s="18" t="s">
        <v>49</v>
      </c>
    </row>
    <row r="63" spans="1:2" ht="15">
      <c r="A63" s="23">
        <v>300</v>
      </c>
      <c r="B63" s="14" t="s">
        <v>105</v>
      </c>
    </row>
    <row r="64" spans="1:2" ht="15">
      <c r="A64" s="23">
        <v>301</v>
      </c>
      <c r="B64" s="14" t="s">
        <v>106</v>
      </c>
    </row>
    <row r="65" spans="1:2" ht="15">
      <c r="A65" s="23">
        <v>302</v>
      </c>
      <c r="B65" s="14" t="s">
        <v>107</v>
      </c>
    </row>
    <row r="66" spans="1:2" ht="15">
      <c r="A66" s="23">
        <v>303</v>
      </c>
      <c r="B66" s="14" t="s">
        <v>108</v>
      </c>
    </row>
    <row r="67" spans="1:2" ht="15">
      <c r="A67" s="23">
        <v>304</v>
      </c>
      <c r="B67" s="14" t="s">
        <v>111</v>
      </c>
    </row>
    <row r="68" spans="1:2" ht="15">
      <c r="A68" s="23">
        <v>305</v>
      </c>
      <c r="B68" s="14" t="s">
        <v>109</v>
      </c>
    </row>
    <row r="69" spans="1:2" ht="15">
      <c r="A69" s="23">
        <v>306</v>
      </c>
      <c r="B69" s="14" t="s">
        <v>110</v>
      </c>
    </row>
    <row r="70" spans="1:2" ht="15">
      <c r="A70" s="23">
        <v>307</v>
      </c>
      <c r="B70" s="14" t="s">
        <v>112</v>
      </c>
    </row>
    <row r="71" spans="1:2" ht="15">
      <c r="A71" s="23">
        <v>308</v>
      </c>
      <c r="B71" s="14" t="s">
        <v>113</v>
      </c>
    </row>
    <row r="72" spans="1:2" ht="15">
      <c r="A72" s="23">
        <v>309</v>
      </c>
      <c r="B72" s="14" t="s">
        <v>114</v>
      </c>
    </row>
    <row r="73" spans="1:2" ht="15">
      <c r="A73" s="23">
        <v>310</v>
      </c>
      <c r="B73" s="16" t="s">
        <v>70</v>
      </c>
    </row>
    <row r="74" spans="1:2" ht="15">
      <c r="A74" s="23">
        <v>366</v>
      </c>
      <c r="B74" s="14" t="s">
        <v>115</v>
      </c>
    </row>
    <row r="75" spans="1:2" ht="15">
      <c r="A75" s="23">
        <v>367</v>
      </c>
      <c r="B75" s="14" t="s">
        <v>116</v>
      </c>
    </row>
    <row r="76" spans="1:2" ht="15">
      <c r="A76" s="23">
        <v>370</v>
      </c>
      <c r="B76" s="18" t="s">
        <v>50</v>
      </c>
    </row>
    <row r="77" spans="1:2" ht="15">
      <c r="A77" s="23">
        <v>390</v>
      </c>
      <c r="B77" s="18" t="s">
        <v>51</v>
      </c>
    </row>
    <row r="78" spans="1:2" ht="15">
      <c r="A78" s="23">
        <v>391</v>
      </c>
      <c r="B78" s="14" t="s">
        <v>81</v>
      </c>
    </row>
    <row r="79" spans="1:2" ht="15">
      <c r="A79" s="23">
        <v>392</v>
      </c>
      <c r="B79" s="14" t="s">
        <v>27</v>
      </c>
    </row>
    <row r="80" spans="1:2" ht="15">
      <c r="A80" s="23">
        <v>393</v>
      </c>
      <c r="B80" s="14" t="s">
        <v>52</v>
      </c>
    </row>
    <row r="81" spans="1:2" ht="15">
      <c r="A81" s="23">
        <v>400</v>
      </c>
      <c r="B81" s="18" t="s">
        <v>63</v>
      </c>
    </row>
    <row r="82" spans="1:2" ht="15">
      <c r="A82" s="23">
        <v>401</v>
      </c>
      <c r="B82" s="13" t="s">
        <v>30</v>
      </c>
    </row>
    <row r="83" spans="1:2" ht="15">
      <c r="A83" s="23">
        <v>413</v>
      </c>
      <c r="B83" s="13" t="s">
        <v>34</v>
      </c>
    </row>
    <row r="84" spans="1:2" ht="15">
      <c r="A84" s="23">
        <v>428</v>
      </c>
      <c r="B84" s="14" t="s">
        <v>72</v>
      </c>
    </row>
    <row r="85" spans="1:2" ht="15">
      <c r="A85" s="23">
        <v>431</v>
      </c>
      <c r="B85" s="18" t="s">
        <v>53</v>
      </c>
    </row>
    <row r="86" spans="1:2" ht="15">
      <c r="A86" s="23">
        <v>480</v>
      </c>
      <c r="B86" s="13" t="s">
        <v>40</v>
      </c>
    </row>
    <row r="87" spans="1:2" ht="15">
      <c r="A87" s="23">
        <v>4000</v>
      </c>
      <c r="B87" s="14" t="s">
        <v>118</v>
      </c>
    </row>
    <row r="88" spans="1:2" ht="15">
      <c r="A88" s="23">
        <v>4001</v>
      </c>
      <c r="B88" s="18" t="s">
        <v>82</v>
      </c>
    </row>
    <row r="89" spans="1:2" ht="15">
      <c r="A89" s="23">
        <v>4002</v>
      </c>
      <c r="B89" s="14" t="s">
        <v>32</v>
      </c>
    </row>
    <row r="90" spans="1:2" ht="15">
      <c r="A90" s="23">
        <v>4003</v>
      </c>
      <c r="B90" s="19" t="s">
        <v>54</v>
      </c>
    </row>
    <row r="91" spans="1:2" ht="15">
      <c r="A91" s="23">
        <v>4004</v>
      </c>
      <c r="B91" s="18" t="s">
        <v>74</v>
      </c>
    </row>
    <row r="92" spans="1:2" ht="15">
      <c r="A92" s="23">
        <v>4005</v>
      </c>
      <c r="B92" s="18" t="s">
        <v>68</v>
      </c>
    </row>
    <row r="93" spans="1:2" ht="15">
      <c r="A93" s="23">
        <v>4006</v>
      </c>
      <c r="B93" s="18" t="s">
        <v>75</v>
      </c>
    </row>
    <row r="94" spans="1:2" ht="15">
      <c r="A94" s="23">
        <v>4007</v>
      </c>
      <c r="B94" s="19" t="s">
        <v>55</v>
      </c>
    </row>
    <row r="95" spans="1:2" ht="15">
      <c r="A95" s="23">
        <v>4008</v>
      </c>
      <c r="B95" s="19" t="s">
        <v>56</v>
      </c>
    </row>
    <row r="96" spans="1:2" ht="15">
      <c r="A96" s="23">
        <v>4009</v>
      </c>
      <c r="B96" s="19" t="s">
        <v>57</v>
      </c>
    </row>
    <row r="97" spans="1:2" ht="15">
      <c r="A97" s="23">
        <v>4010</v>
      </c>
      <c r="B97" s="19" t="s">
        <v>58</v>
      </c>
    </row>
    <row r="98" spans="1:2" ht="15">
      <c r="A98" s="23">
        <v>4011</v>
      </c>
      <c r="B98" s="19" t="s">
        <v>59</v>
      </c>
    </row>
    <row r="99" spans="1:2" ht="15">
      <c r="A99" s="23">
        <v>4012</v>
      </c>
      <c r="B99" s="19" t="s">
        <v>60</v>
      </c>
    </row>
    <row r="100" spans="1:2" ht="15">
      <c r="A100" s="23">
        <v>4013</v>
      </c>
      <c r="B100" s="19" t="s">
        <v>61</v>
      </c>
    </row>
    <row r="101" spans="1:2" ht="15">
      <c r="A101" s="23">
        <v>4014</v>
      </c>
      <c r="B101" s="19" t="s">
        <v>62</v>
      </c>
    </row>
    <row r="102" spans="1:2" ht="15">
      <c r="A102" s="23">
        <v>4015</v>
      </c>
      <c r="B102" s="18" t="s">
        <v>266</v>
      </c>
    </row>
    <row r="103" spans="1:2" ht="15">
      <c r="A103" s="23">
        <v>4017</v>
      </c>
      <c r="B103" s="19" t="s">
        <v>254</v>
      </c>
    </row>
    <row r="104" ht="15">
      <c r="B104" s="14"/>
    </row>
  </sheetData>
  <sheetProtection algorithmName="SHA-512" hashValue="NfV6pqRf8/Z3lfsRngHbAz3aUlmViNL382W8SUa5exrdUaFmX3grFwApYqjP5dUXgsz8Uc1QFLehcSc8fSW2bg==" saltValue="is1SGbfw6Tew8c0VBr1EmA==" spinCount="100000" sheet="1" autoFilter="0"/>
  <autoFilter ref="A1:B102"/>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Whesley  Fernandes Henrique</dc:creator>
  <cp:keywords/>
  <dc:description/>
  <cp:lastModifiedBy>Rodrigo Pires de Souza</cp:lastModifiedBy>
  <cp:lastPrinted>2019-03-19T20:58:51Z</cp:lastPrinted>
  <dcterms:created xsi:type="dcterms:W3CDTF">2018-04-18T13:56:42Z</dcterms:created>
  <dcterms:modified xsi:type="dcterms:W3CDTF">2019-08-01T18:36:34Z</dcterms:modified>
  <cp:category/>
  <cp:version/>
  <cp:contentType/>
  <cp:contentStatus/>
</cp:coreProperties>
</file>