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2" activeTab="2"/>
  </bookViews>
  <sheets>
    <sheet name="Planilha2" sheetId="5" state="hidden" r:id="rId1"/>
    <sheet name="Base de Dados 30.22" sheetId="1" state="hidden" r:id="rId2"/>
    <sheet name="Respostas Órgãos" sheetId="2" r:id="rId3"/>
    <sheet name="CÓDIGO DOS ÓRGÃOS" sheetId="3" r:id="rId4"/>
  </sheets>
  <definedNames>
    <definedName name="_xlnm._FilterDatabase" localSheetId="1" hidden="1">'Base de Dados 30.22'!$A$1:$I$227</definedName>
    <definedName name="_xlnm.Print_Titles" localSheetId="2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<sst xmlns="http://schemas.openxmlformats.org/spreadsheetml/2006/main" count="1147" uniqueCount="265">
  <si>
    <t>Cod_UO</t>
  </si>
  <si>
    <t>Tipo</t>
  </si>
  <si>
    <t>Descrição do Material</t>
  </si>
  <si>
    <t>Cód. SICOP</t>
  </si>
  <si>
    <t>Des. Órgão SICOP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</si>
  <si>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</si>
  <si>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</si>
  <si>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</si>
  <si>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</si>
  <si>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</si>
  <si>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</si>
  <si>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Item nº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</si>
  <si>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</si>
  <si>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</si>
  <si>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</si>
  <si>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</si>
  <si>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</si>
  <si>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</si>
  <si>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</si>
  <si>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</si>
  <si>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</si>
  <si>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</si>
  <si>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</si>
  <si>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</si>
  <si>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</si>
  <si>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</si>
  <si>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</si>
  <si>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</si>
  <si>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</si>
  <si>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</si>
  <si>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</si>
  <si>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</si>
  <si>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</si>
  <si>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</si>
  <si>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</si>
  <si>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</si>
  <si>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</si>
  <si>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CACI - Casa Civil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</si>
  <si>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</si>
  <si>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</si>
  <si>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</si>
  <si>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</si>
  <si>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</si>
  <si>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</si>
  <si>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</si>
  <si>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</si>
  <si>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</si>
  <si>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</si>
  <si>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</si>
  <si>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</si>
  <si>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</si>
  <si>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</si>
  <si>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</si>
  <si>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</si>
  <si>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</si>
  <si>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</si>
  <si>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</si>
  <si>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</si>
  <si>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</si>
  <si>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</si>
  <si>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</si>
  <si>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</si>
  <si>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</si>
  <si>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</si>
  <si>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</si>
  <si>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</si>
  <si>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</si>
  <si>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</si>
  <si>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</si>
  <si>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</si>
  <si>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</si>
  <si>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</si>
  <si>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</si>
  <si>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</si>
  <si>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</si>
  <si>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</si>
  <si>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</si>
  <si>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</si>
  <si>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</si>
  <si>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</si>
  <si>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</si>
  <si>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</si>
  <si>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</si>
  <si>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</si>
  <si>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</si>
  <si>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</si>
  <si>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</si>
  <si>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</si>
  <si>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</si>
  <si>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</si>
  <si>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</si>
  <si>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</si>
  <si>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</si>
  <si>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</si>
  <si>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</si>
  <si>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</si>
  <si>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</si>
  <si>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</si>
  <si>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</si>
  <si>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</si>
  <si>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</si>
  <si>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</si>
  <si>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</si>
  <si>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</si>
  <si>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</si>
  <si>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</si>
  <si>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</si>
  <si>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</si>
  <si>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</si>
  <si>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</si>
  <si>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</si>
  <si>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SECOM - Secretaria de Estado de Comunicação do Distrito Federal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</si>
  <si>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</si>
  <si>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</si>
  <si>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</si>
  <si>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</si>
  <si>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Código E-Compras</t>
  </si>
  <si>
    <t>Cód. Item e-Compras</t>
  </si>
  <si>
    <t>Cód. Item Compras.Net</t>
  </si>
  <si>
    <t>Código_Item e-Compras</t>
  </si>
  <si>
    <t>Código_Item Compras.Net</t>
  </si>
  <si>
    <t>SODF - Secretaria de Estado de Obras e Infraestrutura do Distrito Federal</t>
  </si>
  <si>
    <t>SEAC - Secretaria de Estado de Atendimento Comunitário</t>
  </si>
  <si>
    <t>SECEC - Secretaria de Estado de Cultura e Economia Criativa do Distrito Federal</t>
  </si>
  <si>
    <t>Item</t>
  </si>
  <si>
    <t>Código Compras.net</t>
  </si>
  <si>
    <t>Código e-Compras</t>
  </si>
  <si>
    <t>Descrição e-Compras</t>
  </si>
  <si>
    <t>Qtd.</t>
  </si>
  <si>
    <t>Unidade</t>
  </si>
  <si>
    <t>unidade</t>
  </si>
  <si>
    <t>Registrado ARP 0051/2019</t>
  </si>
  <si>
    <t>Utilizado ARP 0051/2019</t>
  </si>
  <si>
    <t>PROC. SEI Nº 00040-00013959/2019-84</t>
  </si>
  <si>
    <t>PLS Nº 0089/2019</t>
  </si>
  <si>
    <t>3.3.90.30.22.01.0019.000018-01</t>
  </si>
  <si>
    <t>3.3.90.30.22.01.0026.000126-01</t>
  </si>
  <si>
    <t>3.3.90.30.22.01.0016.000001-01</t>
  </si>
  <si>
    <t>3.3.90.30.22.01.0016.000002-01</t>
  </si>
  <si>
    <t>3.3.90.30.22.01.0003.000002-01</t>
  </si>
  <si>
    <t>3.3.90.30.22.01.0001.000009-01</t>
  </si>
  <si>
    <t>3.3.90.30.22.01.0001.000010-01</t>
  </si>
  <si>
    <t>3.3.90.30.22.01.0014.000001-02</t>
  </si>
  <si>
    <t>3.3.90.30.22.01.0007.000007-01</t>
  </si>
  <si>
    <t>3.3.90.30.22.01.0074.000002-01</t>
  </si>
  <si>
    <t>3.3.90.30.22.01.0087.000001-01</t>
  </si>
  <si>
    <t>3.3.90.30.22.01.0002.000045-01</t>
  </si>
  <si>
    <t>3.3.90.30.22.05.0004.000006-01</t>
  </si>
  <si>
    <t>3.3.90.30.22.02.0008.000004-01</t>
  </si>
  <si>
    <t>3.3.90.30.22.02.0009.000001-02</t>
  </si>
  <si>
    <t>3.3.90.30.22.02.0004.000039-01</t>
  </si>
  <si>
    <t>3.3.90.30.22.02.0004.000038-01</t>
  </si>
  <si>
    <t>3.3.90.30.22.02.0004.000037-01</t>
  </si>
  <si>
    <t>3.3.90.30.22.02.0015.000003-02</t>
  </si>
  <si>
    <t>3.3.90.30.22.04.0001.000009-01</t>
  </si>
  <si>
    <t>3.3.90.30.22.03.0020.000024-01</t>
  </si>
  <si>
    <t>3.3.90.30.22.03.0114.000004-01</t>
  </si>
  <si>
    <t>3.3.90.30.22.03.0002.000002-02</t>
  </si>
  <si>
    <t>3.3.90.30.22.03.0080.000002-01</t>
  </si>
  <si>
    <t>BALDE,Material: Plástico, Capacidade: 5 litros, Características Adicionais: Com Alça.</t>
  </si>
  <si>
    <t>SEMOB - SECRETARIA DE ESTADO DE TRANSPORTE E MOBILIDADE DO DISTRITO FEDERAL</t>
  </si>
  <si>
    <t>RA-XIII - ADMINISTRAÇÃO REGIONAL DE SANTA MARIA</t>
  </si>
  <si>
    <t>RA-XV - ADMINISTRAÇÃO REGIONAL DO RECANTO DAS EMAS</t>
  </si>
  <si>
    <t>RA-XIX - ADMINISTRAÇÃO REGIONAL DA CANDANGOLÂNDIA</t>
  </si>
  <si>
    <t>IBRAM - INSTITUTO DO MEIO AMBIENTE E DOS RECURSOS HÍDRICOS DO DISTRITO FEDERAL - BRASÍLIA AMBIENTAL</t>
  </si>
  <si>
    <t>SEDES - SECRETARIA DE ESTADO DE DESENVOLVIMENTO SOCIAL DISTRITO FEDERAL</t>
  </si>
  <si>
    <t>CGDF - CONTROLADORIA-GERAL DO DISTRITO FEDERAL</t>
  </si>
  <si>
    <t>CAPACHO,MATERIAL: FIBRA SINTÉTICA, COMPRIMENTO: 200 CM, LARGURA: 100 CM, ESPESSURA: ENTRE 5 E 10 MM, CARACTERÍSTICAS ADICIONAIS: ANTIDERRAPANTE</t>
  </si>
  <si>
    <t>CACI - CASA CIVIL DO DISTRITO FEDERAL</t>
  </si>
  <si>
    <t>PGDF - PROCURADORIA-GERAL DO DISTRITO FEDERAL</t>
  </si>
  <si>
    <t>SSP - SECRETARIA DE ESTADO DE SEGURANÇA PÚBLICA DO DISTRITO FEDERAL</t>
  </si>
  <si>
    <t>SODF - SECRETARIA DE ESTADO DE OBRAS E INFRAESTRUTURA DO DISTRITO FEDERAL</t>
  </si>
  <si>
    <t>FJZB - FUNDAÇÃO JARDIM ZOOLÓGICO DE BRASÍLIA</t>
  </si>
  <si>
    <t>RA-XXX - ADMINISTRAÇÃO REGIONAL DE VICENTE PIRES</t>
  </si>
  <si>
    <t>SDE - SECRETARIA DE ESTADO DE DESENVOLVIMENTO ECONÔMICO DO DISTRITO FEDERAL</t>
  </si>
  <si>
    <t>SEFP - SECRETARIA DE ESTADO DE FAZENDA, PLANEJAMENTO, ORÇAMENTO E GESTÃO DO DISTRITO FEDERAL</t>
  </si>
  <si>
    <t>DESENTUPIDOR,MATERIAL BOCAL: PLÁSTICO FLEXÍVEL, MATERIAL CABO: MADEIRA, COMPRIMENTO: 15 CM, APLICAÇÃO: PIA</t>
  </si>
  <si>
    <t>SEE - SECRETARIA DE ESTADO DE EDUCAÇÃO DO DISTRITO FEDERAL</t>
  </si>
  <si>
    <t>DESENTUPIDOR,MATERIAL BOCAL: PLÁSTICO FLEXÍVEL, MATERIAL CABO: MADEIRA, COMPRIMENTO: 70 CM, APLICAÇÃO: VASO SANITÁRIO</t>
  </si>
  <si>
    <t>NOVACAP - COMPANHIA URBANIZADORA DA NOVA CAPITAL DO BRASIL</t>
  </si>
  <si>
    <t>ADASA - AGÊNCIA REGULADORA DE ÁGUAS, ENERGIA E SANEAMENTO BÁSICO DO DISTRITO FEDERAL</t>
  </si>
  <si>
    <t>ESCOVA SANITÁRIA,Material Cerdas: Nylon, Aplicação: Limpeza de vaso sanitário, Material Cabo: Plástico.</t>
  </si>
  <si>
    <t>SECEC - SECRETARIA DE ESTADO DE CULTURA E ECONOMIA CRIATIVA DO DISTRITO FEDERAL</t>
  </si>
  <si>
    <t>RA-XXI - ADMINISTRAÇÃO REGIONAL DO RIACHO FUNDO II</t>
  </si>
  <si>
    <t>SEJUS - SECRETARIA DE ESTADO DE JUSTIÇA E CIDADANIA DO DISTRITO FEDERAL</t>
  </si>
  <si>
    <t>ESPONJA LIMPEZA,Material: aço, Apresentação: pacote com 08 unidades.</t>
  </si>
  <si>
    <t>FUNAP - FUNDAÇÃO DE AMPARO AO TRABALHADOR PRESO</t>
  </si>
  <si>
    <t>FHB-DF - FUNDAÇÃO HEMOCENTRO DE BRASÍLIA</t>
  </si>
  <si>
    <t>FEPECS - FUNDAÇÃO DE ENSINO E PESQUISA EM CIÊNCIAS DA SAÚDE</t>
  </si>
  <si>
    <t>SLU - SERVIÇO DE LIMPEZA URBANA DO DISTRITO FEDERAL</t>
  </si>
  <si>
    <t>RA-III - ADMINISTRAÇÃO REGIONAL DE TAGUATINGA</t>
  </si>
  <si>
    <t>RA-IV - ADMINISTRAÇÃO REGIONAL DE BRAZLÂNDIA</t>
  </si>
  <si>
    <t>RA-IX - ADMINISTRAÇÃO REGIONAL DE CEILÂNDIA</t>
  </si>
  <si>
    <t>RA-XIV - ADMINISTRAÇÃO REGIONAL DE SÃO SEBASTIÃO</t>
  </si>
  <si>
    <t>RA-XX - ADMINISTRAÇÃO REGIONAL DE ÁGUAS CLARAS</t>
  </si>
  <si>
    <t>RA-XXV - ADMINISTRAÇÃO REGIONAL DO SETOR COMPLEMENTAR DE INDÚSTRIA E ABASTECIMENTO (ESTRUTURAL)</t>
  </si>
  <si>
    <t>SEDUH - SECRETARIA DE ESTADO DE DESENVOLVIMENTO URBANO E HABITAÇÃO DO DISTRITO FEDERAL</t>
  </si>
  <si>
    <t>CODHAB - COMPANHIA DE DESENVOLVIMENTO HABITACIONAL DO DISTRITO FEDERAL</t>
  </si>
  <si>
    <t>SEMA - SECRETARIA DE ESTADO DO MEIO AMBIENTE DO DISTRITO FEDERAL</t>
  </si>
  <si>
    <t>DPDF - DEFENSORIA PÚBLICA DO DISTRITO FEDERAL</t>
  </si>
  <si>
    <t>SECOM - SECRETARIA DE ESTADO DE COMUNICAÇÃO DO DISTRITO FEDERAL</t>
  </si>
  <si>
    <t>ESPONJA DE LIMPEZA,MATERIAL: ESPUMA DE POLIÉSTER OU NYLON, APRESENTAÇÃO: DUPLA FACE (MACIA E ÁSPERA),DIMENSÕES MÍNIMAS: 110 X 75 X 20MM.</t>
  </si>
  <si>
    <t>CODEPLAN - COMPANHIA DE PLANEJAMENTO DO DISTRITO FEDERAL</t>
  </si>
  <si>
    <t>RA-II - ADMINISTRAÇÃO REGIONAL DO GAMA</t>
  </si>
  <si>
    <t>RA-V - ADMINISTRAÇÃO REGIONAL DE SOBRADINHO</t>
  </si>
  <si>
    <t>RA-X - ADMINISTRAÇÃO REGIONAL DO GUARÁ</t>
  </si>
  <si>
    <t>RA-I - ADMINISTRAÇÃO REGIONAL DO PLANO PILOTO</t>
  </si>
  <si>
    <t>FAPDF - FUNDAÇÃO DE APOIO A PESQUISA DO DISTRITO FEDERAL</t>
  </si>
  <si>
    <t>RA-XXIV - ADMINISTRAÇÃO REGIONAL DO PARK WAY</t>
  </si>
  <si>
    <t>ESTOPA LIMPEZA,Material: fio algodão alvejado, Características Adicionais: 1ª qualidade, Unidade De Fornecimento: pacote com 1 quilograma</t>
  </si>
  <si>
    <t>pacote</t>
  </si>
  <si>
    <t>JBB - JARDIM BOTÂNICO DE BRASÍLIA</t>
  </si>
  <si>
    <t>PANO DE CHÃO PARA LIMPEZA,MATERIAL: ALGODÃO ALVEJADO, DIMENSÕES MÍNIMAS: 85 X 40 CM.</t>
  </si>
  <si>
    <t>CBMDF - CORPO DE BOMBEIROS MILITAR DO DISTRITO FEDERAL</t>
  </si>
  <si>
    <t>PANO MULTIUSO PARA LIMPEZA,CARACTERÍSTICAS: 100% FIBRAS DE VISCOSE, LÁTEX SINTÉTICO, DIMENSÕES: 60 X 33 CM, UNIDADE DE FORNECIMENTO: PACOTE COM 05 UNIDADES.</t>
  </si>
  <si>
    <t>SABONETEIRA,MATERIAL: PLÁSTICO, CAPACIDADE: 01 BARRA DE SABONETE 90G, CARACTERÍSTICAS ADICIONAIS: COM TAMPA, INCOLOR.</t>
  </si>
  <si>
    <t>SACO PARA LIXO,Material: Plástico, Capacidade: 100 Litros, Cor: À escolher, Unidade De Fornecimento: Pacote com 100 unidades.</t>
  </si>
  <si>
    <t>EMATER-DF - EMPRESA DE ASSISTÊNCIA TÉCNICA E EXTENSÃO RURAL DO DISTRITO FEDERAL</t>
  </si>
  <si>
    <t>BANHEIRA,CARACTERÍSTICAS: INFANTIL, PARA BANHO, EM PLÁSTICO RÍGIDO, CAPACIDADE DE 20 LITROS, COR A ESCOLHER, COM SABONETEIRA, MANGUEIRA E SUPORTE COM CAPACIDADE MÁXIMA DE 30KG.</t>
  </si>
  <si>
    <t>APARELHO DE BARBEAR,MATERIAL CORPO: PLÁSTICO, TIPO USO: DESCARTÁVEL, QUANTIDADE DE LÂMINAS: 02, UNIDADE DE FORNECIMENTO: PACOTE COM 02 UNIDADES.</t>
  </si>
  <si>
    <t>FRALDA DESCARTÁVEL,MATERIAL: POLÍMERO SUPERABSORVENTE, TIPO USO: GERIÁTRICO, FORMATO: ANATÔMICO, TAMANHO: GRANDE.</t>
  </si>
  <si>
    <t>FRALDA DESCARTÁVEL,MATERIAL: POLÍMERO SUPERABSORVENTE, TIPO USO: INFANTIL, FORMATO: ANATÔMICO, TAMANHO: GRANDE.</t>
  </si>
  <si>
    <t>FRALDA DESCARTÁVEL,MATERIAL: POLÍMERO SUPERABSORVENTE, TIPO USO: INFANTIL, FORMATO: ANATÔMICO, TAMANHO: MÉDIO.</t>
  </si>
  <si>
    <t>FRALDA DESCARTÁVEL,MATERIAL: POLÍMERO SUPERABSORVENTE, TIPO USO: INFANTIL, FORMATO: ANATÔMICO, TAMANHO: PEQUENO.</t>
  </si>
  <si>
    <t>GUARDANAPO,Material: papel de seda, Comprimento: 14 cm, Largura: 14 cm, Unidade De Fornecimento: pacote com 500 unidades</t>
  </si>
  <si>
    <t>CREME CONDICIONADOR PARA CABELOS,COMPOSIÇÃO: NEUTRO, APLICAÇÃO: TODOS OS TIPOS DE CABELOS, UNIDADE DE FORNECIMENTO: FRASCO COM 300 ML.</t>
  </si>
  <si>
    <t>CERA,COMPOSIÇÃO: LÍQUIDA, APLICAÇÃO: PARA ASSOALHO, CARACTERÍSTICAS ADICIONAIS: INCOLOR, UNIDADE DE FORNECIMENTO: EMBALAGEM COM 750ML.</t>
  </si>
  <si>
    <t>DESODORIZANTE SANITÁRIO,ASPECTO FÍSICO: SÓLIDO, FRAGRÂNCIA: A ESCOLHER, UNIDADE DE FORNECIMENTO: EMBALAGEM ENTRE 25 E 40 GRAMAS, COM SUPORTE.</t>
  </si>
  <si>
    <t>SODA CÁUSTICA,ASPECTO FÍSICO: ESCAMAS BRANCAS, APLICAÇÃO: LIMPEZA GERAL, UNIDADE DE FORNECIMENTO: EMBALAGEM DE 1KG</t>
  </si>
  <si>
    <t>SOLVENTE ECOLÓGICO,APLICAÇÃO: LIMPEZA E DESENGRAXE GERAL, UNIDADE DE FORNECIMENTO: EMBALAGEM DE 20 LITROS.</t>
  </si>
  <si>
    <t>APARELHO DE BARBEAR,Material Corpo: Plástico, Tipo Uso: Descartável, Quantidade de lâminas: 02, Unidade De Fornecimento: Pacote com 02 unidades. </t>
  </si>
  <si>
    <t>BANHEIRA,Características: infantil, para banho, em plástico rígido, capacidade de 20 litros, cor a escolher, com saboneteira, mangueira e suporte com capacidade máxima de 30kg. </t>
  </si>
  <si>
    <t>CAPACHO,Material: fibra sintética, Comprimento: 200 cm, Largura: 100 cm, Espessura: entre 5 e 10 mm, Características Adicionais: antiderrapante</t>
  </si>
  <si>
    <t>CERA,Composição: líquida, Aplicação: para assoalho, Características Adicionais: incolor, Unidade De Fornecimento: embalagem com 750ml.</t>
  </si>
  <si>
    <t>embalagem</t>
  </si>
  <si>
    <t>CREME CONDICIONADOR PARA CABELOS,Composição: Neutro, Aplicação: Todos os tipos de cabelos, Unidade De Fornecimento: Frasco com 300 ml.</t>
  </si>
  <si>
    <t>frasco</t>
  </si>
  <si>
    <t>CREME DENTAL,Composição: 1000 ppm de flúor, contendo monofluorfosfato, Unidade De Fornecimento: tubo de 90 gramas</t>
  </si>
  <si>
    <t>tubo</t>
  </si>
  <si>
    <t>DESENTUPIDOR,Material Bocal: plástico flexível, Material Cabo: madeira, Comprimento: 15 cm, Aplicação: pia</t>
  </si>
  <si>
    <t>DESENTUPIDOR,Material Bocal: plástico flexível, Material Cabo: madeira, Comprimento: 70 cm, Aplicação: vaso sanitário</t>
  </si>
  <si>
    <t>DESODORIZANTE SANITÁRIO,Aspecto Físico: sólido, Fragrância: a escolher, Unidade De Fornecimento: embalagem entre 25 e 40 gramas, com suporte.</t>
  </si>
  <si>
    <t>ESPONJA DE LIMPEZA,Material: aço, Apresentação: pacote com 08 unidades.</t>
  </si>
  <si>
    <t>ESPONJA DE LIMPEZA,Material: Espuma de poliéster ou nylon, Apresentação: Dupla face (macia e áspera),Dimensões Mínimas: 110 x 75 x 20mm.</t>
  </si>
  <si>
    <t>ESTOPA DE LIMPEZA,Material: fio algodão alvejado, Características Adicionais: 1ª qualidade, Unidade De Fornecimento: pacote com 1 quilograma </t>
  </si>
  <si>
    <t>FRALDA DESCARTÁVEL,Material: Polímero superabsorvente, Tipo Uso: Infantil, Formato: Anatômico, Tamanho: Grande.</t>
  </si>
  <si>
    <t>FRALDA DESCARTÁVEL,Material: Polímero superabsorvente, Tipo Uso: Infantil, Formato: Anatômico, Tamanho: Médio.</t>
  </si>
  <si>
    <t>FRALDA DESCARTÁVEL,Material: Polímero superabsorvente, Tipo Uso: Infantil, Formato: Anatômico, Tamanho: Pequeno.</t>
  </si>
  <si>
    <t>3.3.90.30.22.05.0003.000003-01</t>
  </si>
  <si>
    <t>LENÇO UMEDECIDO,Medidas: no mínimo 17x11cm, Tecido: não tecido, Características Adicionais: hipoalergênico, tipo uso: descartável, infantil, Componentes: isento de álcool, Tipo Embalagem: plástica com flip, com reabastecimento pelo refil, com no mínimo 70 unidades.</t>
  </si>
  <si>
    <t>PANO DE CHÃO PARA LIMPEZA,Material: algodão alvejado, Dimensões Mínimas: 85 x 40 cm.</t>
  </si>
  <si>
    <t>PANO MULTIUSO PARA LIMPEZA,Características: 100% fibras de viscose, látex sintético, Dimensões: 60 x 33 cm, Unidade de Fornecimento: Pacote com 05 unidades.</t>
  </si>
  <si>
    <t>SABONETEIRA,Material: plástico, Capacidade: 01 barra de sabonete 90g, Características Adicionais: com tampa, incolor.</t>
  </si>
  <si>
    <t>SODA CÁUSTICA,Aspecto Físico: escamas brancas, Aplicação: limpeza geral, Unidade De Fornecimento: embalagem de 1kg</t>
  </si>
  <si>
    <t>SOLVENTE ECOLÓGICO,Aplicação: Limpeza e desengraxe geral, Unidade De Fornecimento: Embalagem de 20 litros.</t>
  </si>
  <si>
    <t>Unidade Medida e-Compras</t>
  </si>
  <si>
    <t>DESENTUPIDOR 15 cm</t>
  </si>
  <si>
    <t>DESENTUPIDOR 70 cm</t>
  </si>
  <si>
    <t>FRALDA DESCARTÁVEL "G"</t>
  </si>
  <si>
    <t>FRALDA DESCARTÁVEL "M"</t>
  </si>
  <si>
    <t>FRALDA DESCARTÁVEL "P"</t>
  </si>
  <si>
    <t>Embalagem</t>
  </si>
  <si>
    <t>Frasco</t>
  </si>
  <si>
    <t>SEEC - Secretaria de Estado de Economia do Distrito Federal</t>
  </si>
  <si>
    <t>DF-LEGAL Secretaria de Estado de Proteção da Ordem Urbanística do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</si>
</sst>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9" fontId="0" fillId="5" borderId="7" xfId="21" applyFon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5" fillId="4" borderId="8" xfId="0" applyFont="1" applyFill="1" applyBorder="1" applyAlignment="1" applyProtection="1">
      <alignment horizontal="left" vertical="top" wrapText="1"/>
      <protection/>
    </xf>
    <xf numFmtId="0" fontId="5" fillId="4" borderId="9" xfId="0" applyFont="1" applyFill="1" applyBorder="1" applyAlignment="1" applyProtection="1">
      <alignment horizontal="right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5" fillId="4" borderId="18" xfId="0" applyFont="1" applyFill="1" applyBorder="1" applyAlignment="1" applyProtection="1">
      <alignment horizontal="right" vertical="center" wrapText="1"/>
      <protection/>
    </xf>
    <xf numFmtId="0" fontId="5" fillId="4" borderId="9" xfId="0" applyFont="1" applyFill="1" applyBorder="1" applyAlignment="1" applyProtection="1">
      <alignment horizontal="right" vertical="center" wrapText="1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4" fontId="2" fillId="4" borderId="17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17" xfId="0" applyNumberFormat="1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left" vertical="top" wrapText="1"/>
      <protection/>
    </xf>
    <xf numFmtId="0" fontId="5" fillId="4" borderId="9" xfId="0" applyFont="1" applyFill="1" applyBorder="1" applyAlignment="1" applyProtection="1">
      <alignment horizontal="left" vertical="top" wrapText="1"/>
      <protection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10" fillId="9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10" fillId="9" borderId="19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">
      <selection activeCell="B2" sqref="B2:B26"/>
    </sheetView>
  </sheetViews>
  <sheetFormatPr defaultColWidth="9.140625" defaultRowHeight="15"/>
  <cols>
    <col min="2" max="2" width="18.00390625" style="0" customWidth="1"/>
    <col min="3" max="3" width="31.8515625" style="0" customWidth="1"/>
    <col min="4" max="4" width="68.421875" style="0" customWidth="1"/>
    <col min="5" max="5" width="12.28125" style="0" customWidth="1"/>
  </cols>
  <sheetData>
    <row r="1" spans="1:6" ht="47.25">
      <c r="A1" s="75" t="s">
        <v>124</v>
      </c>
      <c r="B1" s="75" t="s">
        <v>125</v>
      </c>
      <c r="C1" s="75" t="s">
        <v>126</v>
      </c>
      <c r="D1" s="75" t="s">
        <v>127</v>
      </c>
      <c r="E1" s="73" t="s">
        <v>255</v>
      </c>
      <c r="F1" s="73" t="s">
        <v>128</v>
      </c>
    </row>
    <row r="2" spans="1:6" ht="47.25">
      <c r="A2" s="74">
        <v>1</v>
      </c>
      <c r="B2" s="74">
        <v>5207</v>
      </c>
      <c r="C2" s="74" t="s">
        <v>148</v>
      </c>
      <c r="D2" s="74" t="s">
        <v>230</v>
      </c>
      <c r="E2" s="74" t="s">
        <v>210</v>
      </c>
      <c r="F2" s="74">
        <v>0</v>
      </c>
    </row>
    <row r="3" spans="1:6" ht="31.5">
      <c r="A3" s="74">
        <v>2</v>
      </c>
      <c r="B3" s="74">
        <v>94382</v>
      </c>
      <c r="C3" s="74" t="s">
        <v>135</v>
      </c>
      <c r="D3" s="74" t="s">
        <v>159</v>
      </c>
      <c r="E3" s="74" t="s">
        <v>130</v>
      </c>
      <c r="F3" s="74">
        <v>26</v>
      </c>
    </row>
    <row r="4" spans="1:6" ht="47.25">
      <c r="A4" s="74">
        <v>3</v>
      </c>
      <c r="B4" s="74">
        <v>76821</v>
      </c>
      <c r="C4" s="74" t="s">
        <v>147</v>
      </c>
      <c r="D4" s="74" t="s">
        <v>231</v>
      </c>
      <c r="E4" s="74" t="s">
        <v>130</v>
      </c>
      <c r="F4" s="74">
        <v>30</v>
      </c>
    </row>
    <row r="5" spans="1:6" ht="47.25">
      <c r="A5" s="74">
        <v>4</v>
      </c>
      <c r="B5" s="74">
        <v>27634</v>
      </c>
      <c r="C5" s="74" t="s">
        <v>136</v>
      </c>
      <c r="D5" s="74" t="s">
        <v>232</v>
      </c>
      <c r="E5" s="74" t="s">
        <v>130</v>
      </c>
      <c r="F5" s="74">
        <v>35</v>
      </c>
    </row>
    <row r="6" spans="1:6" ht="31.5">
      <c r="A6" s="74">
        <v>5</v>
      </c>
      <c r="B6" s="74">
        <v>292586</v>
      </c>
      <c r="C6" s="74" t="s">
        <v>155</v>
      </c>
      <c r="D6" s="74" t="s">
        <v>233</v>
      </c>
      <c r="E6" s="74" t="s">
        <v>234</v>
      </c>
      <c r="F6" s="74">
        <v>0</v>
      </c>
    </row>
    <row r="7" spans="1:6" ht="47.25">
      <c r="A7" s="74">
        <v>6</v>
      </c>
      <c r="B7" s="74">
        <v>224785</v>
      </c>
      <c r="C7" s="74" t="s">
        <v>154</v>
      </c>
      <c r="D7" s="74" t="s">
        <v>235</v>
      </c>
      <c r="E7" s="74" t="s">
        <v>236</v>
      </c>
      <c r="F7" s="74">
        <v>727</v>
      </c>
    </row>
    <row r="8" spans="1:6" ht="31.5">
      <c r="A8" s="74">
        <v>7</v>
      </c>
      <c r="B8" s="74">
        <v>436841</v>
      </c>
      <c r="C8" s="74" t="s">
        <v>149</v>
      </c>
      <c r="D8" s="74" t="s">
        <v>237</v>
      </c>
      <c r="E8" s="74" t="s">
        <v>238</v>
      </c>
      <c r="F8" s="74">
        <v>184000</v>
      </c>
    </row>
    <row r="9" spans="1:6" ht="31.5">
      <c r="A9" s="74">
        <v>8</v>
      </c>
      <c r="B9" s="74">
        <v>72656</v>
      </c>
      <c r="C9" s="74" t="s">
        <v>137</v>
      </c>
      <c r="D9" s="74" t="s">
        <v>239</v>
      </c>
      <c r="E9" s="74" t="s">
        <v>130</v>
      </c>
      <c r="F9" s="74">
        <v>22</v>
      </c>
    </row>
    <row r="10" spans="1:6" ht="31.5">
      <c r="A10" s="74">
        <v>9</v>
      </c>
      <c r="B10" s="74">
        <v>102598</v>
      </c>
      <c r="C10" s="74" t="s">
        <v>138</v>
      </c>
      <c r="D10" s="74" t="s">
        <v>240</v>
      </c>
      <c r="E10" s="74" t="s">
        <v>130</v>
      </c>
      <c r="F10" s="74">
        <v>68</v>
      </c>
    </row>
    <row r="11" spans="1:6" ht="47.25">
      <c r="A11" s="74">
        <v>10</v>
      </c>
      <c r="B11" s="74">
        <v>292572</v>
      </c>
      <c r="C11" s="74" t="s">
        <v>156</v>
      </c>
      <c r="D11" s="74" t="s">
        <v>241</v>
      </c>
      <c r="E11" s="74" t="s">
        <v>234</v>
      </c>
      <c r="F11" s="74">
        <v>36</v>
      </c>
    </row>
    <row r="12" spans="1:6" ht="31.5">
      <c r="A12" s="74">
        <v>11</v>
      </c>
      <c r="B12" s="74">
        <v>333358</v>
      </c>
      <c r="C12" s="74" t="s">
        <v>139</v>
      </c>
      <c r="D12" s="74" t="s">
        <v>181</v>
      </c>
      <c r="E12" s="74" t="s">
        <v>130</v>
      </c>
      <c r="F12" s="74">
        <v>31</v>
      </c>
    </row>
    <row r="13" spans="1:6" ht="31.5">
      <c r="A13" s="74">
        <v>12</v>
      </c>
      <c r="B13" s="74">
        <v>433820</v>
      </c>
      <c r="C13" s="74" t="s">
        <v>140</v>
      </c>
      <c r="D13" s="74" t="s">
        <v>242</v>
      </c>
      <c r="E13" s="74" t="s">
        <v>210</v>
      </c>
      <c r="F13" s="74">
        <v>2652</v>
      </c>
    </row>
    <row r="14" spans="1:6" ht="47.25">
      <c r="A14" s="74">
        <v>13</v>
      </c>
      <c r="B14" s="74">
        <v>419326</v>
      </c>
      <c r="C14" s="74" t="s">
        <v>141</v>
      </c>
      <c r="D14" s="74" t="s">
        <v>243</v>
      </c>
      <c r="E14" s="74" t="s">
        <v>130</v>
      </c>
      <c r="F14" s="74">
        <v>1052</v>
      </c>
    </row>
    <row r="15" spans="1:6" ht="47.25">
      <c r="A15" s="74">
        <v>14</v>
      </c>
      <c r="B15" s="74">
        <v>227348</v>
      </c>
      <c r="C15" s="74" t="s">
        <v>142</v>
      </c>
      <c r="D15" s="74" t="s">
        <v>244</v>
      </c>
      <c r="E15" s="74" t="s">
        <v>210</v>
      </c>
      <c r="F15" s="74">
        <v>127</v>
      </c>
    </row>
    <row r="16" spans="1:6" ht="31.5">
      <c r="A16" s="74">
        <v>15</v>
      </c>
      <c r="B16" s="74">
        <v>402674</v>
      </c>
      <c r="C16" s="74" t="s">
        <v>150</v>
      </c>
      <c r="D16" s="74" t="s">
        <v>245</v>
      </c>
      <c r="E16" s="74" t="s">
        <v>130</v>
      </c>
      <c r="F16" s="74">
        <v>7396</v>
      </c>
    </row>
    <row r="17" spans="1:6" ht="31.5">
      <c r="A17" s="74">
        <v>16</v>
      </c>
      <c r="B17" s="74">
        <v>358100</v>
      </c>
      <c r="C17" s="74" t="s">
        <v>151</v>
      </c>
      <c r="D17" s="74" t="s">
        <v>246</v>
      </c>
      <c r="E17" s="74" t="s">
        <v>130</v>
      </c>
      <c r="F17" s="74">
        <v>12000</v>
      </c>
    </row>
    <row r="18" spans="1:6" ht="31.5">
      <c r="A18" s="74">
        <v>17</v>
      </c>
      <c r="B18" s="74">
        <v>358087</v>
      </c>
      <c r="C18" s="74" t="s">
        <v>152</v>
      </c>
      <c r="D18" s="74" t="s">
        <v>247</v>
      </c>
      <c r="E18" s="74" t="s">
        <v>130</v>
      </c>
      <c r="F18" s="74">
        <v>6000</v>
      </c>
    </row>
    <row r="19" spans="1:6" ht="31.5">
      <c r="A19" s="74">
        <v>18</v>
      </c>
      <c r="B19" s="74">
        <v>27332</v>
      </c>
      <c r="C19" s="74" t="s">
        <v>153</v>
      </c>
      <c r="D19" s="74" t="s">
        <v>224</v>
      </c>
      <c r="E19" s="74" t="s">
        <v>210</v>
      </c>
      <c r="F19" s="74">
        <v>410</v>
      </c>
    </row>
    <row r="20" spans="1:6" ht="78.75">
      <c r="A20" s="74">
        <v>19</v>
      </c>
      <c r="B20" s="74">
        <v>434965</v>
      </c>
      <c r="C20" s="74" t="s">
        <v>248</v>
      </c>
      <c r="D20" s="74" t="s">
        <v>249</v>
      </c>
      <c r="E20" s="74" t="s">
        <v>210</v>
      </c>
      <c r="F20" s="74">
        <v>40</v>
      </c>
    </row>
    <row r="21" spans="1:6" ht="31.5">
      <c r="A21" s="74">
        <v>20</v>
      </c>
      <c r="B21" s="74">
        <v>352424</v>
      </c>
      <c r="C21" s="74" t="s">
        <v>143</v>
      </c>
      <c r="D21" s="74" t="s">
        <v>250</v>
      </c>
      <c r="E21" s="74" t="s">
        <v>130</v>
      </c>
      <c r="F21" s="74">
        <v>7062</v>
      </c>
    </row>
    <row r="22" spans="1:6" ht="47.25">
      <c r="A22" s="74">
        <v>21</v>
      </c>
      <c r="B22" s="74">
        <v>228366</v>
      </c>
      <c r="C22" s="74" t="s">
        <v>144</v>
      </c>
      <c r="D22" s="74" t="s">
        <v>251</v>
      </c>
      <c r="E22" s="74" t="s">
        <v>210</v>
      </c>
      <c r="F22" s="74">
        <v>429</v>
      </c>
    </row>
    <row r="23" spans="1:6" ht="31.5">
      <c r="A23" s="74">
        <v>22</v>
      </c>
      <c r="B23" s="74">
        <v>53007</v>
      </c>
      <c r="C23" s="74" t="s">
        <v>145</v>
      </c>
      <c r="D23" s="74" t="s">
        <v>252</v>
      </c>
      <c r="E23" s="74" t="s">
        <v>130</v>
      </c>
      <c r="F23" s="74">
        <v>600</v>
      </c>
    </row>
    <row r="24" spans="1:6" ht="31.5">
      <c r="A24" s="74">
        <v>23</v>
      </c>
      <c r="B24" s="74">
        <v>226094</v>
      </c>
      <c r="C24" s="74" t="s">
        <v>146</v>
      </c>
      <c r="D24" s="74" t="s">
        <v>216</v>
      </c>
      <c r="E24" s="74" t="s">
        <v>210</v>
      </c>
      <c r="F24" s="74">
        <v>1645</v>
      </c>
    </row>
    <row r="25" spans="1:6" ht="31.5">
      <c r="A25" s="74">
        <v>24</v>
      </c>
      <c r="B25" s="74">
        <v>445526</v>
      </c>
      <c r="C25" s="74" t="s">
        <v>157</v>
      </c>
      <c r="D25" s="74" t="s">
        <v>253</v>
      </c>
      <c r="E25" s="74" t="s">
        <v>234</v>
      </c>
      <c r="F25" s="74">
        <v>42</v>
      </c>
    </row>
    <row r="26" spans="1:6" ht="31.5">
      <c r="A26" s="74">
        <v>25</v>
      </c>
      <c r="B26" s="74">
        <v>259734</v>
      </c>
      <c r="C26" s="74" t="s">
        <v>158</v>
      </c>
      <c r="D26" s="74" t="s">
        <v>254</v>
      </c>
      <c r="E26" s="74" t="s">
        <v>234</v>
      </c>
      <c r="F26" s="74">
        <v>7</v>
      </c>
    </row>
  </sheetData>
  <sheetProtection algorithmName="SHA-512" hashValue="gMIJhsEcxWS7QSnxJw6rz5pqI1oZU3E4pXjkWVb3i+xaZ99brMlvshV/YofT+t7FXnLfpIfJqWlHSJ8d2PRdXQ==" saltValue="jXFJeLvInt7jcgKNc4BVzQ==" spinCount="100000" sheet="1" objects="1" scenarios="1"/>
  <printOptions/>
  <pageMargins left="0.511811024" right="0.511811024" top="0.787401575" bottom="0.787401575" header="0.31496062" footer="0.31496062"/>
  <pageSetup horizontalDpi="597" verticalDpi="597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zoomScale="80" zoomScaleNormal="80" workbookViewId="0" topLeftCell="A1">
      <selection activeCell="D6" sqref="D6"/>
    </sheetView>
  </sheetViews>
  <sheetFormatPr defaultColWidth="9.140625" defaultRowHeight="15"/>
  <cols>
    <col min="1" max="1" width="34.00390625" style="1" customWidth="1"/>
    <col min="2" max="2" width="39.421875" style="1" customWidth="1"/>
    <col min="3" max="3" width="33.28125" style="27" customWidth="1"/>
    <col min="4" max="4" width="64.140625" style="27" customWidth="1"/>
    <col min="5" max="5" width="13.8515625" style="1" customWidth="1"/>
    <col min="6" max="6" width="12.421875" style="1" bestFit="1" customWidth="1"/>
    <col min="7" max="7" width="39.57421875" style="27" customWidth="1"/>
    <col min="8" max="8" width="23.28125" style="1" customWidth="1"/>
    <col min="9" max="9" width="19.140625" style="1" customWidth="1"/>
    <col min="10" max="16384" width="9.140625" style="1" customWidth="1"/>
  </cols>
  <sheetData>
    <row r="1" spans="1:9" ht="31.5">
      <c r="A1" s="33" t="s">
        <v>116</v>
      </c>
      <c r="B1" s="33" t="s">
        <v>0</v>
      </c>
      <c r="C1" s="33" t="s">
        <v>1</v>
      </c>
      <c r="D1" s="33" t="s">
        <v>2</v>
      </c>
      <c r="E1" s="33" t="s">
        <v>57</v>
      </c>
      <c r="F1" s="34" t="s">
        <v>3</v>
      </c>
      <c r="G1" s="33" t="s">
        <v>4</v>
      </c>
      <c r="H1" s="33" t="s">
        <v>131</v>
      </c>
      <c r="I1" s="35" t="s">
        <v>132</v>
      </c>
    </row>
    <row r="2" spans="1:9" ht="47.25" customHeight="1">
      <c r="A2" s="37" t="s">
        <v>135</v>
      </c>
      <c r="B2" s="38" t="str">
        <f aca="true" t="shared" si="0" ref="B2:B65">CONCATENATE(A2," - ",F2)</f>
        <v>3.3.90.30.22.01.0019.000018-01 - 90</v>
      </c>
      <c r="C2" s="44" t="str">
        <f>LEFT(D2,SEARCH(",",D2,1)-1)</f>
        <v>BALDE</v>
      </c>
      <c r="D2" s="28" t="s">
        <v>159</v>
      </c>
      <c r="E2" s="36" t="s">
        <v>130</v>
      </c>
      <c r="F2" s="36">
        <v>90</v>
      </c>
      <c r="G2" s="39" t="s">
        <v>160</v>
      </c>
      <c r="H2" s="36">
        <v>5</v>
      </c>
      <c r="I2" s="36">
        <v>0</v>
      </c>
    </row>
    <row r="3" spans="1:9" ht="47.25" customHeight="1">
      <c r="A3" s="37" t="s">
        <v>135</v>
      </c>
      <c r="B3" s="38" t="str">
        <f t="shared" si="0"/>
        <v>3.3.90.30.22.01.0019.000018-01 - 143</v>
      </c>
      <c r="C3" s="44" t="str">
        <f aca="true" t="shared" si="1" ref="C3:C66">LEFT(D3,SEARCH(",",D3,1)-1)</f>
        <v>BALDE</v>
      </c>
      <c r="D3" s="28" t="s">
        <v>159</v>
      </c>
      <c r="E3" s="36" t="s">
        <v>130</v>
      </c>
      <c r="F3" s="36">
        <v>143</v>
      </c>
      <c r="G3" s="39" t="s">
        <v>161</v>
      </c>
      <c r="H3" s="36">
        <v>12</v>
      </c>
      <c r="I3" s="36">
        <v>0</v>
      </c>
    </row>
    <row r="4" spans="1:9" ht="47.25" customHeight="1">
      <c r="A4" s="37" t="s">
        <v>135</v>
      </c>
      <c r="B4" s="38" t="str">
        <f t="shared" si="0"/>
        <v>3.3.90.30.22.01.0019.000018-01 - 145</v>
      </c>
      <c r="C4" s="44" t="str">
        <f t="shared" si="1"/>
        <v>BALDE</v>
      </c>
      <c r="D4" s="28" t="s">
        <v>159</v>
      </c>
      <c r="E4" s="36" t="s">
        <v>130</v>
      </c>
      <c r="F4" s="36">
        <v>145</v>
      </c>
      <c r="G4" s="39" t="s">
        <v>162</v>
      </c>
      <c r="H4" s="36">
        <v>28</v>
      </c>
      <c r="I4" s="36">
        <v>0</v>
      </c>
    </row>
    <row r="5" spans="1:9" ht="47.25" customHeight="1">
      <c r="A5" s="37" t="s">
        <v>135</v>
      </c>
      <c r="B5" s="38" t="str">
        <f t="shared" si="0"/>
        <v>3.3.90.30.22.01.0019.000018-01 - 147</v>
      </c>
      <c r="C5" s="44" t="str">
        <f t="shared" si="1"/>
        <v>BALDE</v>
      </c>
      <c r="D5" s="28" t="s">
        <v>159</v>
      </c>
      <c r="E5" s="36" t="s">
        <v>130</v>
      </c>
      <c r="F5" s="36">
        <v>147</v>
      </c>
      <c r="G5" s="39" t="s">
        <v>163</v>
      </c>
      <c r="H5" s="36">
        <v>6</v>
      </c>
      <c r="I5" s="36">
        <v>6</v>
      </c>
    </row>
    <row r="6" spans="1:9" ht="47.25" customHeight="1">
      <c r="A6" s="37" t="s">
        <v>135</v>
      </c>
      <c r="B6" s="38" t="str">
        <f t="shared" si="0"/>
        <v>3.3.90.30.22.01.0019.000018-01 - 391</v>
      </c>
      <c r="C6" s="44" t="str">
        <f t="shared" si="1"/>
        <v>BALDE</v>
      </c>
      <c r="D6" s="28" t="s">
        <v>159</v>
      </c>
      <c r="E6" s="36" t="s">
        <v>130</v>
      </c>
      <c r="F6" s="36">
        <v>391</v>
      </c>
      <c r="G6" s="39" t="s">
        <v>164</v>
      </c>
      <c r="H6" s="36">
        <v>20</v>
      </c>
      <c r="I6" s="36">
        <v>20</v>
      </c>
    </row>
    <row r="7" spans="1:9" ht="47.25" customHeight="1">
      <c r="A7" s="37" t="s">
        <v>135</v>
      </c>
      <c r="B7" s="38" t="str">
        <f t="shared" si="0"/>
        <v>3.3.90.30.22.01.0019.000018-01 - 431</v>
      </c>
      <c r="C7" s="44" t="str">
        <f t="shared" si="1"/>
        <v>BALDE</v>
      </c>
      <c r="D7" s="28" t="s">
        <v>159</v>
      </c>
      <c r="E7" s="36" t="s">
        <v>130</v>
      </c>
      <c r="F7" s="36">
        <v>431</v>
      </c>
      <c r="G7" s="39" t="s">
        <v>165</v>
      </c>
      <c r="H7" s="36">
        <v>112</v>
      </c>
      <c r="I7" s="36">
        <v>0</v>
      </c>
    </row>
    <row r="8" spans="1:9" ht="47.25" customHeight="1">
      <c r="A8" s="37" t="s">
        <v>135</v>
      </c>
      <c r="B8" s="38" t="str">
        <f t="shared" si="0"/>
        <v>3.3.90.30.22.01.0019.000018-01 - 480</v>
      </c>
      <c r="C8" s="44" t="str">
        <f t="shared" si="1"/>
        <v>BALDE</v>
      </c>
      <c r="D8" s="28" t="s">
        <v>159</v>
      </c>
      <c r="E8" s="36" t="s">
        <v>130</v>
      </c>
      <c r="F8" s="36">
        <v>480</v>
      </c>
      <c r="G8" s="39" t="s">
        <v>166</v>
      </c>
      <c r="H8" s="36">
        <v>20</v>
      </c>
      <c r="I8" s="36">
        <v>0</v>
      </c>
    </row>
    <row r="9" spans="1:9" ht="47.25" customHeight="1">
      <c r="A9" s="37" t="s">
        <v>136</v>
      </c>
      <c r="B9" s="38" t="str">
        <f t="shared" si="0"/>
        <v>3.3.90.30.22.01.0026.000126-01 - 2</v>
      </c>
      <c r="C9" s="44" t="str">
        <f t="shared" si="1"/>
        <v>CAPACHO</v>
      </c>
      <c r="D9" s="28" t="s">
        <v>167</v>
      </c>
      <c r="E9" s="36" t="s">
        <v>129</v>
      </c>
      <c r="F9" s="36">
        <v>2</v>
      </c>
      <c r="G9" s="39" t="s">
        <v>168</v>
      </c>
      <c r="H9" s="36">
        <v>10</v>
      </c>
      <c r="I9" s="36">
        <v>8</v>
      </c>
    </row>
    <row r="10" spans="1:9" ht="47.25" customHeight="1">
      <c r="A10" s="37" t="s">
        <v>136</v>
      </c>
      <c r="B10" s="38" t="str">
        <f t="shared" si="0"/>
        <v>3.3.90.30.22.01.0026.000126-01 - 20</v>
      </c>
      <c r="C10" s="44" t="str">
        <f t="shared" si="1"/>
        <v>CAPACHO</v>
      </c>
      <c r="D10" s="28" t="s">
        <v>167</v>
      </c>
      <c r="E10" s="36" t="s">
        <v>129</v>
      </c>
      <c r="F10" s="36">
        <v>20</v>
      </c>
      <c r="G10" s="39" t="s">
        <v>169</v>
      </c>
      <c r="H10" s="36">
        <v>5</v>
      </c>
      <c r="I10" s="36">
        <v>0</v>
      </c>
    </row>
    <row r="11" spans="1:9" ht="47.25" customHeight="1">
      <c r="A11" s="37" t="s">
        <v>136</v>
      </c>
      <c r="B11" s="38" t="str">
        <f t="shared" si="0"/>
        <v>3.3.90.30.22.01.0026.000126-01 - 50</v>
      </c>
      <c r="C11" s="44" t="str">
        <f t="shared" si="1"/>
        <v>CAPACHO</v>
      </c>
      <c r="D11" s="28" t="s">
        <v>167</v>
      </c>
      <c r="E11" s="36" t="s">
        <v>129</v>
      </c>
      <c r="F11" s="36">
        <v>50</v>
      </c>
      <c r="G11" s="39" t="s">
        <v>170</v>
      </c>
      <c r="H11" s="36">
        <v>3</v>
      </c>
      <c r="I11" s="36">
        <v>3</v>
      </c>
    </row>
    <row r="12" spans="1:9" ht="47.25" customHeight="1">
      <c r="A12" s="37" t="s">
        <v>136</v>
      </c>
      <c r="B12" s="38" t="str">
        <f t="shared" si="0"/>
        <v>3.3.90.30.22.01.0026.000126-01 - 90</v>
      </c>
      <c r="C12" s="44" t="str">
        <f t="shared" si="1"/>
        <v>CAPACHO</v>
      </c>
      <c r="D12" s="28" t="s">
        <v>167</v>
      </c>
      <c r="E12" s="36" t="s">
        <v>129</v>
      </c>
      <c r="F12" s="36">
        <v>90</v>
      </c>
      <c r="G12" s="39" t="s">
        <v>160</v>
      </c>
      <c r="H12" s="36">
        <v>2</v>
      </c>
      <c r="I12" s="36">
        <v>0</v>
      </c>
    </row>
    <row r="13" spans="1:9" ht="47.25" customHeight="1">
      <c r="A13" s="37" t="s">
        <v>136</v>
      </c>
      <c r="B13" s="38" t="str">
        <f t="shared" si="0"/>
        <v>3.3.90.30.22.01.0026.000126-01 - 110</v>
      </c>
      <c r="C13" s="44" t="str">
        <f t="shared" si="1"/>
        <v>CAPACHO</v>
      </c>
      <c r="D13" s="28" t="s">
        <v>167</v>
      </c>
      <c r="E13" s="36" t="s">
        <v>129</v>
      </c>
      <c r="F13" s="36">
        <v>110</v>
      </c>
      <c r="G13" s="39" t="s">
        <v>171</v>
      </c>
      <c r="H13" s="36">
        <v>6</v>
      </c>
      <c r="I13" s="36">
        <v>6</v>
      </c>
    </row>
    <row r="14" spans="1:9" ht="47.25" customHeight="1">
      <c r="A14" s="37" t="s">
        <v>136</v>
      </c>
      <c r="B14" s="38" t="str">
        <f t="shared" si="0"/>
        <v>3.3.90.30.22.01.0026.000126-01 - 143</v>
      </c>
      <c r="C14" s="44" t="str">
        <f t="shared" si="1"/>
        <v>CAPACHO</v>
      </c>
      <c r="D14" s="28" t="s">
        <v>167</v>
      </c>
      <c r="E14" s="36" t="s">
        <v>129</v>
      </c>
      <c r="F14" s="36">
        <v>143</v>
      </c>
      <c r="G14" s="39" t="s">
        <v>161</v>
      </c>
      <c r="H14" s="36">
        <v>15</v>
      </c>
      <c r="I14" s="36">
        <v>0</v>
      </c>
    </row>
    <row r="15" spans="1:9" ht="47.25" customHeight="1">
      <c r="A15" s="37" t="s">
        <v>136</v>
      </c>
      <c r="B15" s="38" t="str">
        <f t="shared" si="0"/>
        <v>3.3.90.30.22.01.0026.000126-01 - 145</v>
      </c>
      <c r="C15" s="44" t="str">
        <f t="shared" si="1"/>
        <v>CAPACHO</v>
      </c>
      <c r="D15" s="28" t="s">
        <v>167</v>
      </c>
      <c r="E15" s="36" t="s">
        <v>129</v>
      </c>
      <c r="F15" s="36">
        <v>145</v>
      </c>
      <c r="G15" s="39" t="s">
        <v>162</v>
      </c>
      <c r="H15" s="36">
        <v>12</v>
      </c>
      <c r="I15" s="36">
        <v>0</v>
      </c>
    </row>
    <row r="16" spans="1:9" ht="47.25" customHeight="1">
      <c r="A16" s="37" t="s">
        <v>136</v>
      </c>
      <c r="B16" s="38" t="str">
        <f t="shared" si="0"/>
        <v>3.3.90.30.22.01.0026.000126-01 - 196</v>
      </c>
      <c r="C16" s="44" t="str">
        <f t="shared" si="1"/>
        <v>CAPACHO</v>
      </c>
      <c r="D16" s="28" t="s">
        <v>167</v>
      </c>
      <c r="E16" s="36" t="s">
        <v>129</v>
      </c>
      <c r="F16" s="36">
        <v>196</v>
      </c>
      <c r="G16" s="39" t="s">
        <v>172</v>
      </c>
      <c r="H16" s="36">
        <v>2</v>
      </c>
      <c r="I16" s="36">
        <v>0</v>
      </c>
    </row>
    <row r="17" spans="1:9" ht="47.25" customHeight="1">
      <c r="A17" s="37" t="s">
        <v>136</v>
      </c>
      <c r="B17" s="38" t="str">
        <f t="shared" si="0"/>
        <v>3.3.90.30.22.01.0026.000126-01 - 366</v>
      </c>
      <c r="C17" s="44" t="str">
        <f t="shared" si="1"/>
        <v>CAPACHO</v>
      </c>
      <c r="D17" s="28" t="s">
        <v>167</v>
      </c>
      <c r="E17" s="36" t="s">
        <v>129</v>
      </c>
      <c r="F17" s="36">
        <v>366</v>
      </c>
      <c r="G17" s="39" t="s">
        <v>173</v>
      </c>
      <c r="H17" s="36">
        <v>25</v>
      </c>
      <c r="I17" s="36">
        <v>15</v>
      </c>
    </row>
    <row r="18" spans="1:9" ht="47.25" customHeight="1">
      <c r="A18" s="37" t="s">
        <v>136</v>
      </c>
      <c r="B18" s="38" t="str">
        <f t="shared" si="0"/>
        <v>3.3.90.30.22.01.0026.000126-01 - 370</v>
      </c>
      <c r="C18" s="44" t="str">
        <f t="shared" si="1"/>
        <v>CAPACHO</v>
      </c>
      <c r="D18" s="28" t="s">
        <v>167</v>
      </c>
      <c r="E18" s="36" t="s">
        <v>129</v>
      </c>
      <c r="F18" s="36">
        <v>370</v>
      </c>
      <c r="G18" s="39" t="s">
        <v>174</v>
      </c>
      <c r="H18" s="36">
        <v>2</v>
      </c>
      <c r="I18" s="36">
        <v>1</v>
      </c>
    </row>
    <row r="19" spans="1:9" ht="47.25" customHeight="1">
      <c r="A19" s="37" t="s">
        <v>136</v>
      </c>
      <c r="B19" s="38" t="str">
        <f t="shared" si="0"/>
        <v>3.3.90.30.22.01.0026.000126-01 - 391</v>
      </c>
      <c r="C19" s="44" t="str">
        <f t="shared" si="1"/>
        <v>CAPACHO</v>
      </c>
      <c r="D19" s="28" t="s">
        <v>167</v>
      </c>
      <c r="E19" s="36" t="s">
        <v>129</v>
      </c>
      <c r="F19" s="36">
        <v>391</v>
      </c>
      <c r="G19" s="39" t="s">
        <v>164</v>
      </c>
      <c r="H19" s="36">
        <v>40</v>
      </c>
      <c r="I19" s="36">
        <v>2</v>
      </c>
    </row>
    <row r="20" spans="1:9" ht="47.25" customHeight="1">
      <c r="A20" s="37" t="s">
        <v>136</v>
      </c>
      <c r="B20" s="38" t="str">
        <f t="shared" si="0"/>
        <v>3.3.90.30.22.01.0026.000126-01 - 40</v>
      </c>
      <c r="C20" s="44" t="str">
        <f t="shared" si="1"/>
        <v>CAPACHO</v>
      </c>
      <c r="D20" s="28" t="s">
        <v>167</v>
      </c>
      <c r="E20" s="36" t="s">
        <v>129</v>
      </c>
      <c r="F20" s="36">
        <v>40</v>
      </c>
      <c r="G20" s="39" t="s">
        <v>175</v>
      </c>
      <c r="H20" s="36">
        <v>25</v>
      </c>
      <c r="I20" s="36">
        <v>0</v>
      </c>
    </row>
    <row r="21" spans="1:9" ht="47.25" customHeight="1">
      <c r="A21" s="37" t="s">
        <v>136</v>
      </c>
      <c r="B21" s="38" t="str">
        <f t="shared" si="0"/>
        <v>3.3.90.30.22.01.0026.000126-01 - 431</v>
      </c>
      <c r="C21" s="44" t="str">
        <f t="shared" si="1"/>
        <v>CAPACHO</v>
      </c>
      <c r="D21" s="28" t="s">
        <v>167</v>
      </c>
      <c r="E21" s="36" t="s">
        <v>129</v>
      </c>
      <c r="F21" s="36">
        <v>431</v>
      </c>
      <c r="G21" s="39" t="s">
        <v>165</v>
      </c>
      <c r="H21" s="36">
        <v>79</v>
      </c>
      <c r="I21" s="36">
        <v>0</v>
      </c>
    </row>
    <row r="22" spans="1:9" ht="47.25">
      <c r="A22" s="37" t="s">
        <v>137</v>
      </c>
      <c r="B22" s="38" t="str">
        <f t="shared" si="0"/>
        <v>3.3.90.30.22.01.0016.000001-01 - 50</v>
      </c>
      <c r="C22" s="44" t="str">
        <f t="shared" si="1"/>
        <v>DESENTUPIDOR</v>
      </c>
      <c r="D22" s="28" t="s">
        <v>176</v>
      </c>
      <c r="E22" s="36" t="s">
        <v>129</v>
      </c>
      <c r="F22" s="36">
        <v>50</v>
      </c>
      <c r="G22" s="39" t="s">
        <v>170</v>
      </c>
      <c r="H22" s="36">
        <v>13</v>
      </c>
      <c r="I22" s="36">
        <v>13</v>
      </c>
    </row>
    <row r="23" spans="1:9" ht="47.25">
      <c r="A23" s="37" t="s">
        <v>137</v>
      </c>
      <c r="B23" s="38" t="str">
        <f t="shared" si="0"/>
        <v>3.3.90.30.22.01.0016.000001-01 - 80</v>
      </c>
      <c r="C23" s="44" t="str">
        <f t="shared" si="1"/>
        <v>DESENTUPIDOR</v>
      </c>
      <c r="D23" s="28" t="s">
        <v>176</v>
      </c>
      <c r="E23" s="36" t="s">
        <v>129</v>
      </c>
      <c r="F23" s="36">
        <v>80</v>
      </c>
      <c r="G23" s="39" t="s">
        <v>177</v>
      </c>
      <c r="H23" s="36">
        <v>1</v>
      </c>
      <c r="I23" s="36">
        <v>0</v>
      </c>
    </row>
    <row r="24" spans="1:9" ht="47.25">
      <c r="A24" s="37" t="s">
        <v>137</v>
      </c>
      <c r="B24" s="38" t="str">
        <f t="shared" si="0"/>
        <v>3.3.90.30.22.01.0016.000001-01 - 90</v>
      </c>
      <c r="C24" s="44" t="str">
        <f t="shared" si="1"/>
        <v>DESENTUPIDOR</v>
      </c>
      <c r="D24" s="28" t="s">
        <v>176</v>
      </c>
      <c r="E24" s="36" t="s">
        <v>129</v>
      </c>
      <c r="F24" s="36">
        <v>90</v>
      </c>
      <c r="G24" s="39" t="s">
        <v>160</v>
      </c>
      <c r="H24" s="36">
        <v>5</v>
      </c>
      <c r="I24" s="36">
        <v>0</v>
      </c>
    </row>
    <row r="25" spans="1:9" ht="47.25">
      <c r="A25" s="37" t="s">
        <v>137</v>
      </c>
      <c r="B25" s="38" t="str">
        <f t="shared" si="0"/>
        <v>3.3.90.30.22.01.0016.000001-01 - 143</v>
      </c>
      <c r="C25" s="44" t="str">
        <f t="shared" si="1"/>
        <v>DESENTUPIDOR</v>
      </c>
      <c r="D25" s="28" t="s">
        <v>176</v>
      </c>
      <c r="E25" s="36" t="s">
        <v>129</v>
      </c>
      <c r="F25" s="36">
        <v>143</v>
      </c>
      <c r="G25" s="39" t="s">
        <v>161</v>
      </c>
      <c r="H25" s="36">
        <v>9</v>
      </c>
      <c r="I25" s="36">
        <v>0</v>
      </c>
    </row>
    <row r="26" spans="1:9" ht="47.25">
      <c r="A26" s="37" t="s">
        <v>137</v>
      </c>
      <c r="B26" s="38" t="str">
        <f t="shared" si="0"/>
        <v>3.3.90.30.22.01.0016.000001-01 - 145</v>
      </c>
      <c r="C26" s="44" t="str">
        <f t="shared" si="1"/>
        <v>DESENTUPIDOR</v>
      </c>
      <c r="D26" s="28" t="s">
        <v>176</v>
      </c>
      <c r="E26" s="36" t="s">
        <v>129</v>
      </c>
      <c r="F26" s="36">
        <v>145</v>
      </c>
      <c r="G26" s="39" t="s">
        <v>162</v>
      </c>
      <c r="H26" s="36">
        <v>14</v>
      </c>
      <c r="I26" s="36">
        <v>0</v>
      </c>
    </row>
    <row r="27" spans="1:9" ht="47.25">
      <c r="A27" s="37" t="s">
        <v>137</v>
      </c>
      <c r="B27" s="38" t="str">
        <f t="shared" si="0"/>
        <v>3.3.90.30.22.01.0016.000001-01 - 147</v>
      </c>
      <c r="C27" s="44" t="str">
        <f t="shared" si="1"/>
        <v>DESENTUPIDOR</v>
      </c>
      <c r="D27" s="28" t="s">
        <v>176</v>
      </c>
      <c r="E27" s="36" t="s">
        <v>129</v>
      </c>
      <c r="F27" s="36">
        <v>147</v>
      </c>
      <c r="G27" s="39" t="s">
        <v>163</v>
      </c>
      <c r="H27" s="36">
        <v>5</v>
      </c>
      <c r="I27" s="36">
        <v>0</v>
      </c>
    </row>
    <row r="28" spans="1:9" ht="47.25">
      <c r="A28" s="37" t="s">
        <v>137</v>
      </c>
      <c r="B28" s="38" t="str">
        <f t="shared" si="0"/>
        <v>3.3.90.30.22.01.0016.000001-01 - 196</v>
      </c>
      <c r="C28" s="44" t="str">
        <f t="shared" si="1"/>
        <v>DESENTUPIDOR</v>
      </c>
      <c r="D28" s="28" t="s">
        <v>176</v>
      </c>
      <c r="E28" s="36" t="s">
        <v>129</v>
      </c>
      <c r="F28" s="36">
        <v>196</v>
      </c>
      <c r="G28" s="39" t="s">
        <v>172</v>
      </c>
      <c r="H28" s="36">
        <v>3</v>
      </c>
      <c r="I28" s="36">
        <v>0</v>
      </c>
    </row>
    <row r="29" spans="1:9" ht="47.25">
      <c r="A29" s="37" t="s">
        <v>137</v>
      </c>
      <c r="B29" s="38" t="str">
        <f t="shared" si="0"/>
        <v>3.3.90.30.22.01.0016.000001-01 - 366</v>
      </c>
      <c r="C29" s="44" t="str">
        <f t="shared" si="1"/>
        <v>DESENTUPIDOR</v>
      </c>
      <c r="D29" s="28" t="s">
        <v>176</v>
      </c>
      <c r="E29" s="36" t="s">
        <v>129</v>
      </c>
      <c r="F29" s="36">
        <v>366</v>
      </c>
      <c r="G29" s="39" t="s">
        <v>173</v>
      </c>
      <c r="H29" s="36">
        <v>5</v>
      </c>
      <c r="I29" s="36">
        <v>5</v>
      </c>
    </row>
    <row r="30" spans="1:9" ht="47.25">
      <c r="A30" s="37" t="s">
        <v>137</v>
      </c>
      <c r="B30" s="38" t="str">
        <f t="shared" si="0"/>
        <v>3.3.90.30.22.01.0016.000001-01 - 2</v>
      </c>
      <c r="C30" s="44" t="str">
        <f t="shared" si="1"/>
        <v>DESENTUPIDOR</v>
      </c>
      <c r="D30" s="28" t="s">
        <v>176</v>
      </c>
      <c r="E30" s="36" t="s">
        <v>129</v>
      </c>
      <c r="F30" s="36">
        <v>2</v>
      </c>
      <c r="G30" s="39" t="s">
        <v>168</v>
      </c>
      <c r="H30" s="36">
        <v>8</v>
      </c>
      <c r="I30" s="36">
        <v>4</v>
      </c>
    </row>
    <row r="31" spans="1:9" ht="47.25">
      <c r="A31" s="37" t="s">
        <v>137</v>
      </c>
      <c r="B31" s="38" t="str">
        <f t="shared" si="0"/>
        <v>3.3.90.30.22.01.0016.000001-01 - 431</v>
      </c>
      <c r="C31" s="44" t="str">
        <f t="shared" si="1"/>
        <v>DESENTUPIDOR</v>
      </c>
      <c r="D31" s="28" t="s">
        <v>176</v>
      </c>
      <c r="E31" s="36" t="s">
        <v>129</v>
      </c>
      <c r="F31" s="36">
        <v>431</v>
      </c>
      <c r="G31" s="39" t="s">
        <v>165</v>
      </c>
      <c r="H31" s="36">
        <v>42</v>
      </c>
      <c r="I31" s="36">
        <v>0</v>
      </c>
    </row>
    <row r="32" spans="1:9" ht="47.25">
      <c r="A32" s="37" t="s">
        <v>138</v>
      </c>
      <c r="B32" s="38" t="str">
        <f t="shared" si="0"/>
        <v>3.3.90.30.22.01.0016.000002-01 - 50</v>
      </c>
      <c r="C32" s="44" t="str">
        <f t="shared" si="1"/>
        <v>DESENTUPIDOR</v>
      </c>
      <c r="D32" s="28" t="s">
        <v>178</v>
      </c>
      <c r="E32" s="36" t="s">
        <v>129</v>
      </c>
      <c r="F32" s="36">
        <v>50</v>
      </c>
      <c r="G32" s="39" t="s">
        <v>170</v>
      </c>
      <c r="H32" s="36">
        <v>100</v>
      </c>
      <c r="I32" s="36">
        <v>30</v>
      </c>
    </row>
    <row r="33" spans="1:9" ht="47.25">
      <c r="A33" s="37" t="s">
        <v>138</v>
      </c>
      <c r="B33" s="38" t="str">
        <f t="shared" si="0"/>
        <v>3.3.90.30.22.01.0016.000002-01 - 90</v>
      </c>
      <c r="C33" s="44" t="str">
        <f t="shared" si="1"/>
        <v>DESENTUPIDOR</v>
      </c>
      <c r="D33" s="28" t="s">
        <v>178</v>
      </c>
      <c r="E33" s="36" t="s">
        <v>129</v>
      </c>
      <c r="F33" s="36">
        <v>90</v>
      </c>
      <c r="G33" s="39" t="s">
        <v>160</v>
      </c>
      <c r="H33" s="36">
        <v>5</v>
      </c>
      <c r="I33" s="36">
        <v>0</v>
      </c>
    </row>
    <row r="34" spans="1:9" ht="47.25">
      <c r="A34" s="37" t="s">
        <v>138</v>
      </c>
      <c r="B34" s="38" t="str">
        <f t="shared" si="0"/>
        <v>3.3.90.30.22.01.0016.000002-01 - 112</v>
      </c>
      <c r="C34" s="44" t="str">
        <f t="shared" si="1"/>
        <v>DESENTUPIDOR</v>
      </c>
      <c r="D34" s="28" t="s">
        <v>178</v>
      </c>
      <c r="E34" s="36" t="s">
        <v>129</v>
      </c>
      <c r="F34" s="36">
        <v>112</v>
      </c>
      <c r="G34" s="39" t="s">
        <v>179</v>
      </c>
      <c r="H34" s="36">
        <v>16</v>
      </c>
      <c r="I34" s="36">
        <v>0</v>
      </c>
    </row>
    <row r="35" spans="1:9" ht="47.25">
      <c r="A35" s="37" t="s">
        <v>138</v>
      </c>
      <c r="B35" s="38" t="str">
        <f t="shared" si="0"/>
        <v>3.3.90.30.22.01.0016.000002-01 - 145</v>
      </c>
      <c r="C35" s="44" t="str">
        <f t="shared" si="1"/>
        <v>DESENTUPIDOR</v>
      </c>
      <c r="D35" s="28" t="s">
        <v>178</v>
      </c>
      <c r="E35" s="36" t="s">
        <v>129</v>
      </c>
      <c r="F35" s="36">
        <v>145</v>
      </c>
      <c r="G35" s="39" t="s">
        <v>162</v>
      </c>
      <c r="H35" s="36">
        <v>20</v>
      </c>
      <c r="I35" s="36">
        <v>0</v>
      </c>
    </row>
    <row r="36" spans="1:9" ht="47.25">
      <c r="A36" s="37" t="s">
        <v>138</v>
      </c>
      <c r="B36" s="38" t="str">
        <f t="shared" si="0"/>
        <v>3.3.90.30.22.01.0016.000002-01 - 196</v>
      </c>
      <c r="C36" s="44" t="str">
        <f t="shared" si="1"/>
        <v>DESENTUPIDOR</v>
      </c>
      <c r="D36" s="28" t="s">
        <v>178</v>
      </c>
      <c r="E36" s="36" t="s">
        <v>129</v>
      </c>
      <c r="F36" s="36">
        <v>196</v>
      </c>
      <c r="G36" s="39" t="s">
        <v>172</v>
      </c>
      <c r="H36" s="36">
        <v>6</v>
      </c>
      <c r="I36" s="36">
        <v>0</v>
      </c>
    </row>
    <row r="37" spans="1:9" ht="47.25">
      <c r="A37" s="37" t="s">
        <v>138</v>
      </c>
      <c r="B37" s="38" t="str">
        <f t="shared" si="0"/>
        <v>3.3.90.30.22.01.0016.000002-01 - 197</v>
      </c>
      <c r="C37" s="44" t="str">
        <f t="shared" si="1"/>
        <v>DESENTUPIDOR</v>
      </c>
      <c r="D37" s="28" t="s">
        <v>178</v>
      </c>
      <c r="E37" s="36" t="s">
        <v>129</v>
      </c>
      <c r="F37" s="36">
        <v>197</v>
      </c>
      <c r="G37" s="39" t="s">
        <v>180</v>
      </c>
      <c r="H37" s="36">
        <v>1</v>
      </c>
      <c r="I37" s="36">
        <v>0</v>
      </c>
    </row>
    <row r="38" spans="1:9" ht="47.25">
      <c r="A38" s="37" t="s">
        <v>138</v>
      </c>
      <c r="B38" s="38" t="str">
        <f t="shared" si="0"/>
        <v>3.3.90.30.22.01.0016.000002-01 - 366</v>
      </c>
      <c r="C38" s="44" t="str">
        <f t="shared" si="1"/>
        <v>DESENTUPIDOR</v>
      </c>
      <c r="D38" s="28" t="s">
        <v>178</v>
      </c>
      <c r="E38" s="36" t="s">
        <v>129</v>
      </c>
      <c r="F38" s="36">
        <v>366</v>
      </c>
      <c r="G38" s="39" t="s">
        <v>173</v>
      </c>
      <c r="H38" s="36">
        <v>5</v>
      </c>
      <c r="I38" s="36">
        <v>0</v>
      </c>
    </row>
    <row r="39" spans="1:9" ht="63">
      <c r="A39" s="37" t="s">
        <v>138</v>
      </c>
      <c r="B39" s="38" t="str">
        <f t="shared" si="0"/>
        <v>3.3.90.30.22.01.0016.000002-01 - 391</v>
      </c>
      <c r="C39" s="44" t="str">
        <f t="shared" si="1"/>
        <v>DESENTUPIDOR</v>
      </c>
      <c r="D39" s="28" t="s">
        <v>178</v>
      </c>
      <c r="E39" s="36" t="s">
        <v>129</v>
      </c>
      <c r="F39" s="36">
        <v>391</v>
      </c>
      <c r="G39" s="39" t="s">
        <v>164</v>
      </c>
      <c r="H39" s="36">
        <v>38</v>
      </c>
      <c r="I39" s="36">
        <v>38</v>
      </c>
    </row>
    <row r="40" spans="1:9" ht="47.25">
      <c r="A40" s="37" t="s">
        <v>138</v>
      </c>
      <c r="B40" s="38" t="str">
        <f t="shared" si="0"/>
        <v>3.3.90.30.22.01.0016.000002-01 - 431</v>
      </c>
      <c r="C40" s="44" t="str">
        <f t="shared" si="1"/>
        <v>DESENTUPIDOR</v>
      </c>
      <c r="D40" s="28" t="s">
        <v>178</v>
      </c>
      <c r="E40" s="36" t="s">
        <v>129</v>
      </c>
      <c r="F40" s="36">
        <v>431</v>
      </c>
      <c r="G40" s="39" t="s">
        <v>165</v>
      </c>
      <c r="H40" s="36">
        <v>76</v>
      </c>
      <c r="I40" s="36">
        <v>0</v>
      </c>
    </row>
    <row r="41" spans="1:9" ht="31.5">
      <c r="A41" s="37" t="s">
        <v>139</v>
      </c>
      <c r="B41" s="38" t="str">
        <f t="shared" si="0"/>
        <v>3.3.90.30.22.01.0003.000002-01 - 2</v>
      </c>
      <c r="C41" s="44" t="str">
        <f t="shared" si="1"/>
        <v>ESCOVA SANITÁRIA</v>
      </c>
      <c r="D41" s="28" t="s">
        <v>181</v>
      </c>
      <c r="E41" s="36" t="s">
        <v>130</v>
      </c>
      <c r="F41" s="36">
        <v>2</v>
      </c>
      <c r="G41" s="39" t="s">
        <v>168</v>
      </c>
      <c r="H41" s="36">
        <v>10</v>
      </c>
      <c r="I41" s="36">
        <v>0</v>
      </c>
    </row>
    <row r="42" spans="1:9" ht="47.25">
      <c r="A42" s="37" t="s">
        <v>139</v>
      </c>
      <c r="B42" s="38" t="str">
        <f t="shared" si="0"/>
        <v>3.3.90.30.22.01.0003.000002-01 - 90</v>
      </c>
      <c r="C42" s="44" t="str">
        <f t="shared" si="1"/>
        <v>ESCOVA SANITÁRIA</v>
      </c>
      <c r="D42" s="28" t="s">
        <v>181</v>
      </c>
      <c r="E42" s="36" t="s">
        <v>130</v>
      </c>
      <c r="F42" s="36">
        <v>90</v>
      </c>
      <c r="G42" s="39" t="s">
        <v>160</v>
      </c>
      <c r="H42" s="36">
        <v>10</v>
      </c>
      <c r="I42" s="36">
        <v>0</v>
      </c>
    </row>
    <row r="43" spans="1:9" ht="47.25">
      <c r="A43" s="37" t="s">
        <v>139</v>
      </c>
      <c r="B43" s="38" t="str">
        <f t="shared" si="0"/>
        <v>3.3.90.30.22.01.0003.000002-01 - 150</v>
      </c>
      <c r="C43" s="44" t="str">
        <f t="shared" si="1"/>
        <v>ESCOVA SANITÁRIA</v>
      </c>
      <c r="D43" s="28" t="s">
        <v>181</v>
      </c>
      <c r="E43" s="36" t="s">
        <v>130</v>
      </c>
      <c r="F43" s="36">
        <v>150</v>
      </c>
      <c r="G43" s="39" t="s">
        <v>182</v>
      </c>
      <c r="H43" s="36">
        <v>1</v>
      </c>
      <c r="I43" s="36">
        <v>0</v>
      </c>
    </row>
    <row r="44" spans="1:9" ht="31.5">
      <c r="A44" s="37" t="s">
        <v>139</v>
      </c>
      <c r="B44" s="38" t="str">
        <f t="shared" si="0"/>
        <v>3.3.90.30.22.01.0003.000002-01 - 301</v>
      </c>
      <c r="C44" s="44" t="str">
        <f t="shared" si="1"/>
        <v>ESCOVA SANITÁRIA</v>
      </c>
      <c r="D44" s="28" t="s">
        <v>181</v>
      </c>
      <c r="E44" s="36" t="s">
        <v>130</v>
      </c>
      <c r="F44" s="36">
        <v>301</v>
      </c>
      <c r="G44" s="39" t="s">
        <v>183</v>
      </c>
      <c r="H44" s="36">
        <v>1</v>
      </c>
      <c r="I44" s="36">
        <v>0</v>
      </c>
    </row>
    <row r="45" spans="1:9" ht="63">
      <c r="A45" s="37" t="s">
        <v>139</v>
      </c>
      <c r="B45" s="38" t="str">
        <f t="shared" si="0"/>
        <v>3.3.90.30.22.01.0003.000002-01 - 391</v>
      </c>
      <c r="C45" s="44" t="str">
        <f t="shared" si="1"/>
        <v>ESCOVA SANITÁRIA</v>
      </c>
      <c r="D45" s="28" t="s">
        <v>181</v>
      </c>
      <c r="E45" s="36" t="s">
        <v>130</v>
      </c>
      <c r="F45" s="36">
        <v>391</v>
      </c>
      <c r="G45" s="39" t="s">
        <v>164</v>
      </c>
      <c r="H45" s="36">
        <v>31</v>
      </c>
      <c r="I45" s="36">
        <v>31</v>
      </c>
    </row>
    <row r="46" spans="1:9" ht="47.25">
      <c r="A46" s="37" t="s">
        <v>139</v>
      </c>
      <c r="B46" s="38" t="str">
        <f t="shared" si="0"/>
        <v>3.3.90.30.22.01.0003.000002-01 - 400</v>
      </c>
      <c r="C46" s="44" t="str">
        <f t="shared" si="1"/>
        <v>ESCOVA SANITÁRIA</v>
      </c>
      <c r="D46" s="28" t="s">
        <v>181</v>
      </c>
      <c r="E46" s="36" t="s">
        <v>130</v>
      </c>
      <c r="F46" s="36">
        <v>400</v>
      </c>
      <c r="G46" s="39" t="s">
        <v>184</v>
      </c>
      <c r="H46" s="36">
        <v>25</v>
      </c>
      <c r="I46" s="36">
        <v>0</v>
      </c>
    </row>
    <row r="47" spans="1:9" ht="47.25">
      <c r="A47" s="37" t="s">
        <v>139</v>
      </c>
      <c r="B47" s="38" t="str">
        <f t="shared" si="0"/>
        <v>3.3.90.30.22.01.0003.000002-01 - 431</v>
      </c>
      <c r="C47" s="44" t="str">
        <f t="shared" si="1"/>
        <v>ESCOVA SANITÁRIA</v>
      </c>
      <c r="D47" s="28" t="s">
        <v>181</v>
      </c>
      <c r="E47" s="36" t="s">
        <v>130</v>
      </c>
      <c r="F47" s="36">
        <v>431</v>
      </c>
      <c r="G47" s="39" t="s">
        <v>165</v>
      </c>
      <c r="H47" s="36">
        <v>207</v>
      </c>
      <c r="I47" s="36">
        <v>0</v>
      </c>
    </row>
    <row r="48" spans="1:9" ht="31.5">
      <c r="A48" s="37" t="s">
        <v>140</v>
      </c>
      <c r="B48" s="38" t="str">
        <f t="shared" si="0"/>
        <v>3.3.90.30.22.01.0001.000009-01 - 2</v>
      </c>
      <c r="C48" s="44" t="str">
        <f t="shared" si="1"/>
        <v>ESPONJA LIMPEZA</v>
      </c>
      <c r="D48" s="28" t="s">
        <v>185</v>
      </c>
      <c r="E48" s="36" t="s">
        <v>130</v>
      </c>
      <c r="F48" s="36">
        <v>2</v>
      </c>
      <c r="G48" s="39" t="s">
        <v>168</v>
      </c>
      <c r="H48" s="36">
        <v>248</v>
      </c>
      <c r="I48" s="36">
        <v>80</v>
      </c>
    </row>
    <row r="49" spans="1:9" ht="31.5">
      <c r="A49" s="37" t="s">
        <v>140</v>
      </c>
      <c r="B49" s="38" t="str">
        <f t="shared" si="0"/>
        <v>3.3.90.30.22.01.0001.000009-01 - 20</v>
      </c>
      <c r="C49" s="44" t="str">
        <f t="shared" si="1"/>
        <v>ESPONJA LIMPEZA</v>
      </c>
      <c r="D49" s="28" t="s">
        <v>185</v>
      </c>
      <c r="E49" s="36" t="s">
        <v>130</v>
      </c>
      <c r="F49" s="36">
        <v>20</v>
      </c>
      <c r="G49" s="39" t="s">
        <v>169</v>
      </c>
      <c r="H49" s="36">
        <v>11</v>
      </c>
      <c r="I49" s="36">
        <v>11</v>
      </c>
    </row>
    <row r="50" spans="1:9" ht="63">
      <c r="A50" s="37" t="s">
        <v>140</v>
      </c>
      <c r="B50" s="38" t="str">
        <f t="shared" si="0"/>
        <v>3.3.90.30.22.01.0001.000009-01 - 40</v>
      </c>
      <c r="C50" s="44" t="str">
        <f t="shared" si="1"/>
        <v>ESPONJA LIMPEZA</v>
      </c>
      <c r="D50" s="28" t="s">
        <v>185</v>
      </c>
      <c r="E50" s="36" t="s">
        <v>130</v>
      </c>
      <c r="F50" s="36">
        <v>40</v>
      </c>
      <c r="G50" s="39" t="s">
        <v>175</v>
      </c>
      <c r="H50" s="36">
        <v>62</v>
      </c>
      <c r="I50" s="36">
        <v>0</v>
      </c>
    </row>
    <row r="51" spans="1:9" ht="47.25">
      <c r="A51" s="37" t="s">
        <v>140</v>
      </c>
      <c r="B51" s="38" t="str">
        <f t="shared" si="0"/>
        <v>3.3.90.30.22.01.0001.000009-01 - 50</v>
      </c>
      <c r="C51" s="44" t="str">
        <f t="shared" si="1"/>
        <v>ESPONJA LIMPEZA</v>
      </c>
      <c r="D51" s="28" t="s">
        <v>185</v>
      </c>
      <c r="E51" s="36" t="s">
        <v>130</v>
      </c>
      <c r="F51" s="36">
        <v>50</v>
      </c>
      <c r="G51" s="39" t="s">
        <v>170</v>
      </c>
      <c r="H51" s="36">
        <v>300</v>
      </c>
      <c r="I51" s="36">
        <v>300</v>
      </c>
    </row>
    <row r="52" spans="1:9" ht="31.5">
      <c r="A52" s="37" t="s">
        <v>140</v>
      </c>
      <c r="B52" s="38" t="str">
        <f t="shared" si="0"/>
        <v>3.3.90.30.22.01.0001.000009-01 - 56</v>
      </c>
      <c r="C52" s="44" t="str">
        <f t="shared" si="1"/>
        <v>ESPONJA LIMPEZA</v>
      </c>
      <c r="D52" s="28" t="s">
        <v>185</v>
      </c>
      <c r="E52" s="36" t="s">
        <v>130</v>
      </c>
      <c r="F52" s="36">
        <v>56</v>
      </c>
      <c r="G52" s="39" t="s">
        <v>186</v>
      </c>
      <c r="H52" s="36">
        <v>48</v>
      </c>
      <c r="I52" s="36">
        <v>20</v>
      </c>
    </row>
    <row r="53" spans="1:9" ht="31.5">
      <c r="A53" s="37" t="s">
        <v>140</v>
      </c>
      <c r="B53" s="38" t="str">
        <f t="shared" si="0"/>
        <v>3.3.90.30.22.01.0001.000009-01 - 63</v>
      </c>
      <c r="C53" s="44" t="str">
        <f t="shared" si="1"/>
        <v>ESPONJA LIMPEZA</v>
      </c>
      <c r="D53" s="28" t="s">
        <v>185</v>
      </c>
      <c r="E53" s="36" t="s">
        <v>130</v>
      </c>
      <c r="F53" s="36">
        <v>63</v>
      </c>
      <c r="G53" s="39" t="s">
        <v>187</v>
      </c>
      <c r="H53" s="36">
        <v>12</v>
      </c>
      <c r="I53" s="36">
        <v>12</v>
      </c>
    </row>
    <row r="54" spans="1:9" ht="31.5">
      <c r="A54" s="37" t="s">
        <v>140</v>
      </c>
      <c r="B54" s="38" t="str">
        <f t="shared" si="0"/>
        <v>3.3.90.30.22.01.0001.000009-01 - 64</v>
      </c>
      <c r="C54" s="44" t="str">
        <f t="shared" si="1"/>
        <v>ESPONJA LIMPEZA</v>
      </c>
      <c r="D54" s="28" t="s">
        <v>185</v>
      </c>
      <c r="E54" s="36" t="s">
        <v>130</v>
      </c>
      <c r="F54" s="36">
        <v>64</v>
      </c>
      <c r="G54" s="39" t="s">
        <v>188</v>
      </c>
      <c r="H54" s="36">
        <v>29</v>
      </c>
      <c r="I54" s="36">
        <v>29</v>
      </c>
    </row>
    <row r="55" spans="1:9" ht="47.25">
      <c r="A55" s="37" t="s">
        <v>140</v>
      </c>
      <c r="B55" s="38" t="str">
        <f t="shared" si="0"/>
        <v>3.3.90.30.22.01.0001.000009-01 - 70</v>
      </c>
      <c r="C55" s="44" t="str">
        <f t="shared" si="1"/>
        <v>ESPONJA LIMPEZA</v>
      </c>
      <c r="D55" s="28" t="s">
        <v>185</v>
      </c>
      <c r="E55" s="36" t="s">
        <v>130</v>
      </c>
      <c r="F55" s="36">
        <v>70</v>
      </c>
      <c r="G55" s="39" t="s">
        <v>36</v>
      </c>
      <c r="H55" s="36">
        <v>212</v>
      </c>
      <c r="I55" s="36">
        <v>0</v>
      </c>
    </row>
    <row r="56" spans="1:9" ht="31.5">
      <c r="A56" s="37" t="s">
        <v>140</v>
      </c>
      <c r="B56" s="38" t="str">
        <f t="shared" si="0"/>
        <v>3.3.90.30.22.01.0001.000009-01 - 80</v>
      </c>
      <c r="C56" s="44" t="str">
        <f t="shared" si="1"/>
        <v>ESPONJA LIMPEZA</v>
      </c>
      <c r="D56" s="28" t="s">
        <v>185</v>
      </c>
      <c r="E56" s="36" t="s">
        <v>130</v>
      </c>
      <c r="F56" s="36">
        <v>80</v>
      </c>
      <c r="G56" s="39" t="s">
        <v>177</v>
      </c>
      <c r="H56" s="36">
        <v>1000</v>
      </c>
      <c r="I56" s="36">
        <v>0</v>
      </c>
    </row>
    <row r="57" spans="1:9" ht="47.25">
      <c r="A57" s="37" t="s">
        <v>140</v>
      </c>
      <c r="B57" s="38" t="str">
        <f t="shared" si="0"/>
        <v>3.3.90.30.22.01.0001.000009-01 - 90</v>
      </c>
      <c r="C57" s="44" t="str">
        <f t="shared" si="1"/>
        <v>ESPONJA LIMPEZA</v>
      </c>
      <c r="D57" s="28" t="s">
        <v>185</v>
      </c>
      <c r="E57" s="36" t="s">
        <v>130</v>
      </c>
      <c r="F57" s="36">
        <v>90</v>
      </c>
      <c r="G57" s="39" t="s">
        <v>160</v>
      </c>
      <c r="H57" s="36">
        <v>6</v>
      </c>
      <c r="I57" s="36">
        <v>0</v>
      </c>
    </row>
    <row r="58" spans="1:9" ht="31.5">
      <c r="A58" s="37" t="s">
        <v>140</v>
      </c>
      <c r="B58" s="38" t="str">
        <f t="shared" si="0"/>
        <v>3.3.90.30.22.01.0001.000009-01 - 94</v>
      </c>
      <c r="C58" s="44" t="str">
        <f t="shared" si="1"/>
        <v>ESPONJA LIMPEZA</v>
      </c>
      <c r="D58" s="28" t="s">
        <v>185</v>
      </c>
      <c r="E58" s="36" t="s">
        <v>130</v>
      </c>
      <c r="F58" s="36">
        <v>94</v>
      </c>
      <c r="G58" s="39" t="s">
        <v>189</v>
      </c>
      <c r="H58" s="36">
        <v>274</v>
      </c>
      <c r="I58" s="36">
        <v>180</v>
      </c>
    </row>
    <row r="59" spans="1:9" ht="47.25">
      <c r="A59" s="37" t="s">
        <v>140</v>
      </c>
      <c r="B59" s="38" t="str">
        <f t="shared" si="0"/>
        <v>3.3.90.30.22.01.0001.000009-01 - 110</v>
      </c>
      <c r="C59" s="44" t="str">
        <f t="shared" si="1"/>
        <v>ESPONJA LIMPEZA</v>
      </c>
      <c r="D59" s="28" t="s">
        <v>185</v>
      </c>
      <c r="E59" s="36" t="s">
        <v>130</v>
      </c>
      <c r="F59" s="36">
        <v>110</v>
      </c>
      <c r="G59" s="39" t="s">
        <v>171</v>
      </c>
      <c r="H59" s="36">
        <v>14</v>
      </c>
      <c r="I59" s="36">
        <v>14</v>
      </c>
    </row>
    <row r="60" spans="1:9" ht="47.25">
      <c r="A60" s="37" t="s">
        <v>140</v>
      </c>
      <c r="B60" s="38" t="str">
        <f t="shared" si="0"/>
        <v>3.3.90.30.22.01.0001.000009-01 - 112</v>
      </c>
      <c r="C60" s="44" t="str">
        <f t="shared" si="1"/>
        <v>ESPONJA LIMPEZA</v>
      </c>
      <c r="D60" s="28" t="s">
        <v>185</v>
      </c>
      <c r="E60" s="36" t="s">
        <v>130</v>
      </c>
      <c r="F60" s="36">
        <v>112</v>
      </c>
      <c r="G60" s="39" t="s">
        <v>179</v>
      </c>
      <c r="H60" s="36">
        <v>400</v>
      </c>
      <c r="I60" s="36">
        <v>0</v>
      </c>
    </row>
    <row r="61" spans="1:9" ht="31.5">
      <c r="A61" s="37" t="s">
        <v>140</v>
      </c>
      <c r="B61" s="38" t="str">
        <f t="shared" si="0"/>
        <v>3.3.90.30.22.01.0001.000009-01 - 132</v>
      </c>
      <c r="C61" s="44" t="str">
        <f t="shared" si="1"/>
        <v>ESPONJA LIMPEZA</v>
      </c>
      <c r="D61" s="28" t="s">
        <v>185</v>
      </c>
      <c r="E61" s="36" t="s">
        <v>130</v>
      </c>
      <c r="F61" s="36">
        <v>132</v>
      </c>
      <c r="G61" s="39" t="s">
        <v>190</v>
      </c>
      <c r="H61" s="36">
        <v>30</v>
      </c>
      <c r="I61" s="36">
        <v>0</v>
      </c>
    </row>
    <row r="62" spans="1:9" ht="31.5">
      <c r="A62" s="37" t="s">
        <v>140</v>
      </c>
      <c r="B62" s="38" t="str">
        <f t="shared" si="0"/>
        <v>3.3.90.30.22.01.0001.000009-01 - 133</v>
      </c>
      <c r="C62" s="44" t="str">
        <f t="shared" si="1"/>
        <v>ESPONJA LIMPEZA</v>
      </c>
      <c r="D62" s="28" t="s">
        <v>185</v>
      </c>
      <c r="E62" s="36" t="s">
        <v>130</v>
      </c>
      <c r="F62" s="36">
        <v>133</v>
      </c>
      <c r="G62" s="39" t="s">
        <v>191</v>
      </c>
      <c r="H62" s="36">
        <v>50</v>
      </c>
      <c r="I62" s="36">
        <v>50</v>
      </c>
    </row>
    <row r="63" spans="1:9" ht="31.5">
      <c r="A63" s="37" t="s">
        <v>140</v>
      </c>
      <c r="B63" s="38" t="str">
        <f t="shared" si="0"/>
        <v>3.3.90.30.22.01.0001.000009-01 - 138</v>
      </c>
      <c r="C63" s="44" t="str">
        <f t="shared" si="1"/>
        <v>ESPONJA LIMPEZA</v>
      </c>
      <c r="D63" s="28" t="s">
        <v>185</v>
      </c>
      <c r="E63" s="36" t="s">
        <v>130</v>
      </c>
      <c r="F63" s="36">
        <v>138</v>
      </c>
      <c r="G63" s="39" t="s">
        <v>192</v>
      </c>
      <c r="H63" s="36">
        <v>28</v>
      </c>
      <c r="I63" s="36">
        <v>28</v>
      </c>
    </row>
    <row r="64" spans="1:9" ht="31.5">
      <c r="A64" s="37" t="s">
        <v>140</v>
      </c>
      <c r="B64" s="38" t="str">
        <f t="shared" si="0"/>
        <v>3.3.90.30.22.01.0001.000009-01 - 143</v>
      </c>
      <c r="C64" s="44" t="str">
        <f t="shared" si="1"/>
        <v>ESPONJA LIMPEZA</v>
      </c>
      <c r="D64" s="28" t="s">
        <v>185</v>
      </c>
      <c r="E64" s="36" t="s">
        <v>130</v>
      </c>
      <c r="F64" s="36">
        <v>143</v>
      </c>
      <c r="G64" s="39" t="s">
        <v>161</v>
      </c>
      <c r="H64" s="36">
        <v>150</v>
      </c>
      <c r="I64" s="36">
        <v>150</v>
      </c>
    </row>
    <row r="65" spans="1:9" ht="31.5">
      <c r="A65" s="37" t="s">
        <v>140</v>
      </c>
      <c r="B65" s="38" t="str">
        <f t="shared" si="0"/>
        <v>3.3.90.30.22.01.0001.000009-01 - 144</v>
      </c>
      <c r="C65" s="44" t="str">
        <f t="shared" si="1"/>
        <v>ESPONJA LIMPEZA</v>
      </c>
      <c r="D65" s="28" t="s">
        <v>185</v>
      </c>
      <c r="E65" s="36" t="s">
        <v>130</v>
      </c>
      <c r="F65" s="36">
        <v>144</v>
      </c>
      <c r="G65" s="39" t="s">
        <v>193</v>
      </c>
      <c r="H65" s="36">
        <v>5</v>
      </c>
      <c r="I65" s="36">
        <v>0</v>
      </c>
    </row>
    <row r="66" spans="1:9" ht="31.5">
      <c r="A66" s="37" t="s">
        <v>140</v>
      </c>
      <c r="B66" s="38" t="str">
        <f aca="true" t="shared" si="2" ref="B66:B129">CONCATENATE(A66," - ",F66)</f>
        <v>3.3.90.30.22.01.0001.000009-01 - 145</v>
      </c>
      <c r="C66" s="44" t="str">
        <f t="shared" si="1"/>
        <v>ESPONJA LIMPEZA</v>
      </c>
      <c r="D66" s="28" t="s">
        <v>185</v>
      </c>
      <c r="E66" s="36" t="s">
        <v>130</v>
      </c>
      <c r="F66" s="36">
        <v>145</v>
      </c>
      <c r="G66" s="39" t="s">
        <v>162</v>
      </c>
      <c r="H66" s="36">
        <v>84</v>
      </c>
      <c r="I66" s="36">
        <v>0</v>
      </c>
    </row>
    <row r="67" spans="1:9" ht="31.5">
      <c r="A67" s="37" t="s">
        <v>140</v>
      </c>
      <c r="B67" s="38" t="str">
        <f t="shared" si="2"/>
        <v>3.3.90.30.22.01.0001.000009-01 - 147</v>
      </c>
      <c r="C67" s="44" t="str">
        <f aca="true" t="shared" si="3" ref="C67:C130">LEFT(D67,SEARCH(",",D67,1)-1)</f>
        <v>ESPONJA LIMPEZA</v>
      </c>
      <c r="D67" s="28" t="s">
        <v>185</v>
      </c>
      <c r="E67" s="36" t="s">
        <v>130</v>
      </c>
      <c r="F67" s="36">
        <v>147</v>
      </c>
      <c r="G67" s="39" t="s">
        <v>163</v>
      </c>
      <c r="H67" s="36">
        <v>15</v>
      </c>
      <c r="I67" s="36">
        <v>0</v>
      </c>
    </row>
    <row r="68" spans="1:9" ht="47.25">
      <c r="A68" s="37" t="s">
        <v>140</v>
      </c>
      <c r="B68" s="38" t="str">
        <f t="shared" si="2"/>
        <v>3.3.90.30.22.01.0001.000009-01 - 150</v>
      </c>
      <c r="C68" s="44" t="str">
        <f t="shared" si="3"/>
        <v>ESPONJA LIMPEZA</v>
      </c>
      <c r="D68" s="28" t="s">
        <v>185</v>
      </c>
      <c r="E68" s="36" t="s">
        <v>130</v>
      </c>
      <c r="F68" s="36">
        <v>150</v>
      </c>
      <c r="G68" s="39" t="s">
        <v>182</v>
      </c>
      <c r="H68" s="36">
        <v>25</v>
      </c>
      <c r="I68" s="36">
        <v>25</v>
      </c>
    </row>
    <row r="69" spans="1:9" ht="31.5">
      <c r="A69" s="37" t="s">
        <v>140</v>
      </c>
      <c r="B69" s="38" t="str">
        <f t="shared" si="2"/>
        <v>3.3.90.30.22.01.0001.000009-01 - 196</v>
      </c>
      <c r="C69" s="44" t="str">
        <f t="shared" si="3"/>
        <v>ESPONJA LIMPEZA</v>
      </c>
      <c r="D69" s="28" t="s">
        <v>185</v>
      </c>
      <c r="E69" s="36" t="s">
        <v>130</v>
      </c>
      <c r="F69" s="36">
        <v>196</v>
      </c>
      <c r="G69" s="39" t="s">
        <v>172</v>
      </c>
      <c r="H69" s="36">
        <v>8</v>
      </c>
      <c r="I69" s="36">
        <v>0</v>
      </c>
    </row>
    <row r="70" spans="1:9" ht="31.5">
      <c r="A70" s="37" t="s">
        <v>140</v>
      </c>
      <c r="B70" s="38" t="str">
        <f t="shared" si="2"/>
        <v>3.3.90.30.22.01.0001.000009-01 - 300</v>
      </c>
      <c r="C70" s="44" t="str">
        <f t="shared" si="3"/>
        <v>ESPONJA LIMPEZA</v>
      </c>
      <c r="D70" s="28" t="s">
        <v>185</v>
      </c>
      <c r="E70" s="36" t="s">
        <v>130</v>
      </c>
      <c r="F70" s="36">
        <v>300</v>
      </c>
      <c r="G70" s="39" t="s">
        <v>194</v>
      </c>
      <c r="H70" s="36">
        <v>12</v>
      </c>
      <c r="I70" s="36">
        <v>12</v>
      </c>
    </row>
    <row r="71" spans="1:9" ht="63">
      <c r="A71" s="37" t="s">
        <v>140</v>
      </c>
      <c r="B71" s="38" t="str">
        <f t="shared" si="2"/>
        <v>3.3.90.30.22.01.0001.000009-01 - 306</v>
      </c>
      <c r="C71" s="44" t="str">
        <f t="shared" si="3"/>
        <v>ESPONJA LIMPEZA</v>
      </c>
      <c r="D71" s="28" t="s">
        <v>185</v>
      </c>
      <c r="E71" s="36" t="s">
        <v>130</v>
      </c>
      <c r="F71" s="36">
        <v>306</v>
      </c>
      <c r="G71" s="39" t="s">
        <v>195</v>
      </c>
      <c r="H71" s="36">
        <v>53</v>
      </c>
      <c r="I71" s="36">
        <v>0</v>
      </c>
    </row>
    <row r="72" spans="1:9" ht="31.5">
      <c r="A72" s="37" t="s">
        <v>140</v>
      </c>
      <c r="B72" s="38" t="str">
        <f t="shared" si="2"/>
        <v>3.3.90.30.22.01.0001.000009-01 - 366</v>
      </c>
      <c r="C72" s="44" t="str">
        <f t="shared" si="3"/>
        <v>ESPONJA LIMPEZA</v>
      </c>
      <c r="D72" s="28" t="s">
        <v>185</v>
      </c>
      <c r="E72" s="36" t="s">
        <v>130</v>
      </c>
      <c r="F72" s="36">
        <v>366</v>
      </c>
      <c r="G72" s="39" t="s">
        <v>173</v>
      </c>
      <c r="H72" s="36">
        <v>30</v>
      </c>
      <c r="I72" s="36">
        <v>0</v>
      </c>
    </row>
    <row r="73" spans="1:9" ht="47.25">
      <c r="A73" s="37" t="s">
        <v>140</v>
      </c>
      <c r="B73" s="38" t="str">
        <f t="shared" si="2"/>
        <v>3.3.90.30.22.01.0001.000009-01 - 370</v>
      </c>
      <c r="C73" s="44" t="str">
        <f t="shared" si="3"/>
        <v>ESPONJA LIMPEZA</v>
      </c>
      <c r="D73" s="28" t="s">
        <v>185</v>
      </c>
      <c r="E73" s="36" t="s">
        <v>130</v>
      </c>
      <c r="F73" s="36">
        <v>370</v>
      </c>
      <c r="G73" s="39" t="s">
        <v>174</v>
      </c>
      <c r="H73" s="36">
        <v>60</v>
      </c>
      <c r="I73" s="36">
        <v>0</v>
      </c>
    </row>
    <row r="74" spans="1:9" ht="47.25">
      <c r="A74" s="37" t="s">
        <v>140</v>
      </c>
      <c r="B74" s="38" t="str">
        <f t="shared" si="2"/>
        <v>3.3.90.30.22.01.0001.000009-01 - 390</v>
      </c>
      <c r="C74" s="44" t="str">
        <f t="shared" si="3"/>
        <v>ESPONJA LIMPEZA</v>
      </c>
      <c r="D74" s="28" t="s">
        <v>185</v>
      </c>
      <c r="E74" s="36" t="s">
        <v>130</v>
      </c>
      <c r="F74" s="36">
        <v>390</v>
      </c>
      <c r="G74" s="39" t="s">
        <v>196</v>
      </c>
      <c r="H74" s="36">
        <v>6</v>
      </c>
      <c r="I74" s="36">
        <v>6</v>
      </c>
    </row>
    <row r="75" spans="1:9" ht="47.25">
      <c r="A75" s="37" t="s">
        <v>140</v>
      </c>
      <c r="B75" s="38" t="str">
        <f t="shared" si="2"/>
        <v>3.3.90.30.22.01.0001.000009-01 - 392</v>
      </c>
      <c r="C75" s="44" t="str">
        <f t="shared" si="3"/>
        <v>ESPONJA LIMPEZA</v>
      </c>
      <c r="D75" s="28" t="s">
        <v>185</v>
      </c>
      <c r="E75" s="36" t="s">
        <v>130</v>
      </c>
      <c r="F75" s="36">
        <v>392</v>
      </c>
      <c r="G75" s="39" t="s">
        <v>197</v>
      </c>
      <c r="H75" s="36">
        <v>5</v>
      </c>
      <c r="I75" s="36">
        <v>5</v>
      </c>
    </row>
    <row r="76" spans="1:9" ht="31.5">
      <c r="A76" s="37" t="s">
        <v>140</v>
      </c>
      <c r="B76" s="38" t="str">
        <f t="shared" si="2"/>
        <v>3.3.90.30.22.01.0001.000009-01 - 393</v>
      </c>
      <c r="C76" s="44" t="str">
        <f t="shared" si="3"/>
        <v>ESPONJA LIMPEZA</v>
      </c>
      <c r="D76" s="28" t="s">
        <v>185</v>
      </c>
      <c r="E76" s="36" t="s">
        <v>130</v>
      </c>
      <c r="F76" s="36">
        <v>393</v>
      </c>
      <c r="G76" s="39" t="s">
        <v>198</v>
      </c>
      <c r="H76" s="36">
        <v>11</v>
      </c>
      <c r="I76" s="36">
        <v>0</v>
      </c>
    </row>
    <row r="77" spans="1:9" ht="31.5">
      <c r="A77" s="37" t="s">
        <v>140</v>
      </c>
      <c r="B77" s="38" t="str">
        <f t="shared" si="2"/>
        <v>3.3.90.30.22.01.0001.000009-01 - 401</v>
      </c>
      <c r="C77" s="44" t="str">
        <f t="shared" si="3"/>
        <v>ESPONJA LIMPEZA</v>
      </c>
      <c r="D77" s="28" t="s">
        <v>185</v>
      </c>
      <c r="E77" s="36" t="s">
        <v>130</v>
      </c>
      <c r="F77" s="36">
        <v>401</v>
      </c>
      <c r="G77" s="39" t="s">
        <v>199</v>
      </c>
      <c r="H77" s="36">
        <v>288</v>
      </c>
      <c r="I77" s="36">
        <v>100</v>
      </c>
    </row>
    <row r="78" spans="1:9" ht="47.25">
      <c r="A78" s="37" t="s">
        <v>140</v>
      </c>
      <c r="B78" s="38" t="str">
        <f t="shared" si="2"/>
        <v>3.3.90.30.22.01.0001.000009-01 - 431</v>
      </c>
      <c r="C78" s="44" t="str">
        <f t="shared" si="3"/>
        <v>ESPONJA LIMPEZA</v>
      </c>
      <c r="D78" s="28" t="s">
        <v>185</v>
      </c>
      <c r="E78" s="36" t="s">
        <v>130</v>
      </c>
      <c r="F78" s="36">
        <v>431</v>
      </c>
      <c r="G78" s="39" t="s">
        <v>165</v>
      </c>
      <c r="H78" s="36">
        <v>210</v>
      </c>
      <c r="I78" s="36">
        <v>0</v>
      </c>
    </row>
    <row r="79" spans="1:9" ht="31.5">
      <c r="A79" s="37" t="s">
        <v>140</v>
      </c>
      <c r="B79" s="38" t="str">
        <f t="shared" si="2"/>
        <v>3.3.90.30.22.01.0001.000009-01 - 480</v>
      </c>
      <c r="C79" s="44" t="str">
        <f t="shared" si="3"/>
        <v>ESPONJA LIMPEZA</v>
      </c>
      <c r="D79" s="28" t="s">
        <v>185</v>
      </c>
      <c r="E79" s="36" t="s">
        <v>130</v>
      </c>
      <c r="F79" s="36">
        <v>480</v>
      </c>
      <c r="G79" s="39" t="s">
        <v>166</v>
      </c>
      <c r="H79" s="36">
        <v>50</v>
      </c>
      <c r="I79" s="36">
        <v>0</v>
      </c>
    </row>
    <row r="80" spans="1:9" ht="31.5">
      <c r="A80" s="37" t="s">
        <v>140</v>
      </c>
      <c r="B80" s="38" t="str">
        <f t="shared" si="2"/>
        <v>3.3.90.30.22.01.0001.000009-01 - 4000</v>
      </c>
      <c r="C80" s="44" t="str">
        <f t="shared" si="3"/>
        <v>ESPONJA LIMPEZA</v>
      </c>
      <c r="D80" s="28" t="s">
        <v>185</v>
      </c>
      <c r="E80" s="36" t="s">
        <v>130</v>
      </c>
      <c r="F80" s="36">
        <v>4000</v>
      </c>
      <c r="G80" s="39" t="s">
        <v>200</v>
      </c>
      <c r="H80" s="36">
        <v>120</v>
      </c>
      <c r="I80" s="36">
        <v>30</v>
      </c>
    </row>
    <row r="81" spans="1:9" ht="47.25">
      <c r="A81" s="37" t="s">
        <v>141</v>
      </c>
      <c r="B81" s="38" t="str">
        <f t="shared" si="2"/>
        <v>3.3.90.30.22.01.0001.000010-01 - 2</v>
      </c>
      <c r="C81" s="44" t="str">
        <f t="shared" si="3"/>
        <v>ESPONJA DE LIMPEZA</v>
      </c>
      <c r="D81" s="28" t="s">
        <v>201</v>
      </c>
      <c r="E81" s="36" t="s">
        <v>129</v>
      </c>
      <c r="F81" s="36">
        <v>2</v>
      </c>
      <c r="G81" s="39" t="s">
        <v>168</v>
      </c>
      <c r="H81" s="36">
        <v>444</v>
      </c>
      <c r="I81" s="36">
        <v>160</v>
      </c>
    </row>
    <row r="82" spans="1:9" ht="47.25">
      <c r="A82" s="37" t="s">
        <v>141</v>
      </c>
      <c r="B82" s="38" t="str">
        <f t="shared" si="2"/>
        <v>3.3.90.30.22.01.0001.000010-01 - 50</v>
      </c>
      <c r="C82" s="44" t="str">
        <f t="shared" si="3"/>
        <v>ESPONJA DE LIMPEZA</v>
      </c>
      <c r="D82" s="28" t="s">
        <v>201</v>
      </c>
      <c r="E82" s="36" t="s">
        <v>129</v>
      </c>
      <c r="F82" s="36">
        <v>50</v>
      </c>
      <c r="G82" s="39" t="s">
        <v>170</v>
      </c>
      <c r="H82" s="36">
        <v>624</v>
      </c>
      <c r="I82" s="36">
        <v>624</v>
      </c>
    </row>
    <row r="83" spans="1:9" ht="47.25">
      <c r="A83" s="37" t="s">
        <v>141</v>
      </c>
      <c r="B83" s="38" t="str">
        <f t="shared" si="2"/>
        <v>3.3.90.30.22.01.0001.000010-01 - 56</v>
      </c>
      <c r="C83" s="44" t="str">
        <f t="shared" si="3"/>
        <v>ESPONJA DE LIMPEZA</v>
      </c>
      <c r="D83" s="28" t="s">
        <v>201</v>
      </c>
      <c r="E83" s="36" t="s">
        <v>129</v>
      </c>
      <c r="F83" s="36">
        <v>56</v>
      </c>
      <c r="G83" s="39" t="s">
        <v>186</v>
      </c>
      <c r="H83" s="36">
        <v>24</v>
      </c>
      <c r="I83" s="36">
        <v>10</v>
      </c>
    </row>
    <row r="84" spans="1:9" ht="47.25">
      <c r="A84" s="37" t="s">
        <v>141</v>
      </c>
      <c r="B84" s="38" t="str">
        <f t="shared" si="2"/>
        <v>3.3.90.30.22.01.0001.000010-01 - 63</v>
      </c>
      <c r="C84" s="44" t="str">
        <f t="shared" si="3"/>
        <v>ESPONJA DE LIMPEZA</v>
      </c>
      <c r="D84" s="28" t="s">
        <v>201</v>
      </c>
      <c r="E84" s="36" t="s">
        <v>129</v>
      </c>
      <c r="F84" s="36">
        <v>63</v>
      </c>
      <c r="G84" s="39" t="s">
        <v>187</v>
      </c>
      <c r="H84" s="36">
        <v>60</v>
      </c>
      <c r="I84" s="36">
        <v>60</v>
      </c>
    </row>
    <row r="85" spans="1:9" ht="47.25">
      <c r="A85" s="37" t="s">
        <v>141</v>
      </c>
      <c r="B85" s="38" t="str">
        <f t="shared" si="2"/>
        <v>3.3.90.30.22.01.0001.000010-01 - 64</v>
      </c>
      <c r="C85" s="44" t="str">
        <f t="shared" si="3"/>
        <v>ESPONJA DE LIMPEZA</v>
      </c>
      <c r="D85" s="28" t="s">
        <v>201</v>
      </c>
      <c r="E85" s="36" t="s">
        <v>129</v>
      </c>
      <c r="F85" s="36">
        <v>64</v>
      </c>
      <c r="G85" s="39" t="s">
        <v>188</v>
      </c>
      <c r="H85" s="36">
        <v>69</v>
      </c>
      <c r="I85" s="36">
        <v>69</v>
      </c>
    </row>
    <row r="86" spans="1:9" ht="47.25">
      <c r="A86" s="37" t="s">
        <v>141</v>
      </c>
      <c r="B86" s="38" t="str">
        <f t="shared" si="2"/>
        <v>3.3.90.30.22.01.0001.000010-01 - 70</v>
      </c>
      <c r="C86" s="44" t="str">
        <f t="shared" si="3"/>
        <v>ESPONJA DE LIMPEZA</v>
      </c>
      <c r="D86" s="28" t="s">
        <v>201</v>
      </c>
      <c r="E86" s="36" t="s">
        <v>129</v>
      </c>
      <c r="F86" s="36">
        <v>70</v>
      </c>
      <c r="G86" s="39" t="s">
        <v>36</v>
      </c>
      <c r="H86" s="36">
        <v>183</v>
      </c>
      <c r="I86" s="36">
        <v>0</v>
      </c>
    </row>
    <row r="87" spans="1:9" ht="47.25">
      <c r="A87" s="37" t="s">
        <v>141</v>
      </c>
      <c r="B87" s="38" t="str">
        <f t="shared" si="2"/>
        <v>3.3.90.30.22.01.0001.000010-01 - 80</v>
      </c>
      <c r="C87" s="44" t="str">
        <f t="shared" si="3"/>
        <v>ESPONJA DE LIMPEZA</v>
      </c>
      <c r="D87" s="28" t="s">
        <v>201</v>
      </c>
      <c r="E87" s="36" t="s">
        <v>129</v>
      </c>
      <c r="F87" s="36">
        <v>80</v>
      </c>
      <c r="G87" s="39" t="s">
        <v>177</v>
      </c>
      <c r="H87" s="36">
        <v>197</v>
      </c>
      <c r="I87" s="36">
        <v>0</v>
      </c>
    </row>
    <row r="88" spans="1:9" ht="47.25">
      <c r="A88" s="37" t="s">
        <v>141</v>
      </c>
      <c r="B88" s="38" t="str">
        <f t="shared" si="2"/>
        <v>3.3.90.30.22.01.0001.000010-01 - 90</v>
      </c>
      <c r="C88" s="44" t="str">
        <f t="shared" si="3"/>
        <v>ESPONJA DE LIMPEZA</v>
      </c>
      <c r="D88" s="28" t="s">
        <v>201</v>
      </c>
      <c r="E88" s="36" t="s">
        <v>129</v>
      </c>
      <c r="F88" s="36">
        <v>90</v>
      </c>
      <c r="G88" s="39" t="s">
        <v>160</v>
      </c>
      <c r="H88" s="36">
        <v>30</v>
      </c>
      <c r="I88" s="36">
        <v>0</v>
      </c>
    </row>
    <row r="89" spans="1:9" ht="47.25">
      <c r="A89" s="37" t="s">
        <v>141</v>
      </c>
      <c r="B89" s="38" t="str">
        <f t="shared" si="2"/>
        <v>3.3.90.30.22.01.0001.000010-01 - 94</v>
      </c>
      <c r="C89" s="44" t="str">
        <f t="shared" si="3"/>
        <v>ESPONJA DE LIMPEZA</v>
      </c>
      <c r="D89" s="28" t="s">
        <v>201</v>
      </c>
      <c r="E89" s="36" t="s">
        <v>129</v>
      </c>
      <c r="F89" s="36">
        <v>94</v>
      </c>
      <c r="G89" s="39" t="s">
        <v>189</v>
      </c>
      <c r="H89" s="36">
        <v>224</v>
      </c>
      <c r="I89" s="36">
        <v>180</v>
      </c>
    </row>
    <row r="90" spans="1:9" ht="47.25">
      <c r="A90" s="37" t="s">
        <v>141</v>
      </c>
      <c r="B90" s="38" t="str">
        <f t="shared" si="2"/>
        <v>3.3.90.30.22.01.0001.000010-01 - 110</v>
      </c>
      <c r="C90" s="44" t="str">
        <f t="shared" si="3"/>
        <v>ESPONJA DE LIMPEZA</v>
      </c>
      <c r="D90" s="28" t="s">
        <v>201</v>
      </c>
      <c r="E90" s="36" t="s">
        <v>129</v>
      </c>
      <c r="F90" s="36">
        <v>110</v>
      </c>
      <c r="G90" s="39" t="s">
        <v>171</v>
      </c>
      <c r="H90" s="36">
        <v>121</v>
      </c>
      <c r="I90" s="36">
        <v>121</v>
      </c>
    </row>
    <row r="91" spans="1:9" ht="47.25">
      <c r="A91" s="37" t="s">
        <v>141</v>
      </c>
      <c r="B91" s="38" t="str">
        <f t="shared" si="2"/>
        <v>3.3.90.30.22.01.0001.000010-01 - 112</v>
      </c>
      <c r="C91" s="44" t="str">
        <f t="shared" si="3"/>
        <v>ESPONJA DE LIMPEZA</v>
      </c>
      <c r="D91" s="28" t="s">
        <v>201</v>
      </c>
      <c r="E91" s="36" t="s">
        <v>129</v>
      </c>
      <c r="F91" s="36">
        <v>112</v>
      </c>
      <c r="G91" s="39" t="s">
        <v>179</v>
      </c>
      <c r="H91" s="36">
        <v>1166</v>
      </c>
      <c r="I91" s="36">
        <v>0</v>
      </c>
    </row>
    <row r="92" spans="1:9" ht="47.25">
      <c r="A92" s="37" t="s">
        <v>141</v>
      </c>
      <c r="B92" s="38" t="str">
        <f t="shared" si="2"/>
        <v>3.3.90.30.22.01.0001.000010-01 - 121</v>
      </c>
      <c r="C92" s="44" t="str">
        <f t="shared" si="3"/>
        <v>ESPONJA DE LIMPEZA</v>
      </c>
      <c r="D92" s="28" t="s">
        <v>201</v>
      </c>
      <c r="E92" s="36" t="s">
        <v>129</v>
      </c>
      <c r="F92" s="36">
        <v>121</v>
      </c>
      <c r="G92" s="39" t="s">
        <v>202</v>
      </c>
      <c r="H92" s="36">
        <v>997</v>
      </c>
      <c r="I92" s="36">
        <v>0</v>
      </c>
    </row>
    <row r="93" spans="1:9" ht="47.25">
      <c r="A93" s="37" t="s">
        <v>141</v>
      </c>
      <c r="B93" s="38" t="str">
        <f t="shared" si="2"/>
        <v>3.3.90.30.22.01.0001.000010-01 - 131</v>
      </c>
      <c r="C93" s="44" t="str">
        <f t="shared" si="3"/>
        <v>ESPONJA DE LIMPEZA</v>
      </c>
      <c r="D93" s="28" t="s">
        <v>201</v>
      </c>
      <c r="E93" s="36" t="s">
        <v>129</v>
      </c>
      <c r="F93" s="36">
        <v>131</v>
      </c>
      <c r="G93" s="39" t="s">
        <v>203</v>
      </c>
      <c r="H93" s="36">
        <v>75</v>
      </c>
      <c r="I93" s="36">
        <v>0</v>
      </c>
    </row>
    <row r="94" spans="1:9" ht="47.25">
      <c r="A94" s="37" t="s">
        <v>141</v>
      </c>
      <c r="B94" s="38" t="str">
        <f t="shared" si="2"/>
        <v>3.3.90.30.22.01.0001.000010-01 - 132</v>
      </c>
      <c r="C94" s="44" t="str">
        <f t="shared" si="3"/>
        <v>ESPONJA DE LIMPEZA</v>
      </c>
      <c r="D94" s="28" t="s">
        <v>201</v>
      </c>
      <c r="E94" s="36" t="s">
        <v>129</v>
      </c>
      <c r="F94" s="36">
        <v>132</v>
      </c>
      <c r="G94" s="39" t="s">
        <v>190</v>
      </c>
      <c r="H94" s="36">
        <v>57</v>
      </c>
      <c r="I94" s="36">
        <v>0</v>
      </c>
    </row>
    <row r="95" spans="1:9" ht="47.25">
      <c r="A95" s="37" t="s">
        <v>141</v>
      </c>
      <c r="B95" s="38" t="str">
        <f t="shared" si="2"/>
        <v>3.3.90.30.22.01.0001.000010-01 - 134</v>
      </c>
      <c r="C95" s="44" t="str">
        <f t="shared" si="3"/>
        <v>ESPONJA DE LIMPEZA</v>
      </c>
      <c r="D95" s="28" t="s">
        <v>201</v>
      </c>
      <c r="E95" s="36" t="s">
        <v>129</v>
      </c>
      <c r="F95" s="36">
        <v>134</v>
      </c>
      <c r="G95" s="39" t="s">
        <v>204</v>
      </c>
      <c r="H95" s="36">
        <v>18</v>
      </c>
      <c r="I95" s="36">
        <v>18</v>
      </c>
    </row>
    <row r="96" spans="1:9" ht="47.25">
      <c r="A96" s="37" t="s">
        <v>141</v>
      </c>
      <c r="B96" s="38" t="str">
        <f t="shared" si="2"/>
        <v>3.3.90.30.22.01.0001.000010-01 - 137</v>
      </c>
      <c r="C96" s="44" t="str">
        <f t="shared" si="3"/>
        <v>ESPONJA DE LIMPEZA</v>
      </c>
      <c r="D96" s="28" t="s">
        <v>201</v>
      </c>
      <c r="E96" s="36" t="s">
        <v>129</v>
      </c>
      <c r="F96" s="36">
        <v>137</v>
      </c>
      <c r="G96" s="39" t="s">
        <v>205</v>
      </c>
      <c r="H96" s="36">
        <v>5</v>
      </c>
      <c r="I96" s="36">
        <v>0</v>
      </c>
    </row>
    <row r="97" spans="1:9" ht="47.25">
      <c r="A97" s="37" t="s">
        <v>141</v>
      </c>
      <c r="B97" s="38" t="str">
        <f t="shared" si="2"/>
        <v>3.3.90.30.22.01.0001.000010-01 - 138</v>
      </c>
      <c r="C97" s="44" t="str">
        <f t="shared" si="3"/>
        <v>ESPONJA DE LIMPEZA</v>
      </c>
      <c r="D97" s="28" t="s">
        <v>201</v>
      </c>
      <c r="E97" s="36" t="s">
        <v>129</v>
      </c>
      <c r="F97" s="36">
        <v>138</v>
      </c>
      <c r="G97" s="39" t="s">
        <v>192</v>
      </c>
      <c r="H97" s="36">
        <v>3</v>
      </c>
      <c r="I97" s="36">
        <v>3</v>
      </c>
    </row>
    <row r="98" spans="1:9" ht="47.25">
      <c r="A98" s="37" t="s">
        <v>141</v>
      </c>
      <c r="B98" s="38" t="str">
        <f t="shared" si="2"/>
        <v>3.3.90.30.22.01.0001.000010-01 - 141</v>
      </c>
      <c r="C98" s="44" t="str">
        <f t="shared" si="3"/>
        <v>ESPONJA DE LIMPEZA</v>
      </c>
      <c r="D98" s="28" t="s">
        <v>201</v>
      </c>
      <c r="E98" s="36" t="s">
        <v>129</v>
      </c>
      <c r="F98" s="36">
        <v>141</v>
      </c>
      <c r="G98" s="39" t="s">
        <v>206</v>
      </c>
      <c r="H98" s="36">
        <v>15</v>
      </c>
      <c r="I98" s="36">
        <v>15</v>
      </c>
    </row>
    <row r="99" spans="1:9" ht="47.25">
      <c r="A99" s="37" t="s">
        <v>141</v>
      </c>
      <c r="B99" s="38" t="str">
        <f t="shared" si="2"/>
        <v>3.3.90.30.22.01.0001.000010-01 - 143</v>
      </c>
      <c r="C99" s="44" t="str">
        <f t="shared" si="3"/>
        <v>ESPONJA DE LIMPEZA</v>
      </c>
      <c r="D99" s="28" t="s">
        <v>201</v>
      </c>
      <c r="E99" s="36" t="s">
        <v>129</v>
      </c>
      <c r="F99" s="36">
        <v>143</v>
      </c>
      <c r="G99" s="39" t="s">
        <v>161</v>
      </c>
      <c r="H99" s="36">
        <v>300</v>
      </c>
      <c r="I99" s="36">
        <v>300</v>
      </c>
    </row>
    <row r="100" spans="1:9" ht="47.25">
      <c r="A100" s="37" t="s">
        <v>141</v>
      </c>
      <c r="B100" s="38" t="str">
        <f t="shared" si="2"/>
        <v>3.3.90.30.22.01.0001.000010-01 - 145</v>
      </c>
      <c r="C100" s="44" t="str">
        <f t="shared" si="3"/>
        <v>ESPONJA DE LIMPEZA</v>
      </c>
      <c r="D100" s="28" t="s">
        <v>201</v>
      </c>
      <c r="E100" s="36" t="s">
        <v>129</v>
      </c>
      <c r="F100" s="36">
        <v>145</v>
      </c>
      <c r="G100" s="39" t="s">
        <v>162</v>
      </c>
      <c r="H100" s="36">
        <v>336</v>
      </c>
      <c r="I100" s="36">
        <v>0</v>
      </c>
    </row>
    <row r="101" spans="1:9" ht="47.25">
      <c r="A101" s="37" t="s">
        <v>141</v>
      </c>
      <c r="B101" s="38" t="str">
        <f t="shared" si="2"/>
        <v>3.3.90.30.22.01.0001.000010-01 - 147</v>
      </c>
      <c r="C101" s="44" t="str">
        <f t="shared" si="3"/>
        <v>ESPONJA DE LIMPEZA</v>
      </c>
      <c r="D101" s="28" t="s">
        <v>201</v>
      </c>
      <c r="E101" s="36" t="s">
        <v>129</v>
      </c>
      <c r="F101" s="36">
        <v>147</v>
      </c>
      <c r="G101" s="39" t="s">
        <v>163</v>
      </c>
      <c r="H101" s="36">
        <v>20</v>
      </c>
      <c r="I101" s="36">
        <v>0</v>
      </c>
    </row>
    <row r="102" spans="1:9" ht="47.25">
      <c r="A102" s="37" t="s">
        <v>141</v>
      </c>
      <c r="B102" s="38" t="str">
        <f t="shared" si="2"/>
        <v>3.3.90.30.22.01.0001.000010-01 - 193</v>
      </c>
      <c r="C102" s="44" t="str">
        <f t="shared" si="3"/>
        <v>ESPONJA DE LIMPEZA</v>
      </c>
      <c r="D102" s="28" t="s">
        <v>201</v>
      </c>
      <c r="E102" s="36" t="s">
        <v>129</v>
      </c>
      <c r="F102" s="36">
        <v>193</v>
      </c>
      <c r="G102" s="39" t="s">
        <v>207</v>
      </c>
      <c r="H102" s="36">
        <v>96</v>
      </c>
      <c r="I102" s="36">
        <v>96</v>
      </c>
    </row>
    <row r="103" spans="1:9" ht="47.25">
      <c r="A103" s="37" t="s">
        <v>141</v>
      </c>
      <c r="B103" s="38" t="str">
        <f t="shared" si="2"/>
        <v>3.3.90.30.22.01.0001.000010-01 - 196</v>
      </c>
      <c r="C103" s="44" t="str">
        <f t="shared" si="3"/>
        <v>ESPONJA DE LIMPEZA</v>
      </c>
      <c r="D103" s="28" t="s">
        <v>201</v>
      </c>
      <c r="E103" s="36" t="s">
        <v>129</v>
      </c>
      <c r="F103" s="36">
        <v>196</v>
      </c>
      <c r="G103" s="39" t="s">
        <v>172</v>
      </c>
      <c r="H103" s="36">
        <v>189</v>
      </c>
      <c r="I103" s="36">
        <v>0</v>
      </c>
    </row>
    <row r="104" spans="1:9" ht="47.25">
      <c r="A104" s="37" t="s">
        <v>141</v>
      </c>
      <c r="B104" s="38" t="str">
        <f t="shared" si="2"/>
        <v>3.3.90.30.22.01.0001.000010-01 - 197</v>
      </c>
      <c r="C104" s="44" t="str">
        <f t="shared" si="3"/>
        <v>ESPONJA DE LIMPEZA</v>
      </c>
      <c r="D104" s="28" t="s">
        <v>201</v>
      </c>
      <c r="E104" s="36" t="s">
        <v>129</v>
      </c>
      <c r="F104" s="36">
        <v>197</v>
      </c>
      <c r="G104" s="39" t="s">
        <v>180</v>
      </c>
      <c r="H104" s="36">
        <v>33</v>
      </c>
      <c r="I104" s="36">
        <v>0</v>
      </c>
    </row>
    <row r="105" spans="1:9" ht="47.25">
      <c r="A105" s="37" t="s">
        <v>141</v>
      </c>
      <c r="B105" s="38" t="str">
        <f t="shared" si="2"/>
        <v>3.3.90.30.22.01.0001.000010-01 - 300</v>
      </c>
      <c r="C105" s="44" t="str">
        <f t="shared" si="3"/>
        <v>ESPONJA DE LIMPEZA</v>
      </c>
      <c r="D105" s="28" t="s">
        <v>201</v>
      </c>
      <c r="E105" s="36" t="s">
        <v>129</v>
      </c>
      <c r="F105" s="36">
        <v>300</v>
      </c>
      <c r="G105" s="39" t="s">
        <v>194</v>
      </c>
      <c r="H105" s="36">
        <v>110</v>
      </c>
      <c r="I105" s="36">
        <v>110</v>
      </c>
    </row>
    <row r="106" spans="1:9" ht="47.25">
      <c r="A106" s="37" t="s">
        <v>141</v>
      </c>
      <c r="B106" s="38" t="str">
        <f t="shared" si="2"/>
        <v>3.3.90.30.22.01.0001.000010-01 - 301</v>
      </c>
      <c r="C106" s="44" t="str">
        <f t="shared" si="3"/>
        <v>ESPONJA DE LIMPEZA</v>
      </c>
      <c r="D106" s="28" t="s">
        <v>201</v>
      </c>
      <c r="E106" s="36" t="s">
        <v>129</v>
      </c>
      <c r="F106" s="36">
        <v>301</v>
      </c>
      <c r="G106" s="39" t="s">
        <v>183</v>
      </c>
      <c r="H106" s="36">
        <v>27</v>
      </c>
      <c r="I106" s="36">
        <v>0</v>
      </c>
    </row>
    <row r="107" spans="1:9" ht="47.25">
      <c r="A107" s="37" t="s">
        <v>141</v>
      </c>
      <c r="B107" s="38" t="str">
        <f t="shared" si="2"/>
        <v>3.3.90.30.22.01.0001.000010-01 - 305</v>
      </c>
      <c r="C107" s="44" t="str">
        <f t="shared" si="3"/>
        <v>ESPONJA DE LIMPEZA</v>
      </c>
      <c r="D107" s="28" t="s">
        <v>201</v>
      </c>
      <c r="E107" s="36" t="s">
        <v>129</v>
      </c>
      <c r="F107" s="36">
        <v>305</v>
      </c>
      <c r="G107" s="39" t="s">
        <v>208</v>
      </c>
      <c r="H107" s="36">
        <v>3</v>
      </c>
      <c r="I107" s="36">
        <v>0</v>
      </c>
    </row>
    <row r="108" spans="1:9" ht="63">
      <c r="A108" s="37" t="s">
        <v>141</v>
      </c>
      <c r="B108" s="38" t="str">
        <f t="shared" si="2"/>
        <v>3.3.90.30.22.01.0001.000010-01 - 306</v>
      </c>
      <c r="C108" s="44" t="str">
        <f t="shared" si="3"/>
        <v>ESPONJA DE LIMPEZA</v>
      </c>
      <c r="D108" s="28" t="s">
        <v>201</v>
      </c>
      <c r="E108" s="36" t="s">
        <v>129</v>
      </c>
      <c r="F108" s="36">
        <v>306</v>
      </c>
      <c r="G108" s="39" t="s">
        <v>195</v>
      </c>
      <c r="H108" s="36">
        <v>106</v>
      </c>
      <c r="I108" s="36">
        <v>0</v>
      </c>
    </row>
    <row r="109" spans="1:9" ht="47.25">
      <c r="A109" s="37" t="s">
        <v>141</v>
      </c>
      <c r="B109" s="38" t="str">
        <f t="shared" si="2"/>
        <v>3.3.90.30.22.01.0001.000010-01 - 366</v>
      </c>
      <c r="C109" s="44" t="str">
        <f t="shared" si="3"/>
        <v>ESPONJA DE LIMPEZA</v>
      </c>
      <c r="D109" s="28" t="s">
        <v>201</v>
      </c>
      <c r="E109" s="36" t="s">
        <v>129</v>
      </c>
      <c r="F109" s="36">
        <v>366</v>
      </c>
      <c r="G109" s="39" t="s">
        <v>173</v>
      </c>
      <c r="H109" s="36">
        <v>30</v>
      </c>
      <c r="I109" s="36">
        <v>30</v>
      </c>
    </row>
    <row r="110" spans="1:9" ht="47.25">
      <c r="A110" s="37" t="s">
        <v>141</v>
      </c>
      <c r="B110" s="38" t="str">
        <f t="shared" si="2"/>
        <v>3.3.90.30.22.01.0001.000010-01 - 370</v>
      </c>
      <c r="C110" s="44" t="str">
        <f t="shared" si="3"/>
        <v>ESPONJA DE LIMPEZA</v>
      </c>
      <c r="D110" s="28" t="s">
        <v>201</v>
      </c>
      <c r="E110" s="36" t="s">
        <v>129</v>
      </c>
      <c r="F110" s="36">
        <v>370</v>
      </c>
      <c r="G110" s="39" t="s">
        <v>174</v>
      </c>
      <c r="H110" s="36">
        <v>240</v>
      </c>
      <c r="I110" s="36">
        <v>0</v>
      </c>
    </row>
    <row r="111" spans="1:9" ht="63">
      <c r="A111" s="37" t="s">
        <v>141</v>
      </c>
      <c r="B111" s="38" t="str">
        <f t="shared" si="2"/>
        <v>3.3.90.30.22.01.0001.000010-01 - 391</v>
      </c>
      <c r="C111" s="44" t="str">
        <f t="shared" si="3"/>
        <v>ESPONJA DE LIMPEZA</v>
      </c>
      <c r="D111" s="28" t="s">
        <v>201</v>
      </c>
      <c r="E111" s="36" t="s">
        <v>129</v>
      </c>
      <c r="F111" s="36">
        <v>391</v>
      </c>
      <c r="G111" s="39" t="s">
        <v>164</v>
      </c>
      <c r="H111" s="36">
        <v>126</v>
      </c>
      <c r="I111" s="36">
        <v>126</v>
      </c>
    </row>
    <row r="112" spans="1:9" ht="47.25">
      <c r="A112" s="37" t="s">
        <v>141</v>
      </c>
      <c r="B112" s="38" t="str">
        <f t="shared" si="2"/>
        <v>3.3.90.30.22.01.0001.000010-01 - 393</v>
      </c>
      <c r="C112" s="44" t="str">
        <f t="shared" si="3"/>
        <v>ESPONJA DE LIMPEZA</v>
      </c>
      <c r="D112" s="28" t="s">
        <v>201</v>
      </c>
      <c r="E112" s="36" t="s">
        <v>129</v>
      </c>
      <c r="F112" s="36">
        <v>393</v>
      </c>
      <c r="G112" s="39" t="s">
        <v>198</v>
      </c>
      <c r="H112" s="36">
        <v>21</v>
      </c>
      <c r="I112" s="36">
        <v>0</v>
      </c>
    </row>
    <row r="113" spans="1:9" ht="47.25">
      <c r="A113" s="37" t="s">
        <v>141</v>
      </c>
      <c r="B113" s="38" t="str">
        <f t="shared" si="2"/>
        <v>3.3.90.30.22.01.0001.000010-01 - 400</v>
      </c>
      <c r="C113" s="44" t="str">
        <f t="shared" si="3"/>
        <v>ESPONJA DE LIMPEZA</v>
      </c>
      <c r="D113" s="28" t="s">
        <v>201</v>
      </c>
      <c r="E113" s="36" t="s">
        <v>129</v>
      </c>
      <c r="F113" s="36">
        <v>400</v>
      </c>
      <c r="G113" s="39" t="s">
        <v>184</v>
      </c>
      <c r="H113" s="36">
        <v>450</v>
      </c>
      <c r="I113" s="36">
        <v>450</v>
      </c>
    </row>
    <row r="114" spans="1:9" ht="47.25">
      <c r="A114" s="37" t="s">
        <v>141</v>
      </c>
      <c r="B114" s="38" t="str">
        <f t="shared" si="2"/>
        <v>3.3.90.30.22.01.0001.000010-01 - 401</v>
      </c>
      <c r="C114" s="44" t="str">
        <f t="shared" si="3"/>
        <v>ESPONJA DE LIMPEZA</v>
      </c>
      <c r="D114" s="28" t="s">
        <v>201</v>
      </c>
      <c r="E114" s="36" t="s">
        <v>129</v>
      </c>
      <c r="F114" s="36">
        <v>401</v>
      </c>
      <c r="G114" s="39" t="s">
        <v>199</v>
      </c>
      <c r="H114" s="36">
        <v>179</v>
      </c>
      <c r="I114" s="36">
        <v>100</v>
      </c>
    </row>
    <row r="115" spans="1:9" ht="63">
      <c r="A115" s="37" t="s">
        <v>141</v>
      </c>
      <c r="B115" s="38" t="str">
        <f t="shared" si="2"/>
        <v>3.3.90.30.22.01.0001.000010-01 - 40</v>
      </c>
      <c r="C115" s="44" t="str">
        <f t="shared" si="3"/>
        <v>ESPONJA DE LIMPEZA</v>
      </c>
      <c r="D115" s="28" t="s">
        <v>201</v>
      </c>
      <c r="E115" s="36" t="s">
        <v>129</v>
      </c>
      <c r="F115" s="36">
        <v>40</v>
      </c>
      <c r="G115" s="39" t="s">
        <v>175</v>
      </c>
      <c r="H115" s="36">
        <v>400</v>
      </c>
      <c r="I115" s="36">
        <v>0</v>
      </c>
    </row>
    <row r="116" spans="1:9" ht="47.25">
      <c r="A116" s="37" t="s">
        <v>141</v>
      </c>
      <c r="B116" s="38" t="str">
        <f t="shared" si="2"/>
        <v>3.3.90.30.22.01.0001.000010-01 - 431</v>
      </c>
      <c r="C116" s="44" t="str">
        <f t="shared" si="3"/>
        <v>ESPONJA DE LIMPEZA</v>
      </c>
      <c r="D116" s="28" t="s">
        <v>201</v>
      </c>
      <c r="E116" s="36" t="s">
        <v>129</v>
      </c>
      <c r="F116" s="36">
        <v>431</v>
      </c>
      <c r="G116" s="39" t="s">
        <v>165</v>
      </c>
      <c r="H116" s="36">
        <v>1488</v>
      </c>
      <c r="I116" s="36">
        <v>0</v>
      </c>
    </row>
    <row r="117" spans="1:9" ht="47.25">
      <c r="A117" s="37" t="s">
        <v>141</v>
      </c>
      <c r="B117" s="38" t="str">
        <f t="shared" si="2"/>
        <v>3.3.90.30.22.01.0001.000010-01 - 480</v>
      </c>
      <c r="C117" s="44" t="str">
        <f t="shared" si="3"/>
        <v>ESPONJA DE LIMPEZA</v>
      </c>
      <c r="D117" s="28" t="s">
        <v>201</v>
      </c>
      <c r="E117" s="36" t="s">
        <v>129</v>
      </c>
      <c r="F117" s="36">
        <v>480</v>
      </c>
      <c r="G117" s="39" t="s">
        <v>166</v>
      </c>
      <c r="H117" s="36">
        <v>120</v>
      </c>
      <c r="I117" s="36">
        <v>120</v>
      </c>
    </row>
    <row r="118" spans="1:9" ht="47.25">
      <c r="A118" s="37" t="s">
        <v>141</v>
      </c>
      <c r="B118" s="38" t="str">
        <f t="shared" si="2"/>
        <v>3.3.90.30.22.01.0001.000010-01 - 4000</v>
      </c>
      <c r="C118" s="44" t="str">
        <f t="shared" si="3"/>
        <v>ESPONJA DE LIMPEZA</v>
      </c>
      <c r="D118" s="28" t="s">
        <v>201</v>
      </c>
      <c r="E118" s="36" t="s">
        <v>129</v>
      </c>
      <c r="F118" s="36">
        <v>4000</v>
      </c>
      <c r="G118" s="39" t="s">
        <v>200</v>
      </c>
      <c r="H118" s="36">
        <v>120</v>
      </c>
      <c r="I118" s="36">
        <v>60</v>
      </c>
    </row>
    <row r="119" spans="1:9" ht="47.25">
      <c r="A119" s="37" t="s">
        <v>142</v>
      </c>
      <c r="B119" s="38" t="str">
        <f t="shared" si="2"/>
        <v>3.3.90.30.22.01.0014.000001-02 - 2</v>
      </c>
      <c r="C119" s="44" t="str">
        <f t="shared" si="3"/>
        <v>ESTOPA LIMPEZA</v>
      </c>
      <c r="D119" s="28" t="s">
        <v>209</v>
      </c>
      <c r="E119" s="36" t="s">
        <v>210</v>
      </c>
      <c r="F119" s="36">
        <v>2</v>
      </c>
      <c r="G119" s="39" t="s">
        <v>168</v>
      </c>
      <c r="H119" s="36">
        <v>50</v>
      </c>
      <c r="I119" s="36">
        <v>0</v>
      </c>
    </row>
    <row r="120" spans="1:9" ht="47.25">
      <c r="A120" s="37" t="s">
        <v>142</v>
      </c>
      <c r="B120" s="38" t="str">
        <f t="shared" si="2"/>
        <v>3.3.90.30.22.01.0014.000001-02 - 20</v>
      </c>
      <c r="C120" s="44" t="str">
        <f t="shared" si="3"/>
        <v>ESTOPA LIMPEZA</v>
      </c>
      <c r="D120" s="28" t="s">
        <v>209</v>
      </c>
      <c r="E120" s="36" t="s">
        <v>210</v>
      </c>
      <c r="F120" s="36">
        <v>20</v>
      </c>
      <c r="G120" s="39" t="s">
        <v>169</v>
      </c>
      <c r="H120" s="36">
        <v>80</v>
      </c>
      <c r="I120" s="36">
        <v>80</v>
      </c>
    </row>
    <row r="121" spans="1:9" ht="47.25">
      <c r="A121" s="37" t="s">
        <v>142</v>
      </c>
      <c r="B121" s="38" t="str">
        <f t="shared" si="2"/>
        <v>3.3.90.30.22.01.0014.000001-02 - 50</v>
      </c>
      <c r="C121" s="44" t="str">
        <f t="shared" si="3"/>
        <v>ESTOPA LIMPEZA</v>
      </c>
      <c r="D121" s="28" t="s">
        <v>209</v>
      </c>
      <c r="E121" s="36" t="s">
        <v>210</v>
      </c>
      <c r="F121" s="36">
        <v>50</v>
      </c>
      <c r="G121" s="39" t="s">
        <v>170</v>
      </c>
      <c r="H121" s="36">
        <v>53</v>
      </c>
      <c r="I121" s="36">
        <v>0</v>
      </c>
    </row>
    <row r="122" spans="1:9" ht="47.25">
      <c r="A122" s="37" t="s">
        <v>142</v>
      </c>
      <c r="B122" s="38" t="str">
        <f t="shared" si="2"/>
        <v>3.3.90.30.22.01.0014.000001-02 - 90</v>
      </c>
      <c r="C122" s="44" t="str">
        <f t="shared" si="3"/>
        <v>ESTOPA LIMPEZA</v>
      </c>
      <c r="D122" s="28" t="s">
        <v>209</v>
      </c>
      <c r="E122" s="36" t="s">
        <v>210</v>
      </c>
      <c r="F122" s="36">
        <v>90</v>
      </c>
      <c r="G122" s="39" t="s">
        <v>160</v>
      </c>
      <c r="H122" s="36">
        <v>4</v>
      </c>
      <c r="I122" s="36">
        <v>0</v>
      </c>
    </row>
    <row r="123" spans="1:9" ht="47.25">
      <c r="A123" s="37" t="s">
        <v>142</v>
      </c>
      <c r="B123" s="38" t="str">
        <f t="shared" si="2"/>
        <v>3.3.90.30.22.01.0014.000001-02 - 112</v>
      </c>
      <c r="C123" s="44" t="str">
        <f t="shared" si="3"/>
        <v>ESTOPA LIMPEZA</v>
      </c>
      <c r="D123" s="28" t="s">
        <v>209</v>
      </c>
      <c r="E123" s="36" t="s">
        <v>210</v>
      </c>
      <c r="F123" s="36">
        <v>112</v>
      </c>
      <c r="G123" s="39" t="s">
        <v>179</v>
      </c>
      <c r="H123" s="36">
        <v>727</v>
      </c>
      <c r="I123" s="36">
        <v>0</v>
      </c>
    </row>
    <row r="124" spans="1:9" ht="47.25">
      <c r="A124" s="37" t="s">
        <v>142</v>
      </c>
      <c r="B124" s="38" t="str">
        <f t="shared" si="2"/>
        <v>3.3.90.30.22.01.0014.000001-02 - 131</v>
      </c>
      <c r="C124" s="44" t="str">
        <f t="shared" si="3"/>
        <v>ESTOPA LIMPEZA</v>
      </c>
      <c r="D124" s="28" t="s">
        <v>209</v>
      </c>
      <c r="E124" s="36" t="s">
        <v>210</v>
      </c>
      <c r="F124" s="36">
        <v>131</v>
      </c>
      <c r="G124" s="39" t="s">
        <v>203</v>
      </c>
      <c r="H124" s="36">
        <v>15</v>
      </c>
      <c r="I124" s="36">
        <v>0</v>
      </c>
    </row>
    <row r="125" spans="1:9" ht="47.25">
      <c r="A125" s="37" t="s">
        <v>142</v>
      </c>
      <c r="B125" s="38" t="str">
        <f t="shared" si="2"/>
        <v>3.3.90.30.22.01.0014.000001-02 - 133</v>
      </c>
      <c r="C125" s="44" t="str">
        <f t="shared" si="3"/>
        <v>ESTOPA LIMPEZA</v>
      </c>
      <c r="D125" s="28" t="s">
        <v>209</v>
      </c>
      <c r="E125" s="36" t="s">
        <v>210</v>
      </c>
      <c r="F125" s="36">
        <v>133</v>
      </c>
      <c r="G125" s="39" t="s">
        <v>191</v>
      </c>
      <c r="H125" s="36">
        <v>6</v>
      </c>
      <c r="I125" s="36">
        <v>0</v>
      </c>
    </row>
    <row r="126" spans="1:9" ht="47.25">
      <c r="A126" s="37" t="s">
        <v>142</v>
      </c>
      <c r="B126" s="38" t="str">
        <f t="shared" si="2"/>
        <v>3.3.90.30.22.01.0014.000001-02 - 138</v>
      </c>
      <c r="C126" s="44" t="str">
        <f t="shared" si="3"/>
        <v>ESTOPA LIMPEZA</v>
      </c>
      <c r="D126" s="28" t="s">
        <v>209</v>
      </c>
      <c r="E126" s="36" t="s">
        <v>210</v>
      </c>
      <c r="F126" s="36">
        <v>138</v>
      </c>
      <c r="G126" s="39" t="s">
        <v>192</v>
      </c>
      <c r="H126" s="36">
        <v>45</v>
      </c>
      <c r="I126" s="36">
        <v>45</v>
      </c>
    </row>
    <row r="127" spans="1:9" ht="47.25">
      <c r="A127" s="37" t="s">
        <v>142</v>
      </c>
      <c r="B127" s="38" t="str">
        <f t="shared" si="2"/>
        <v>3.3.90.30.22.01.0014.000001-02 - 143</v>
      </c>
      <c r="C127" s="44" t="str">
        <f t="shared" si="3"/>
        <v>ESTOPA LIMPEZA</v>
      </c>
      <c r="D127" s="28" t="s">
        <v>209</v>
      </c>
      <c r="E127" s="36" t="s">
        <v>210</v>
      </c>
      <c r="F127" s="36">
        <v>143</v>
      </c>
      <c r="G127" s="39" t="s">
        <v>161</v>
      </c>
      <c r="H127" s="36">
        <v>30</v>
      </c>
      <c r="I127" s="36">
        <v>0</v>
      </c>
    </row>
    <row r="128" spans="1:9" ht="47.25">
      <c r="A128" s="37" t="s">
        <v>142</v>
      </c>
      <c r="B128" s="38" t="str">
        <f t="shared" si="2"/>
        <v>3.3.90.30.22.01.0014.000001-02 - 147</v>
      </c>
      <c r="C128" s="44" t="str">
        <f t="shared" si="3"/>
        <v>ESTOPA LIMPEZA</v>
      </c>
      <c r="D128" s="28" t="s">
        <v>209</v>
      </c>
      <c r="E128" s="36" t="s">
        <v>210</v>
      </c>
      <c r="F128" s="36">
        <v>147</v>
      </c>
      <c r="G128" s="39" t="s">
        <v>163</v>
      </c>
      <c r="H128" s="36">
        <v>15</v>
      </c>
      <c r="I128" s="36">
        <v>0</v>
      </c>
    </row>
    <row r="129" spans="1:9" ht="47.25">
      <c r="A129" s="37" t="s">
        <v>142</v>
      </c>
      <c r="B129" s="38" t="str">
        <f t="shared" si="2"/>
        <v>3.3.90.30.22.01.0014.000001-02 - 150</v>
      </c>
      <c r="C129" s="44" t="str">
        <f t="shared" si="3"/>
        <v>ESTOPA LIMPEZA</v>
      </c>
      <c r="D129" s="28" t="s">
        <v>209</v>
      </c>
      <c r="E129" s="36" t="s">
        <v>210</v>
      </c>
      <c r="F129" s="36">
        <v>150</v>
      </c>
      <c r="G129" s="39" t="s">
        <v>182</v>
      </c>
      <c r="H129" s="36">
        <v>2</v>
      </c>
      <c r="I129" s="36">
        <v>2</v>
      </c>
    </row>
    <row r="130" spans="1:9" ht="47.25">
      <c r="A130" s="37" t="s">
        <v>142</v>
      </c>
      <c r="B130" s="38" t="str">
        <f aca="true" t="shared" si="4" ref="B130:B193">CONCATENATE(A130," - ",F130)</f>
        <v>3.3.90.30.22.01.0014.000001-02 - 195</v>
      </c>
      <c r="C130" s="44" t="str">
        <f t="shared" si="3"/>
        <v>ESTOPA LIMPEZA</v>
      </c>
      <c r="D130" s="28" t="s">
        <v>209</v>
      </c>
      <c r="E130" s="36" t="s">
        <v>210</v>
      </c>
      <c r="F130" s="36">
        <v>195</v>
      </c>
      <c r="G130" s="39" t="s">
        <v>211</v>
      </c>
      <c r="H130" s="36">
        <v>1</v>
      </c>
      <c r="I130" s="36">
        <v>0</v>
      </c>
    </row>
    <row r="131" spans="1:9" ht="47.25">
      <c r="A131" s="37" t="s">
        <v>142</v>
      </c>
      <c r="B131" s="38" t="str">
        <f t="shared" si="4"/>
        <v>3.3.90.30.22.01.0014.000001-02 - 196</v>
      </c>
      <c r="C131" s="44" t="str">
        <f aca="true" t="shared" si="5" ref="C131:C194">LEFT(D131,SEARCH(",",D131,1)-1)</f>
        <v>ESTOPA LIMPEZA</v>
      </c>
      <c r="D131" s="28" t="s">
        <v>209</v>
      </c>
      <c r="E131" s="36" t="s">
        <v>210</v>
      </c>
      <c r="F131" s="36">
        <v>196</v>
      </c>
      <c r="G131" s="39" t="s">
        <v>172</v>
      </c>
      <c r="H131" s="36">
        <v>30</v>
      </c>
      <c r="I131" s="36">
        <v>0</v>
      </c>
    </row>
    <row r="132" spans="1:9" ht="63">
      <c r="A132" s="37" t="s">
        <v>142</v>
      </c>
      <c r="B132" s="38" t="str">
        <f t="shared" si="4"/>
        <v>3.3.90.30.22.01.0014.000001-02 - 40</v>
      </c>
      <c r="C132" s="44" t="str">
        <f t="shared" si="5"/>
        <v>ESTOPA LIMPEZA</v>
      </c>
      <c r="D132" s="28" t="s">
        <v>209</v>
      </c>
      <c r="E132" s="36" t="s">
        <v>210</v>
      </c>
      <c r="F132" s="36">
        <v>40</v>
      </c>
      <c r="G132" s="39" t="s">
        <v>175</v>
      </c>
      <c r="H132" s="36">
        <v>5</v>
      </c>
      <c r="I132" s="36">
        <v>0</v>
      </c>
    </row>
    <row r="133" spans="1:9" ht="47.25">
      <c r="A133" s="37" t="s">
        <v>142</v>
      </c>
      <c r="B133" s="38" t="str">
        <f t="shared" si="4"/>
        <v>3.3.90.30.22.01.0014.000001-02 - 431</v>
      </c>
      <c r="C133" s="44" t="str">
        <f t="shared" si="5"/>
        <v>ESTOPA LIMPEZA</v>
      </c>
      <c r="D133" s="28" t="s">
        <v>209</v>
      </c>
      <c r="E133" s="36" t="s">
        <v>210</v>
      </c>
      <c r="F133" s="36">
        <v>431</v>
      </c>
      <c r="G133" s="39" t="s">
        <v>165</v>
      </c>
      <c r="H133" s="36">
        <v>240</v>
      </c>
      <c r="I133" s="36">
        <v>0</v>
      </c>
    </row>
    <row r="134" spans="1:9" ht="31.5">
      <c r="A134" s="37" t="s">
        <v>143</v>
      </c>
      <c r="B134" s="38" t="str">
        <f t="shared" si="4"/>
        <v>3.3.90.30.22.01.0007.000007-01 - 2</v>
      </c>
      <c r="C134" s="44" t="str">
        <f t="shared" si="5"/>
        <v>PANO DE CHÃO PARA LIMPEZA</v>
      </c>
      <c r="D134" s="28" t="s">
        <v>212</v>
      </c>
      <c r="E134" s="36" t="s">
        <v>129</v>
      </c>
      <c r="F134" s="36">
        <v>2</v>
      </c>
      <c r="G134" s="39" t="s">
        <v>168</v>
      </c>
      <c r="H134" s="36">
        <v>290</v>
      </c>
      <c r="I134" s="36">
        <v>180</v>
      </c>
    </row>
    <row r="135" spans="1:9" ht="47.25">
      <c r="A135" s="37" t="s">
        <v>143</v>
      </c>
      <c r="B135" s="38" t="str">
        <f t="shared" si="4"/>
        <v>3.3.90.30.22.01.0007.000007-01 - 50</v>
      </c>
      <c r="C135" s="44" t="str">
        <f t="shared" si="5"/>
        <v>PANO DE CHÃO PARA LIMPEZA</v>
      </c>
      <c r="D135" s="28" t="s">
        <v>212</v>
      </c>
      <c r="E135" s="36" t="s">
        <v>129</v>
      </c>
      <c r="F135" s="36">
        <v>50</v>
      </c>
      <c r="G135" s="39" t="s">
        <v>170</v>
      </c>
      <c r="H135" s="36">
        <v>9000</v>
      </c>
      <c r="I135" s="36">
        <v>6000</v>
      </c>
    </row>
    <row r="136" spans="1:9" ht="31.5">
      <c r="A136" s="37" t="s">
        <v>143</v>
      </c>
      <c r="B136" s="38" t="str">
        <f t="shared" si="4"/>
        <v>3.3.90.30.22.01.0007.000007-01 - 53</v>
      </c>
      <c r="C136" s="44" t="str">
        <f t="shared" si="5"/>
        <v>PANO DE CHÃO PARA LIMPEZA</v>
      </c>
      <c r="D136" s="28" t="s">
        <v>212</v>
      </c>
      <c r="E136" s="36" t="s">
        <v>129</v>
      </c>
      <c r="F136" s="36">
        <v>53</v>
      </c>
      <c r="G136" s="39" t="s">
        <v>213</v>
      </c>
      <c r="H136" s="36">
        <v>840</v>
      </c>
      <c r="I136" s="36">
        <v>0</v>
      </c>
    </row>
    <row r="137" spans="1:9" ht="31.5">
      <c r="A137" s="37" t="s">
        <v>143</v>
      </c>
      <c r="B137" s="38" t="str">
        <f t="shared" si="4"/>
        <v>3.3.90.30.22.01.0007.000007-01 - 56</v>
      </c>
      <c r="C137" s="44" t="str">
        <f t="shared" si="5"/>
        <v>PANO DE CHÃO PARA LIMPEZA</v>
      </c>
      <c r="D137" s="28" t="s">
        <v>212</v>
      </c>
      <c r="E137" s="36" t="s">
        <v>129</v>
      </c>
      <c r="F137" s="36">
        <v>56</v>
      </c>
      <c r="G137" s="39" t="s">
        <v>186</v>
      </c>
      <c r="H137" s="36">
        <v>12</v>
      </c>
      <c r="I137" s="36">
        <v>0</v>
      </c>
    </row>
    <row r="138" spans="1:9" ht="47.25">
      <c r="A138" s="37" t="s">
        <v>143</v>
      </c>
      <c r="B138" s="38" t="str">
        <f t="shared" si="4"/>
        <v>3.3.90.30.22.01.0007.000007-01 - 70</v>
      </c>
      <c r="C138" s="44" t="str">
        <f t="shared" si="5"/>
        <v>PANO DE CHÃO PARA LIMPEZA</v>
      </c>
      <c r="D138" s="28" t="s">
        <v>212</v>
      </c>
      <c r="E138" s="36" t="s">
        <v>129</v>
      </c>
      <c r="F138" s="36">
        <v>70</v>
      </c>
      <c r="G138" s="39" t="s">
        <v>36</v>
      </c>
      <c r="H138" s="36">
        <v>71</v>
      </c>
      <c r="I138" s="36">
        <v>0</v>
      </c>
    </row>
    <row r="139" spans="1:9" ht="47.25">
      <c r="A139" s="37" t="s">
        <v>143</v>
      </c>
      <c r="B139" s="38" t="str">
        <f t="shared" si="4"/>
        <v>3.3.90.30.22.01.0007.000007-01 - 90</v>
      </c>
      <c r="C139" s="44" t="str">
        <f t="shared" si="5"/>
        <v>PANO DE CHÃO PARA LIMPEZA</v>
      </c>
      <c r="D139" s="28" t="s">
        <v>212</v>
      </c>
      <c r="E139" s="36" t="s">
        <v>129</v>
      </c>
      <c r="F139" s="36">
        <v>90</v>
      </c>
      <c r="G139" s="39" t="s">
        <v>160</v>
      </c>
      <c r="H139" s="36">
        <v>60</v>
      </c>
      <c r="I139" s="36">
        <v>0</v>
      </c>
    </row>
    <row r="140" spans="1:9" ht="47.25">
      <c r="A140" s="37" t="s">
        <v>143</v>
      </c>
      <c r="B140" s="38" t="str">
        <f t="shared" si="4"/>
        <v>3.3.90.30.22.01.0007.000007-01 - 112</v>
      </c>
      <c r="C140" s="44" t="str">
        <f t="shared" si="5"/>
        <v>PANO DE CHÃO PARA LIMPEZA</v>
      </c>
      <c r="D140" s="28" t="s">
        <v>212</v>
      </c>
      <c r="E140" s="36" t="s">
        <v>129</v>
      </c>
      <c r="F140" s="36">
        <v>112</v>
      </c>
      <c r="G140" s="39" t="s">
        <v>179</v>
      </c>
      <c r="H140" s="36">
        <v>1220</v>
      </c>
      <c r="I140" s="36">
        <v>0</v>
      </c>
    </row>
    <row r="141" spans="1:9" ht="31.5">
      <c r="A141" s="37" t="s">
        <v>143</v>
      </c>
      <c r="B141" s="38" t="str">
        <f t="shared" si="4"/>
        <v>3.3.90.30.22.01.0007.000007-01 - 131</v>
      </c>
      <c r="C141" s="44" t="str">
        <f t="shared" si="5"/>
        <v>PANO DE CHÃO PARA LIMPEZA</v>
      </c>
      <c r="D141" s="28" t="s">
        <v>212</v>
      </c>
      <c r="E141" s="36" t="s">
        <v>129</v>
      </c>
      <c r="F141" s="36">
        <v>131</v>
      </c>
      <c r="G141" s="39" t="s">
        <v>203</v>
      </c>
      <c r="H141" s="36">
        <v>10</v>
      </c>
      <c r="I141" s="36">
        <v>0</v>
      </c>
    </row>
    <row r="142" spans="1:9" ht="31.5">
      <c r="A142" s="37" t="s">
        <v>143</v>
      </c>
      <c r="B142" s="38" t="str">
        <f t="shared" si="4"/>
        <v>3.3.90.30.22.01.0007.000007-01 - 143</v>
      </c>
      <c r="C142" s="44" t="str">
        <f t="shared" si="5"/>
        <v>PANO DE CHÃO PARA LIMPEZA</v>
      </c>
      <c r="D142" s="28" t="s">
        <v>212</v>
      </c>
      <c r="E142" s="36" t="s">
        <v>129</v>
      </c>
      <c r="F142" s="36">
        <v>143</v>
      </c>
      <c r="G142" s="39" t="s">
        <v>161</v>
      </c>
      <c r="H142" s="36">
        <v>60</v>
      </c>
      <c r="I142" s="36">
        <v>10</v>
      </c>
    </row>
    <row r="143" spans="1:9" ht="31.5">
      <c r="A143" s="37" t="s">
        <v>143</v>
      </c>
      <c r="B143" s="38" t="str">
        <f t="shared" si="4"/>
        <v>3.3.90.30.22.01.0007.000007-01 - 145</v>
      </c>
      <c r="C143" s="44" t="str">
        <f t="shared" si="5"/>
        <v>PANO DE CHÃO PARA LIMPEZA</v>
      </c>
      <c r="D143" s="28" t="s">
        <v>212</v>
      </c>
      <c r="E143" s="36" t="s">
        <v>129</v>
      </c>
      <c r="F143" s="36">
        <v>145</v>
      </c>
      <c r="G143" s="39" t="s">
        <v>162</v>
      </c>
      <c r="H143" s="36">
        <v>144</v>
      </c>
      <c r="I143" s="36">
        <v>0</v>
      </c>
    </row>
    <row r="144" spans="1:9" ht="31.5">
      <c r="A144" s="37" t="s">
        <v>143</v>
      </c>
      <c r="B144" s="38" t="str">
        <f t="shared" si="4"/>
        <v>3.3.90.30.22.01.0007.000007-01 - 147</v>
      </c>
      <c r="C144" s="44" t="str">
        <f t="shared" si="5"/>
        <v>PANO DE CHÃO PARA LIMPEZA</v>
      </c>
      <c r="D144" s="28" t="s">
        <v>212</v>
      </c>
      <c r="E144" s="36" t="s">
        <v>129</v>
      </c>
      <c r="F144" s="36">
        <v>147</v>
      </c>
      <c r="G144" s="39" t="s">
        <v>163</v>
      </c>
      <c r="H144" s="36">
        <v>15</v>
      </c>
      <c r="I144" s="36">
        <v>0</v>
      </c>
    </row>
    <row r="145" spans="1:9" ht="47.25">
      <c r="A145" s="37" t="s">
        <v>143</v>
      </c>
      <c r="B145" s="38" t="str">
        <f t="shared" si="4"/>
        <v>3.3.90.30.22.01.0007.000007-01 - 150</v>
      </c>
      <c r="C145" s="44" t="str">
        <f t="shared" si="5"/>
        <v>PANO DE CHÃO PARA LIMPEZA</v>
      </c>
      <c r="D145" s="28" t="s">
        <v>212</v>
      </c>
      <c r="E145" s="36" t="s">
        <v>129</v>
      </c>
      <c r="F145" s="36">
        <v>150</v>
      </c>
      <c r="G145" s="39" t="s">
        <v>182</v>
      </c>
      <c r="H145" s="36">
        <v>8</v>
      </c>
      <c r="I145" s="36">
        <v>8</v>
      </c>
    </row>
    <row r="146" spans="1:9" ht="31.5">
      <c r="A146" s="37" t="s">
        <v>143</v>
      </c>
      <c r="B146" s="38" t="str">
        <f t="shared" si="4"/>
        <v>3.3.90.30.22.01.0007.000007-01 - 366</v>
      </c>
      <c r="C146" s="44" t="str">
        <f t="shared" si="5"/>
        <v>PANO DE CHÃO PARA LIMPEZA</v>
      </c>
      <c r="D146" s="28" t="s">
        <v>212</v>
      </c>
      <c r="E146" s="36" t="s">
        <v>129</v>
      </c>
      <c r="F146" s="36">
        <v>366</v>
      </c>
      <c r="G146" s="39" t="s">
        <v>173</v>
      </c>
      <c r="H146" s="36">
        <v>60</v>
      </c>
      <c r="I146" s="36">
        <v>60</v>
      </c>
    </row>
    <row r="147" spans="1:9" ht="47.25">
      <c r="A147" s="37" t="s">
        <v>143</v>
      </c>
      <c r="B147" s="38" t="str">
        <f t="shared" si="4"/>
        <v>3.3.90.30.22.01.0007.000007-01 - 370</v>
      </c>
      <c r="C147" s="44" t="str">
        <f t="shared" si="5"/>
        <v>PANO DE CHÃO PARA LIMPEZA</v>
      </c>
      <c r="D147" s="28" t="s">
        <v>212</v>
      </c>
      <c r="E147" s="36" t="s">
        <v>129</v>
      </c>
      <c r="F147" s="36">
        <v>370</v>
      </c>
      <c r="G147" s="39" t="s">
        <v>174</v>
      </c>
      <c r="H147" s="36">
        <v>120</v>
      </c>
      <c r="I147" s="36">
        <v>0</v>
      </c>
    </row>
    <row r="148" spans="1:9" ht="63">
      <c r="A148" s="37" t="s">
        <v>143</v>
      </c>
      <c r="B148" s="38" t="str">
        <f t="shared" si="4"/>
        <v>3.3.90.30.22.01.0007.000007-01 - 391</v>
      </c>
      <c r="C148" s="44" t="str">
        <f t="shared" si="5"/>
        <v>PANO DE CHÃO PARA LIMPEZA</v>
      </c>
      <c r="D148" s="28" t="s">
        <v>212</v>
      </c>
      <c r="E148" s="36" t="s">
        <v>129</v>
      </c>
      <c r="F148" s="36">
        <v>391</v>
      </c>
      <c r="G148" s="39" t="s">
        <v>164</v>
      </c>
      <c r="H148" s="36">
        <v>351</v>
      </c>
      <c r="I148" s="36">
        <v>50</v>
      </c>
    </row>
    <row r="149" spans="1:9" ht="47.25">
      <c r="A149" s="37" t="s">
        <v>143</v>
      </c>
      <c r="B149" s="38" t="str">
        <f t="shared" si="4"/>
        <v>3.3.90.30.22.01.0007.000007-01 - 392</v>
      </c>
      <c r="C149" s="44" t="str">
        <f t="shared" si="5"/>
        <v>PANO DE CHÃO PARA LIMPEZA</v>
      </c>
      <c r="D149" s="28" t="s">
        <v>212</v>
      </c>
      <c r="E149" s="36" t="s">
        <v>129</v>
      </c>
      <c r="F149" s="36">
        <v>392</v>
      </c>
      <c r="G149" s="39" t="s">
        <v>197</v>
      </c>
      <c r="H149" s="36">
        <v>50</v>
      </c>
      <c r="I149" s="36">
        <v>50</v>
      </c>
    </row>
    <row r="150" spans="1:9" ht="47.25">
      <c r="A150" s="37" t="s">
        <v>143</v>
      </c>
      <c r="B150" s="38" t="str">
        <f t="shared" si="4"/>
        <v>3.3.90.30.22.01.0007.000007-01 - 400</v>
      </c>
      <c r="C150" s="44" t="str">
        <f t="shared" si="5"/>
        <v>PANO DE CHÃO PARA LIMPEZA</v>
      </c>
      <c r="D150" s="28" t="s">
        <v>212</v>
      </c>
      <c r="E150" s="36" t="s">
        <v>129</v>
      </c>
      <c r="F150" s="36">
        <v>400</v>
      </c>
      <c r="G150" s="39" t="s">
        <v>184</v>
      </c>
      <c r="H150" s="36">
        <v>644</v>
      </c>
      <c r="I150" s="36">
        <v>644</v>
      </c>
    </row>
    <row r="151" spans="1:9" ht="63">
      <c r="A151" s="37" t="s">
        <v>143</v>
      </c>
      <c r="B151" s="38" t="str">
        <f t="shared" si="4"/>
        <v>3.3.90.30.22.01.0007.000007-01 - 40</v>
      </c>
      <c r="C151" s="44" t="str">
        <f t="shared" si="5"/>
        <v>PANO DE CHÃO PARA LIMPEZA</v>
      </c>
      <c r="D151" s="28" t="s">
        <v>212</v>
      </c>
      <c r="E151" s="36" t="s">
        <v>129</v>
      </c>
      <c r="F151" s="36">
        <v>40</v>
      </c>
      <c r="G151" s="39" t="s">
        <v>175</v>
      </c>
      <c r="H151" s="36">
        <v>250</v>
      </c>
      <c r="I151" s="36">
        <v>0</v>
      </c>
    </row>
    <row r="152" spans="1:9" ht="47.25">
      <c r="A152" s="37" t="s">
        <v>143</v>
      </c>
      <c r="B152" s="38" t="str">
        <f t="shared" si="4"/>
        <v>3.3.90.30.22.01.0007.000007-01 - 431</v>
      </c>
      <c r="C152" s="44" t="str">
        <f t="shared" si="5"/>
        <v>PANO DE CHÃO PARA LIMPEZA</v>
      </c>
      <c r="D152" s="28" t="s">
        <v>212</v>
      </c>
      <c r="E152" s="36" t="s">
        <v>129</v>
      </c>
      <c r="F152" s="36">
        <v>431</v>
      </c>
      <c r="G152" s="39" t="s">
        <v>165</v>
      </c>
      <c r="H152" s="36">
        <v>2544</v>
      </c>
      <c r="I152" s="36">
        <v>0</v>
      </c>
    </row>
    <row r="153" spans="1:9" ht="31.5">
      <c r="A153" s="37" t="s">
        <v>143</v>
      </c>
      <c r="B153" s="38" t="str">
        <f t="shared" si="4"/>
        <v>3.3.90.30.22.01.0007.000007-01 - 480</v>
      </c>
      <c r="C153" s="44" t="str">
        <f t="shared" si="5"/>
        <v>PANO DE CHÃO PARA LIMPEZA</v>
      </c>
      <c r="D153" s="28" t="s">
        <v>212</v>
      </c>
      <c r="E153" s="36" t="s">
        <v>129</v>
      </c>
      <c r="F153" s="36">
        <v>480</v>
      </c>
      <c r="G153" s="39" t="s">
        <v>166</v>
      </c>
      <c r="H153" s="36">
        <v>60</v>
      </c>
      <c r="I153" s="36">
        <v>60</v>
      </c>
    </row>
    <row r="154" spans="1:9" ht="47.25">
      <c r="A154" s="37" t="s">
        <v>144</v>
      </c>
      <c r="B154" s="38" t="str">
        <f t="shared" si="4"/>
        <v>3.3.90.30.22.01.0074.000002-01 - 2</v>
      </c>
      <c r="C154" s="44" t="str">
        <f t="shared" si="5"/>
        <v>PANO MULTIUSO PARA LIMPEZA</v>
      </c>
      <c r="D154" s="28" t="s">
        <v>214</v>
      </c>
      <c r="E154" s="36" t="s">
        <v>210</v>
      </c>
      <c r="F154" s="36">
        <v>2</v>
      </c>
      <c r="G154" s="39" t="s">
        <v>168</v>
      </c>
      <c r="H154" s="36">
        <v>170</v>
      </c>
      <c r="I154" s="36">
        <v>50</v>
      </c>
    </row>
    <row r="155" spans="1:9" ht="47.25">
      <c r="A155" s="37" t="s">
        <v>144</v>
      </c>
      <c r="B155" s="38" t="str">
        <f t="shared" si="4"/>
        <v>3.3.90.30.22.01.0074.000002-01 - 56</v>
      </c>
      <c r="C155" s="44" t="str">
        <f t="shared" si="5"/>
        <v>PANO MULTIUSO PARA LIMPEZA</v>
      </c>
      <c r="D155" s="28" t="s">
        <v>214</v>
      </c>
      <c r="E155" s="36" t="s">
        <v>210</v>
      </c>
      <c r="F155" s="36">
        <v>56</v>
      </c>
      <c r="G155" s="39" t="s">
        <v>186</v>
      </c>
      <c r="H155" s="36">
        <v>24</v>
      </c>
      <c r="I155" s="36">
        <v>0</v>
      </c>
    </row>
    <row r="156" spans="1:9" ht="47.25">
      <c r="A156" s="37" t="s">
        <v>144</v>
      </c>
      <c r="B156" s="38" t="str">
        <f t="shared" si="4"/>
        <v>3.3.90.30.22.01.0074.000002-01 - 90</v>
      </c>
      <c r="C156" s="44" t="str">
        <f t="shared" si="5"/>
        <v>PANO MULTIUSO PARA LIMPEZA</v>
      </c>
      <c r="D156" s="28" t="s">
        <v>214</v>
      </c>
      <c r="E156" s="36" t="s">
        <v>210</v>
      </c>
      <c r="F156" s="36">
        <v>90</v>
      </c>
      <c r="G156" s="39" t="s">
        <v>160</v>
      </c>
      <c r="H156" s="36">
        <v>10</v>
      </c>
      <c r="I156" s="36">
        <v>0</v>
      </c>
    </row>
    <row r="157" spans="1:9" ht="47.25">
      <c r="A157" s="37" t="s">
        <v>144</v>
      </c>
      <c r="B157" s="38" t="str">
        <f t="shared" si="4"/>
        <v>3.3.90.30.22.01.0074.000002-01 - 134</v>
      </c>
      <c r="C157" s="44" t="str">
        <f t="shared" si="5"/>
        <v>PANO MULTIUSO PARA LIMPEZA</v>
      </c>
      <c r="D157" s="28" t="s">
        <v>214</v>
      </c>
      <c r="E157" s="36" t="s">
        <v>210</v>
      </c>
      <c r="F157" s="36">
        <v>134</v>
      </c>
      <c r="G157" s="39" t="s">
        <v>204</v>
      </c>
      <c r="H157" s="36">
        <v>1</v>
      </c>
      <c r="I157" s="36">
        <v>0</v>
      </c>
    </row>
    <row r="158" spans="1:9" ht="47.25">
      <c r="A158" s="37" t="s">
        <v>144</v>
      </c>
      <c r="B158" s="38" t="str">
        <f t="shared" si="4"/>
        <v>3.3.90.30.22.01.0074.000002-01 - 143</v>
      </c>
      <c r="C158" s="44" t="str">
        <f t="shared" si="5"/>
        <v>PANO MULTIUSO PARA LIMPEZA</v>
      </c>
      <c r="D158" s="28" t="s">
        <v>214</v>
      </c>
      <c r="E158" s="36" t="s">
        <v>210</v>
      </c>
      <c r="F158" s="36">
        <v>143</v>
      </c>
      <c r="G158" s="39" t="s">
        <v>161</v>
      </c>
      <c r="H158" s="36">
        <v>80</v>
      </c>
      <c r="I158" s="36">
        <v>0</v>
      </c>
    </row>
    <row r="159" spans="1:9" ht="47.25">
      <c r="A159" s="37" t="s">
        <v>144</v>
      </c>
      <c r="B159" s="38" t="str">
        <f t="shared" si="4"/>
        <v>3.3.90.30.22.01.0074.000002-01 - 145</v>
      </c>
      <c r="C159" s="44" t="str">
        <f t="shared" si="5"/>
        <v>PANO MULTIUSO PARA LIMPEZA</v>
      </c>
      <c r="D159" s="28" t="s">
        <v>214</v>
      </c>
      <c r="E159" s="36" t="s">
        <v>210</v>
      </c>
      <c r="F159" s="36">
        <v>145</v>
      </c>
      <c r="G159" s="39" t="s">
        <v>162</v>
      </c>
      <c r="H159" s="36">
        <v>120</v>
      </c>
      <c r="I159" s="36">
        <v>0</v>
      </c>
    </row>
    <row r="160" spans="1:9" ht="47.25">
      <c r="A160" s="37" t="s">
        <v>144</v>
      </c>
      <c r="B160" s="38" t="str">
        <f t="shared" si="4"/>
        <v>3.3.90.30.22.01.0074.000002-01 - 147</v>
      </c>
      <c r="C160" s="44" t="str">
        <f t="shared" si="5"/>
        <v>PANO MULTIUSO PARA LIMPEZA</v>
      </c>
      <c r="D160" s="28" t="s">
        <v>214</v>
      </c>
      <c r="E160" s="36" t="s">
        <v>210</v>
      </c>
      <c r="F160" s="36">
        <v>147</v>
      </c>
      <c r="G160" s="39" t="s">
        <v>163</v>
      </c>
      <c r="H160" s="36">
        <v>15</v>
      </c>
      <c r="I160" s="36">
        <v>0</v>
      </c>
    </row>
    <row r="161" spans="1:9" ht="47.25">
      <c r="A161" s="37" t="s">
        <v>144</v>
      </c>
      <c r="B161" s="38" t="str">
        <f t="shared" si="4"/>
        <v>3.3.90.30.22.01.0074.000002-01 - 150</v>
      </c>
      <c r="C161" s="44" t="str">
        <f t="shared" si="5"/>
        <v>PANO MULTIUSO PARA LIMPEZA</v>
      </c>
      <c r="D161" s="28" t="s">
        <v>214</v>
      </c>
      <c r="E161" s="36" t="s">
        <v>210</v>
      </c>
      <c r="F161" s="36">
        <v>150</v>
      </c>
      <c r="G161" s="39" t="s">
        <v>182</v>
      </c>
      <c r="H161" s="36">
        <v>1</v>
      </c>
      <c r="I161" s="36">
        <v>1</v>
      </c>
    </row>
    <row r="162" spans="1:9" ht="47.25">
      <c r="A162" s="37" t="s">
        <v>144</v>
      </c>
      <c r="B162" s="38" t="str">
        <f t="shared" si="4"/>
        <v>3.3.90.30.22.01.0074.000002-01 - 193</v>
      </c>
      <c r="C162" s="44" t="str">
        <f t="shared" si="5"/>
        <v>PANO MULTIUSO PARA LIMPEZA</v>
      </c>
      <c r="D162" s="28" t="s">
        <v>214</v>
      </c>
      <c r="E162" s="36" t="s">
        <v>210</v>
      </c>
      <c r="F162" s="36">
        <v>193</v>
      </c>
      <c r="G162" s="39" t="s">
        <v>207</v>
      </c>
      <c r="H162" s="36">
        <v>20</v>
      </c>
      <c r="I162" s="36">
        <v>0</v>
      </c>
    </row>
    <row r="163" spans="1:9" ht="47.25">
      <c r="A163" s="37" t="s">
        <v>144</v>
      </c>
      <c r="B163" s="38" t="str">
        <f t="shared" si="4"/>
        <v>3.3.90.30.22.01.0074.000002-01 - 366</v>
      </c>
      <c r="C163" s="44" t="str">
        <f t="shared" si="5"/>
        <v>PANO MULTIUSO PARA LIMPEZA</v>
      </c>
      <c r="D163" s="28" t="s">
        <v>214</v>
      </c>
      <c r="E163" s="36" t="s">
        <v>210</v>
      </c>
      <c r="F163" s="36">
        <v>366</v>
      </c>
      <c r="G163" s="39" t="s">
        <v>173</v>
      </c>
      <c r="H163" s="36">
        <v>15</v>
      </c>
      <c r="I163" s="36">
        <v>15</v>
      </c>
    </row>
    <row r="164" spans="1:9" ht="47.25">
      <c r="A164" s="37" t="s">
        <v>144</v>
      </c>
      <c r="B164" s="38" t="str">
        <f t="shared" si="4"/>
        <v>3.3.90.30.22.01.0074.000002-01 - 370</v>
      </c>
      <c r="C164" s="44" t="str">
        <f t="shared" si="5"/>
        <v>PANO MULTIUSO PARA LIMPEZA</v>
      </c>
      <c r="D164" s="28" t="s">
        <v>214</v>
      </c>
      <c r="E164" s="36" t="s">
        <v>210</v>
      </c>
      <c r="F164" s="36">
        <v>370</v>
      </c>
      <c r="G164" s="39" t="s">
        <v>174</v>
      </c>
      <c r="H164" s="36">
        <v>120</v>
      </c>
      <c r="I164" s="36">
        <v>0</v>
      </c>
    </row>
    <row r="165" spans="1:9" ht="63">
      <c r="A165" s="37" t="s">
        <v>144</v>
      </c>
      <c r="B165" s="38" t="str">
        <f t="shared" si="4"/>
        <v>3.3.90.30.22.01.0074.000002-01 - 391</v>
      </c>
      <c r="C165" s="44" t="str">
        <f t="shared" si="5"/>
        <v>PANO MULTIUSO PARA LIMPEZA</v>
      </c>
      <c r="D165" s="28" t="s">
        <v>214</v>
      </c>
      <c r="E165" s="36" t="s">
        <v>210</v>
      </c>
      <c r="F165" s="36">
        <v>391</v>
      </c>
      <c r="G165" s="39" t="s">
        <v>164</v>
      </c>
      <c r="H165" s="36">
        <v>60</v>
      </c>
      <c r="I165" s="36">
        <v>60</v>
      </c>
    </row>
    <row r="166" spans="1:9" ht="47.25">
      <c r="A166" s="37" t="s">
        <v>144</v>
      </c>
      <c r="B166" s="38" t="str">
        <f t="shared" si="4"/>
        <v>3.3.90.30.22.01.0074.000002-01 - 400</v>
      </c>
      <c r="C166" s="44" t="str">
        <f t="shared" si="5"/>
        <v>PANO MULTIUSO PARA LIMPEZA</v>
      </c>
      <c r="D166" s="28" t="s">
        <v>214</v>
      </c>
      <c r="E166" s="36" t="s">
        <v>210</v>
      </c>
      <c r="F166" s="36">
        <v>400</v>
      </c>
      <c r="G166" s="39" t="s">
        <v>184</v>
      </c>
      <c r="H166" s="36">
        <v>285</v>
      </c>
      <c r="I166" s="36">
        <v>285</v>
      </c>
    </row>
    <row r="167" spans="1:9" ht="63">
      <c r="A167" s="37" t="s">
        <v>144</v>
      </c>
      <c r="B167" s="38" t="str">
        <f t="shared" si="4"/>
        <v>3.3.90.30.22.01.0074.000002-01 - 40</v>
      </c>
      <c r="C167" s="44" t="str">
        <f t="shared" si="5"/>
        <v>PANO MULTIUSO PARA LIMPEZA</v>
      </c>
      <c r="D167" s="28" t="s">
        <v>214</v>
      </c>
      <c r="E167" s="36" t="s">
        <v>210</v>
      </c>
      <c r="F167" s="36">
        <v>40</v>
      </c>
      <c r="G167" s="39" t="s">
        <v>175</v>
      </c>
      <c r="H167" s="36">
        <v>100</v>
      </c>
      <c r="I167" s="36">
        <v>0</v>
      </c>
    </row>
    <row r="168" spans="1:9" ht="47.25">
      <c r="A168" s="37" t="s">
        <v>144</v>
      </c>
      <c r="B168" s="38" t="str">
        <f t="shared" si="4"/>
        <v>3.3.90.30.22.01.0074.000002-01 - 431</v>
      </c>
      <c r="C168" s="44" t="str">
        <f t="shared" si="5"/>
        <v>PANO MULTIUSO PARA LIMPEZA</v>
      </c>
      <c r="D168" s="28" t="s">
        <v>214</v>
      </c>
      <c r="E168" s="36" t="s">
        <v>210</v>
      </c>
      <c r="F168" s="36">
        <v>431</v>
      </c>
      <c r="G168" s="39" t="s">
        <v>165</v>
      </c>
      <c r="H168" s="36">
        <v>696</v>
      </c>
      <c r="I168" s="36">
        <v>0</v>
      </c>
    </row>
    <row r="169" spans="1:9" ht="47.25">
      <c r="A169" s="37" t="s">
        <v>144</v>
      </c>
      <c r="B169" s="38" t="str">
        <f t="shared" si="4"/>
        <v>3.3.90.30.22.01.0074.000002-01 - 480</v>
      </c>
      <c r="C169" s="44" t="str">
        <f t="shared" si="5"/>
        <v>PANO MULTIUSO PARA LIMPEZA</v>
      </c>
      <c r="D169" s="28" t="s">
        <v>214</v>
      </c>
      <c r="E169" s="36" t="s">
        <v>210</v>
      </c>
      <c r="F169" s="36">
        <v>480</v>
      </c>
      <c r="G169" s="39" t="s">
        <v>166</v>
      </c>
      <c r="H169" s="36">
        <v>18</v>
      </c>
      <c r="I169" s="36">
        <v>18</v>
      </c>
    </row>
    <row r="170" spans="1:9" ht="47.25">
      <c r="A170" s="37" t="s">
        <v>145</v>
      </c>
      <c r="B170" s="38" t="str">
        <f t="shared" si="4"/>
        <v>3.3.90.30.22.01.0087.000001-01 - 50</v>
      </c>
      <c r="C170" s="44" t="str">
        <f t="shared" si="5"/>
        <v>SABONETEIRA</v>
      </c>
      <c r="D170" s="28" t="s">
        <v>215</v>
      </c>
      <c r="E170" s="36" t="s">
        <v>129</v>
      </c>
      <c r="F170" s="36">
        <v>50</v>
      </c>
      <c r="G170" s="39" t="s">
        <v>170</v>
      </c>
      <c r="H170" s="36">
        <v>600</v>
      </c>
      <c r="I170" s="36">
        <v>600</v>
      </c>
    </row>
    <row r="171" spans="1:9" ht="47.25">
      <c r="A171" s="37" t="s">
        <v>146</v>
      </c>
      <c r="B171" s="38" t="str">
        <f t="shared" si="4"/>
        <v>3.3.90.30.22.01.0002.000045-01 - 50</v>
      </c>
      <c r="C171" s="44" t="str">
        <f t="shared" si="5"/>
        <v>SACO PARA LIXO</v>
      </c>
      <c r="D171" s="28" t="s">
        <v>216</v>
      </c>
      <c r="E171" s="36" t="s">
        <v>210</v>
      </c>
      <c r="F171" s="36">
        <v>50</v>
      </c>
      <c r="G171" s="39" t="s">
        <v>170</v>
      </c>
      <c r="H171" s="36">
        <v>2000</v>
      </c>
      <c r="I171" s="36">
        <v>1332</v>
      </c>
    </row>
    <row r="172" spans="1:9" ht="31.5">
      <c r="A172" s="37" t="s">
        <v>146</v>
      </c>
      <c r="B172" s="38" t="str">
        <f t="shared" si="4"/>
        <v>3.3.90.30.22.01.0002.000045-01 - 56</v>
      </c>
      <c r="C172" s="44" t="str">
        <f t="shared" si="5"/>
        <v>SACO PARA LIXO</v>
      </c>
      <c r="D172" s="28" t="s">
        <v>216</v>
      </c>
      <c r="E172" s="36" t="s">
        <v>210</v>
      </c>
      <c r="F172" s="36">
        <v>56</v>
      </c>
      <c r="G172" s="39" t="s">
        <v>186</v>
      </c>
      <c r="H172" s="36">
        <v>12</v>
      </c>
      <c r="I172" s="36">
        <v>0</v>
      </c>
    </row>
    <row r="173" spans="1:9" ht="47.25">
      <c r="A173" s="37" t="s">
        <v>146</v>
      </c>
      <c r="B173" s="38" t="str">
        <f t="shared" si="4"/>
        <v>3.3.90.30.22.01.0002.000045-01 - 72</v>
      </c>
      <c r="C173" s="44" t="str">
        <f t="shared" si="5"/>
        <v>SACO PARA LIXO</v>
      </c>
      <c r="D173" s="28" t="s">
        <v>216</v>
      </c>
      <c r="E173" s="36" t="s">
        <v>210</v>
      </c>
      <c r="F173" s="36">
        <v>72</v>
      </c>
      <c r="G173" s="39" t="s">
        <v>217</v>
      </c>
      <c r="H173" s="36">
        <v>5</v>
      </c>
      <c r="I173" s="36">
        <v>0</v>
      </c>
    </row>
    <row r="174" spans="1:9" ht="47.25">
      <c r="A174" s="37" t="s">
        <v>146</v>
      </c>
      <c r="B174" s="38" t="str">
        <f t="shared" si="4"/>
        <v>3.3.90.30.22.01.0002.000045-01 - 90</v>
      </c>
      <c r="C174" s="44" t="str">
        <f t="shared" si="5"/>
        <v>SACO PARA LIXO</v>
      </c>
      <c r="D174" s="28" t="s">
        <v>216</v>
      </c>
      <c r="E174" s="36" t="s">
        <v>210</v>
      </c>
      <c r="F174" s="36">
        <v>90</v>
      </c>
      <c r="G174" s="39" t="s">
        <v>160</v>
      </c>
      <c r="H174" s="36">
        <v>60</v>
      </c>
      <c r="I174" s="36">
        <v>0</v>
      </c>
    </row>
    <row r="175" spans="1:9" ht="31.5">
      <c r="A175" s="37" t="s">
        <v>146</v>
      </c>
      <c r="B175" s="38" t="str">
        <f t="shared" si="4"/>
        <v>3.3.90.30.22.01.0002.000045-01 - 94</v>
      </c>
      <c r="C175" s="44" t="str">
        <f t="shared" si="5"/>
        <v>SACO PARA LIXO</v>
      </c>
      <c r="D175" s="28" t="s">
        <v>216</v>
      </c>
      <c r="E175" s="36" t="s">
        <v>210</v>
      </c>
      <c r="F175" s="36">
        <v>94</v>
      </c>
      <c r="G175" s="39" t="s">
        <v>189</v>
      </c>
      <c r="H175" s="36">
        <v>134</v>
      </c>
      <c r="I175" s="36">
        <v>134</v>
      </c>
    </row>
    <row r="176" spans="1:9" ht="47.25">
      <c r="A176" s="37" t="s">
        <v>146</v>
      </c>
      <c r="B176" s="38" t="str">
        <f t="shared" si="4"/>
        <v>3.3.90.30.22.01.0002.000045-01 - 112</v>
      </c>
      <c r="C176" s="44" t="str">
        <f t="shared" si="5"/>
        <v>SACO PARA LIXO</v>
      </c>
      <c r="D176" s="28" t="s">
        <v>216</v>
      </c>
      <c r="E176" s="36" t="s">
        <v>210</v>
      </c>
      <c r="F176" s="36">
        <v>112</v>
      </c>
      <c r="G176" s="39" t="s">
        <v>179</v>
      </c>
      <c r="H176" s="36">
        <v>256</v>
      </c>
      <c r="I176" s="36">
        <v>0</v>
      </c>
    </row>
    <row r="177" spans="1:9" ht="31.5">
      <c r="A177" s="37" t="s">
        <v>146</v>
      </c>
      <c r="B177" s="38" t="str">
        <f t="shared" si="4"/>
        <v>3.3.90.30.22.01.0002.000045-01 - 131</v>
      </c>
      <c r="C177" s="44" t="str">
        <f t="shared" si="5"/>
        <v>SACO PARA LIXO</v>
      </c>
      <c r="D177" s="28" t="s">
        <v>216</v>
      </c>
      <c r="E177" s="36" t="s">
        <v>210</v>
      </c>
      <c r="F177" s="36">
        <v>131</v>
      </c>
      <c r="G177" s="39" t="s">
        <v>203</v>
      </c>
      <c r="H177" s="36">
        <v>18</v>
      </c>
      <c r="I177" s="36">
        <v>0</v>
      </c>
    </row>
    <row r="178" spans="1:9" ht="31.5">
      <c r="A178" s="37" t="s">
        <v>146</v>
      </c>
      <c r="B178" s="38" t="str">
        <f t="shared" si="4"/>
        <v>3.3.90.30.22.01.0002.000045-01 - 141</v>
      </c>
      <c r="C178" s="44" t="str">
        <f t="shared" si="5"/>
        <v>SACO PARA LIXO</v>
      </c>
      <c r="D178" s="28" t="s">
        <v>216</v>
      </c>
      <c r="E178" s="36" t="s">
        <v>210</v>
      </c>
      <c r="F178" s="36">
        <v>141</v>
      </c>
      <c r="G178" s="39" t="s">
        <v>206</v>
      </c>
      <c r="H178" s="36">
        <v>938</v>
      </c>
      <c r="I178" s="36">
        <v>60</v>
      </c>
    </row>
    <row r="179" spans="1:9" ht="31.5">
      <c r="A179" s="37" t="s">
        <v>146</v>
      </c>
      <c r="B179" s="38" t="str">
        <f t="shared" si="4"/>
        <v>3.3.90.30.22.01.0002.000045-01 - 145</v>
      </c>
      <c r="C179" s="44" t="str">
        <f t="shared" si="5"/>
        <v>SACO PARA LIXO</v>
      </c>
      <c r="D179" s="28" t="s">
        <v>216</v>
      </c>
      <c r="E179" s="36" t="s">
        <v>210</v>
      </c>
      <c r="F179" s="36">
        <v>145</v>
      </c>
      <c r="G179" s="39" t="s">
        <v>162</v>
      </c>
      <c r="H179" s="36">
        <v>6</v>
      </c>
      <c r="I179" s="36">
        <v>0</v>
      </c>
    </row>
    <row r="180" spans="1:9" ht="31.5">
      <c r="A180" s="37" t="s">
        <v>146</v>
      </c>
      <c r="B180" s="38" t="str">
        <f t="shared" si="4"/>
        <v>3.3.90.30.22.01.0002.000045-01 - 147</v>
      </c>
      <c r="C180" s="44" t="str">
        <f t="shared" si="5"/>
        <v>SACO PARA LIXO</v>
      </c>
      <c r="D180" s="28" t="s">
        <v>216</v>
      </c>
      <c r="E180" s="36" t="s">
        <v>210</v>
      </c>
      <c r="F180" s="36">
        <v>147</v>
      </c>
      <c r="G180" s="39" t="s">
        <v>163</v>
      </c>
      <c r="H180" s="36">
        <v>15</v>
      </c>
      <c r="I180" s="36">
        <v>0</v>
      </c>
    </row>
    <row r="181" spans="1:9" ht="63">
      <c r="A181" s="37" t="s">
        <v>146</v>
      </c>
      <c r="B181" s="38" t="str">
        <f t="shared" si="4"/>
        <v>3.3.90.30.22.01.0002.000045-01 - 306</v>
      </c>
      <c r="C181" s="44" t="str">
        <f t="shared" si="5"/>
        <v>SACO PARA LIXO</v>
      </c>
      <c r="D181" s="28" t="s">
        <v>216</v>
      </c>
      <c r="E181" s="36" t="s">
        <v>210</v>
      </c>
      <c r="F181" s="36">
        <v>306</v>
      </c>
      <c r="G181" s="39" t="s">
        <v>195</v>
      </c>
      <c r="H181" s="36">
        <v>53</v>
      </c>
      <c r="I181" s="36">
        <v>5</v>
      </c>
    </row>
    <row r="182" spans="1:9" ht="63">
      <c r="A182" s="37" t="s">
        <v>146</v>
      </c>
      <c r="B182" s="38" t="str">
        <f t="shared" si="4"/>
        <v>3.3.90.30.22.01.0002.000045-01 - 391</v>
      </c>
      <c r="C182" s="44" t="str">
        <f t="shared" si="5"/>
        <v>SACO PARA LIXO</v>
      </c>
      <c r="D182" s="28" t="s">
        <v>216</v>
      </c>
      <c r="E182" s="36" t="s">
        <v>210</v>
      </c>
      <c r="F182" s="36">
        <v>391</v>
      </c>
      <c r="G182" s="39" t="s">
        <v>164</v>
      </c>
      <c r="H182" s="36">
        <v>50</v>
      </c>
      <c r="I182" s="36">
        <v>50</v>
      </c>
    </row>
    <row r="183" spans="1:9" ht="47.25">
      <c r="A183" s="37" t="s">
        <v>146</v>
      </c>
      <c r="B183" s="38" t="str">
        <f t="shared" si="4"/>
        <v>3.3.90.30.22.01.0002.000045-01 - 392</v>
      </c>
      <c r="C183" s="44" t="str">
        <f t="shared" si="5"/>
        <v>SACO PARA LIXO</v>
      </c>
      <c r="D183" s="28" t="s">
        <v>216</v>
      </c>
      <c r="E183" s="36" t="s">
        <v>210</v>
      </c>
      <c r="F183" s="36">
        <v>392</v>
      </c>
      <c r="G183" s="39" t="s">
        <v>197</v>
      </c>
      <c r="H183" s="36">
        <v>1152</v>
      </c>
      <c r="I183" s="36">
        <v>50</v>
      </c>
    </row>
    <row r="184" spans="1:9" ht="31.5">
      <c r="A184" s="37" t="s">
        <v>146</v>
      </c>
      <c r="B184" s="38" t="str">
        <f t="shared" si="4"/>
        <v>3.3.90.30.22.01.0002.000045-01 - 2</v>
      </c>
      <c r="C184" s="44" t="str">
        <f t="shared" si="5"/>
        <v>SACO PARA LIXO</v>
      </c>
      <c r="D184" s="28" t="s">
        <v>216</v>
      </c>
      <c r="E184" s="36" t="s">
        <v>210</v>
      </c>
      <c r="F184" s="36">
        <v>2</v>
      </c>
      <c r="G184" s="39" t="s">
        <v>168</v>
      </c>
      <c r="H184" s="36">
        <v>20</v>
      </c>
      <c r="I184" s="36">
        <v>0</v>
      </c>
    </row>
    <row r="185" spans="1:9" ht="31.5">
      <c r="A185" s="37" t="s">
        <v>146</v>
      </c>
      <c r="B185" s="38" t="str">
        <f t="shared" si="4"/>
        <v>3.3.90.30.22.01.0002.000045-01 - 401</v>
      </c>
      <c r="C185" s="44" t="str">
        <f t="shared" si="5"/>
        <v>SACO PARA LIXO</v>
      </c>
      <c r="D185" s="28" t="s">
        <v>216</v>
      </c>
      <c r="E185" s="36" t="s">
        <v>210</v>
      </c>
      <c r="F185" s="36">
        <v>401</v>
      </c>
      <c r="G185" s="39" t="s">
        <v>199</v>
      </c>
      <c r="H185" s="36">
        <v>14</v>
      </c>
      <c r="I185" s="36">
        <v>14</v>
      </c>
    </row>
    <row r="186" spans="1:9" ht="47.25">
      <c r="A186" s="37" t="s">
        <v>146</v>
      </c>
      <c r="B186" s="38" t="str">
        <f t="shared" si="4"/>
        <v>3.3.90.30.22.01.0002.000045-01 - 431</v>
      </c>
      <c r="C186" s="44" t="str">
        <f t="shared" si="5"/>
        <v>SACO PARA LIXO</v>
      </c>
      <c r="D186" s="28" t="s">
        <v>216</v>
      </c>
      <c r="E186" s="36" t="s">
        <v>210</v>
      </c>
      <c r="F186" s="36">
        <v>431</v>
      </c>
      <c r="G186" s="39" t="s">
        <v>165</v>
      </c>
      <c r="H186" s="36">
        <v>1130</v>
      </c>
      <c r="I186" s="36">
        <v>0</v>
      </c>
    </row>
    <row r="187" spans="1:9" ht="63">
      <c r="A187" s="37" t="s">
        <v>147</v>
      </c>
      <c r="B187" s="38" t="str">
        <f t="shared" si="4"/>
        <v>3.3.90.30.22.05.0004.000006-01 - 50</v>
      </c>
      <c r="C187" s="44" t="str">
        <f t="shared" si="5"/>
        <v>BANHEIRA</v>
      </c>
      <c r="D187" s="28" t="s">
        <v>218</v>
      </c>
      <c r="E187" s="36" t="s">
        <v>129</v>
      </c>
      <c r="F187" s="36">
        <v>50</v>
      </c>
      <c r="G187" s="39" t="s">
        <v>170</v>
      </c>
      <c r="H187" s="36">
        <v>30</v>
      </c>
      <c r="I187" s="36">
        <v>30</v>
      </c>
    </row>
    <row r="188" spans="1:9" ht="78.75">
      <c r="A188" s="37" t="s">
        <v>248</v>
      </c>
      <c r="B188" s="38" t="str">
        <f t="shared" si="4"/>
        <v>3.3.90.30.22.05.0003.000003-01 - 2</v>
      </c>
      <c r="C188" s="44" t="str">
        <f t="shared" si="5"/>
        <v>LENÇO UMEDECIDO</v>
      </c>
      <c r="D188" s="28" t="s">
        <v>249</v>
      </c>
      <c r="E188" s="36" t="s">
        <v>210</v>
      </c>
      <c r="F188" s="36">
        <v>2</v>
      </c>
      <c r="G188" s="39" t="s">
        <v>168</v>
      </c>
      <c r="H188" s="36">
        <v>50</v>
      </c>
      <c r="I188" s="36">
        <v>0</v>
      </c>
    </row>
    <row r="189" spans="1:9" ht="78.75">
      <c r="A189" s="37" t="s">
        <v>248</v>
      </c>
      <c r="B189" s="38" t="str">
        <f t="shared" si="4"/>
        <v>3.3.90.30.22.05.0003.000003-01 - 50</v>
      </c>
      <c r="C189" s="44" t="str">
        <f t="shared" si="5"/>
        <v>LENÇO UMEDECIDO</v>
      </c>
      <c r="D189" s="28" t="s">
        <v>249</v>
      </c>
      <c r="E189" s="36" t="s">
        <v>210</v>
      </c>
      <c r="F189" s="36">
        <v>50</v>
      </c>
      <c r="G189" s="39" t="s">
        <v>170</v>
      </c>
      <c r="H189" s="36">
        <v>40</v>
      </c>
      <c r="I189" s="36">
        <v>40</v>
      </c>
    </row>
    <row r="190" spans="1:9" ht="78.75">
      <c r="A190" s="37" t="s">
        <v>248</v>
      </c>
      <c r="B190" s="38" t="str">
        <f t="shared" si="4"/>
        <v>3.3.90.30.22.05.0003.000003-01 - 431</v>
      </c>
      <c r="C190" s="44" t="str">
        <f t="shared" si="5"/>
        <v>LENÇO UMEDECIDO</v>
      </c>
      <c r="D190" s="28" t="s">
        <v>249</v>
      </c>
      <c r="E190" s="36" t="s">
        <v>210</v>
      </c>
      <c r="F190" s="36">
        <v>431</v>
      </c>
      <c r="G190" s="39" t="s">
        <v>165</v>
      </c>
      <c r="H190" s="36">
        <v>710</v>
      </c>
      <c r="I190" s="36">
        <v>0</v>
      </c>
    </row>
    <row r="191" spans="1:9" ht="47.25">
      <c r="A191" s="37" t="s">
        <v>148</v>
      </c>
      <c r="B191" s="38" t="str">
        <f t="shared" si="4"/>
        <v>3.3.90.30.22.02.0008.000004-01 - 50</v>
      </c>
      <c r="C191" s="44" t="str">
        <f t="shared" si="5"/>
        <v>APARELHO DE BARBEAR</v>
      </c>
      <c r="D191" s="28" t="s">
        <v>219</v>
      </c>
      <c r="E191" s="36" t="s">
        <v>210</v>
      </c>
      <c r="F191" s="36">
        <v>50</v>
      </c>
      <c r="G191" s="39" t="s">
        <v>170</v>
      </c>
      <c r="H191" s="36">
        <v>369000</v>
      </c>
      <c r="I191" s="36">
        <v>0</v>
      </c>
    </row>
    <row r="192" spans="1:9" ht="47.25">
      <c r="A192" s="37" t="s">
        <v>148</v>
      </c>
      <c r="B192" s="38" t="str">
        <f t="shared" si="4"/>
        <v>3.3.90.30.22.02.0008.000004-01 - 431</v>
      </c>
      <c r="C192" s="44" t="str">
        <f t="shared" si="5"/>
        <v>APARELHO DE BARBEAR</v>
      </c>
      <c r="D192" s="28" t="s">
        <v>219</v>
      </c>
      <c r="E192" s="36" t="s">
        <v>210</v>
      </c>
      <c r="F192" s="36">
        <v>431</v>
      </c>
      <c r="G192" s="39" t="s">
        <v>165</v>
      </c>
      <c r="H192" s="36">
        <v>5742</v>
      </c>
      <c r="I192" s="36">
        <v>0</v>
      </c>
    </row>
    <row r="193" spans="1:9" ht="47.25">
      <c r="A193" s="37" t="s">
        <v>148</v>
      </c>
      <c r="B193" s="38" t="str">
        <f t="shared" si="4"/>
        <v>3.3.90.30.22.02.0008.000004-01 - 400</v>
      </c>
      <c r="C193" s="44" t="str">
        <f t="shared" si="5"/>
        <v>APARELHO DE BARBEAR</v>
      </c>
      <c r="D193" s="28" t="s">
        <v>219</v>
      </c>
      <c r="E193" s="36" t="s">
        <v>210</v>
      </c>
      <c r="F193" s="36">
        <v>400</v>
      </c>
      <c r="G193" s="39" t="s">
        <v>184</v>
      </c>
      <c r="H193" s="36">
        <v>0</v>
      </c>
      <c r="I193" s="36">
        <v>0</v>
      </c>
    </row>
    <row r="194" spans="1:9" ht="47.25">
      <c r="A194" s="37" t="s">
        <v>149</v>
      </c>
      <c r="B194" s="38" t="str">
        <f aca="true" t="shared" si="6" ref="B194:B227">CONCATENATE(A194," - ",F194)</f>
        <v>3.3.90.30.22.02.0009.000001-02 - 50</v>
      </c>
      <c r="C194" s="44" t="str">
        <f t="shared" si="5"/>
        <v>FRALDA DESCARTÁVEL</v>
      </c>
      <c r="D194" s="28" t="s">
        <v>220</v>
      </c>
      <c r="E194" s="36" t="s">
        <v>129</v>
      </c>
      <c r="F194" s="36">
        <v>50</v>
      </c>
      <c r="G194" s="39" t="s">
        <v>170</v>
      </c>
      <c r="H194" s="36">
        <v>184000</v>
      </c>
      <c r="I194" s="36">
        <v>184000</v>
      </c>
    </row>
    <row r="195" spans="1:9" ht="47.25">
      <c r="A195" s="37" t="s">
        <v>149</v>
      </c>
      <c r="B195" s="38" t="str">
        <f t="shared" si="6"/>
        <v>3.3.90.30.22.02.0009.000001-02 - 431</v>
      </c>
      <c r="C195" s="44" t="str">
        <f aca="true" t="shared" si="7" ref="C195:C227">LEFT(D195,SEARCH(",",D195,1)-1)</f>
        <v>FRALDA DESCARTÁVEL</v>
      </c>
      <c r="D195" s="28" t="s">
        <v>220</v>
      </c>
      <c r="E195" s="36" t="s">
        <v>129</v>
      </c>
      <c r="F195" s="36">
        <v>431</v>
      </c>
      <c r="G195" s="39" t="s">
        <v>165</v>
      </c>
      <c r="H195" s="36">
        <v>10270</v>
      </c>
      <c r="I195" s="36">
        <v>0</v>
      </c>
    </row>
    <row r="196" spans="1:9" ht="47.25">
      <c r="A196" s="37" t="s">
        <v>150</v>
      </c>
      <c r="B196" s="38" t="str">
        <f t="shared" si="6"/>
        <v>3.3.90.30.22.02.0004.000039-01 - 50</v>
      </c>
      <c r="C196" s="44" t="str">
        <f t="shared" si="7"/>
        <v>FRALDA DESCARTÁVEL</v>
      </c>
      <c r="D196" s="28" t="s">
        <v>221</v>
      </c>
      <c r="E196" s="36" t="s">
        <v>129</v>
      </c>
      <c r="F196" s="36">
        <v>50</v>
      </c>
      <c r="G196" s="39" t="s">
        <v>170</v>
      </c>
      <c r="H196" s="36">
        <v>6000</v>
      </c>
      <c r="I196" s="36">
        <v>6000</v>
      </c>
    </row>
    <row r="197" spans="1:9" ht="47.25">
      <c r="A197" s="37" t="s">
        <v>150</v>
      </c>
      <c r="B197" s="38" t="str">
        <f t="shared" si="6"/>
        <v>3.3.90.30.22.02.0004.000039-01 - 431</v>
      </c>
      <c r="C197" s="44" t="str">
        <f t="shared" si="7"/>
        <v>FRALDA DESCARTÁVEL</v>
      </c>
      <c r="D197" s="28" t="s">
        <v>221</v>
      </c>
      <c r="E197" s="36" t="s">
        <v>129</v>
      </c>
      <c r="F197" s="36">
        <v>431</v>
      </c>
      <c r="G197" s="39" t="s">
        <v>165</v>
      </c>
      <c r="H197" s="36">
        <v>1396</v>
      </c>
      <c r="I197" s="36">
        <v>1396</v>
      </c>
    </row>
    <row r="198" spans="1:9" ht="47.25">
      <c r="A198" s="37" t="s">
        <v>151</v>
      </c>
      <c r="B198" s="38" t="str">
        <f t="shared" si="6"/>
        <v>3.3.90.30.22.02.0004.000038-01 - 50</v>
      </c>
      <c r="C198" s="44" t="str">
        <f t="shared" si="7"/>
        <v>FRALDA DESCARTÁVEL</v>
      </c>
      <c r="D198" s="28" t="s">
        <v>222</v>
      </c>
      <c r="E198" s="36" t="s">
        <v>129</v>
      </c>
      <c r="F198" s="36">
        <v>50</v>
      </c>
      <c r="G198" s="39" t="s">
        <v>170</v>
      </c>
      <c r="H198" s="36">
        <v>12000</v>
      </c>
      <c r="I198" s="36">
        <v>12000</v>
      </c>
    </row>
    <row r="199" spans="1:9" ht="47.25">
      <c r="A199" s="37" t="s">
        <v>151</v>
      </c>
      <c r="B199" s="38" t="str">
        <f t="shared" si="6"/>
        <v>3.3.90.30.22.02.0004.000038-01 - 431</v>
      </c>
      <c r="C199" s="44" t="str">
        <f t="shared" si="7"/>
        <v>FRALDA DESCARTÁVEL</v>
      </c>
      <c r="D199" s="28" t="s">
        <v>222</v>
      </c>
      <c r="E199" s="36" t="s">
        <v>129</v>
      </c>
      <c r="F199" s="36">
        <v>431</v>
      </c>
      <c r="G199" s="39" t="s">
        <v>165</v>
      </c>
      <c r="H199" s="36">
        <v>1368</v>
      </c>
      <c r="I199" s="36">
        <v>0</v>
      </c>
    </row>
    <row r="200" spans="1:9" ht="47.25">
      <c r="A200" s="37" t="s">
        <v>152</v>
      </c>
      <c r="B200" s="38" t="str">
        <f t="shared" si="6"/>
        <v>3.3.90.30.22.02.0004.000037-01 - 50</v>
      </c>
      <c r="C200" s="44" t="str">
        <f t="shared" si="7"/>
        <v>FRALDA DESCARTÁVEL</v>
      </c>
      <c r="D200" s="28" t="s">
        <v>223</v>
      </c>
      <c r="E200" s="36" t="s">
        <v>129</v>
      </c>
      <c r="F200" s="36">
        <v>50</v>
      </c>
      <c r="G200" s="39" t="s">
        <v>170</v>
      </c>
      <c r="H200" s="36">
        <v>6000</v>
      </c>
      <c r="I200" s="36">
        <v>6000</v>
      </c>
    </row>
    <row r="201" spans="1:9" ht="47.25">
      <c r="A201" s="37" t="s">
        <v>152</v>
      </c>
      <c r="B201" s="38" t="str">
        <f t="shared" si="6"/>
        <v>3.3.90.30.22.02.0004.000037-01 - 431</v>
      </c>
      <c r="C201" s="44" t="str">
        <f t="shared" si="7"/>
        <v>FRALDA DESCARTÁVEL</v>
      </c>
      <c r="D201" s="28" t="s">
        <v>223</v>
      </c>
      <c r="E201" s="36" t="s">
        <v>129</v>
      </c>
      <c r="F201" s="36">
        <v>431</v>
      </c>
      <c r="G201" s="39" t="s">
        <v>165</v>
      </c>
      <c r="H201" s="36">
        <v>1368</v>
      </c>
      <c r="I201" s="36">
        <v>0</v>
      </c>
    </row>
    <row r="202" spans="1:9" ht="47.25">
      <c r="A202" s="37" t="s">
        <v>153</v>
      </c>
      <c r="B202" s="38" t="str">
        <f t="shared" si="6"/>
        <v>3.3.90.30.22.02.0015.000003-02 - 2</v>
      </c>
      <c r="C202" s="44" t="str">
        <f t="shared" si="7"/>
        <v>GUARDANAPO</v>
      </c>
      <c r="D202" s="28" t="s">
        <v>224</v>
      </c>
      <c r="E202" s="36" t="s">
        <v>210</v>
      </c>
      <c r="F202" s="36">
        <v>2</v>
      </c>
      <c r="G202" s="39" t="s">
        <v>168</v>
      </c>
      <c r="H202" s="36">
        <v>20</v>
      </c>
      <c r="I202" s="36">
        <v>20</v>
      </c>
    </row>
    <row r="203" spans="1:9" ht="47.25">
      <c r="A203" s="37" t="s">
        <v>153</v>
      </c>
      <c r="B203" s="38" t="str">
        <f t="shared" si="6"/>
        <v>3.3.90.30.22.02.0015.000003-02 - 56</v>
      </c>
      <c r="C203" s="44" t="str">
        <f t="shared" si="7"/>
        <v>GUARDANAPO</v>
      </c>
      <c r="D203" s="28" t="s">
        <v>224</v>
      </c>
      <c r="E203" s="36" t="s">
        <v>210</v>
      </c>
      <c r="F203" s="36">
        <v>56</v>
      </c>
      <c r="G203" s="39" t="s">
        <v>186</v>
      </c>
      <c r="H203" s="36">
        <v>50</v>
      </c>
      <c r="I203" s="36">
        <v>30</v>
      </c>
    </row>
    <row r="204" spans="1:9" ht="47.25">
      <c r="A204" s="37" t="s">
        <v>153</v>
      </c>
      <c r="B204" s="38" t="str">
        <f t="shared" si="6"/>
        <v>3.3.90.30.22.02.0015.000003-02 - 63</v>
      </c>
      <c r="C204" s="44" t="str">
        <f t="shared" si="7"/>
        <v>GUARDANAPO</v>
      </c>
      <c r="D204" s="28" t="s">
        <v>224</v>
      </c>
      <c r="E204" s="36" t="s">
        <v>210</v>
      </c>
      <c r="F204" s="36">
        <v>63</v>
      </c>
      <c r="G204" s="39" t="s">
        <v>187</v>
      </c>
      <c r="H204" s="36">
        <v>300</v>
      </c>
      <c r="I204" s="36">
        <v>300</v>
      </c>
    </row>
    <row r="205" spans="1:9" ht="47.25">
      <c r="A205" s="37" t="s">
        <v>153</v>
      </c>
      <c r="B205" s="38" t="str">
        <f t="shared" si="6"/>
        <v>3.3.90.30.22.02.0015.000003-02 - 90</v>
      </c>
      <c r="C205" s="44" t="str">
        <f t="shared" si="7"/>
        <v>GUARDANAPO</v>
      </c>
      <c r="D205" s="28" t="s">
        <v>224</v>
      </c>
      <c r="E205" s="36" t="s">
        <v>210</v>
      </c>
      <c r="F205" s="36">
        <v>90</v>
      </c>
      <c r="G205" s="39" t="s">
        <v>160</v>
      </c>
      <c r="H205" s="36">
        <v>120</v>
      </c>
      <c r="I205" s="36">
        <v>0</v>
      </c>
    </row>
    <row r="206" spans="1:9" ht="47.25">
      <c r="A206" s="37" t="s">
        <v>153</v>
      </c>
      <c r="B206" s="38" t="str">
        <f t="shared" si="6"/>
        <v>3.3.90.30.22.02.0015.000003-02 - 145</v>
      </c>
      <c r="C206" s="44" t="str">
        <f t="shared" si="7"/>
        <v>GUARDANAPO</v>
      </c>
      <c r="D206" s="28" t="s">
        <v>224</v>
      </c>
      <c r="E206" s="36" t="s">
        <v>210</v>
      </c>
      <c r="F206" s="36">
        <v>145</v>
      </c>
      <c r="G206" s="39" t="s">
        <v>162</v>
      </c>
      <c r="H206" s="36">
        <v>240</v>
      </c>
      <c r="I206" s="36">
        <v>0</v>
      </c>
    </row>
    <row r="207" spans="1:9" ht="47.25">
      <c r="A207" s="37" t="s">
        <v>153</v>
      </c>
      <c r="B207" s="38" t="str">
        <f t="shared" si="6"/>
        <v>3.3.90.30.22.02.0015.000003-02 - 147</v>
      </c>
      <c r="C207" s="44" t="str">
        <f t="shared" si="7"/>
        <v>GUARDANAPO</v>
      </c>
      <c r="D207" s="28" t="s">
        <v>224</v>
      </c>
      <c r="E207" s="36" t="s">
        <v>210</v>
      </c>
      <c r="F207" s="36">
        <v>147</v>
      </c>
      <c r="G207" s="39" t="s">
        <v>163</v>
      </c>
      <c r="H207" s="36">
        <v>15</v>
      </c>
      <c r="I207" s="36">
        <v>0</v>
      </c>
    </row>
    <row r="208" spans="1:9" ht="47.25">
      <c r="A208" s="37" t="s">
        <v>153</v>
      </c>
      <c r="B208" s="38" t="str">
        <f t="shared" si="6"/>
        <v>3.3.90.30.22.02.0015.000003-02 - 370</v>
      </c>
      <c r="C208" s="44" t="str">
        <f t="shared" si="7"/>
        <v>GUARDANAPO</v>
      </c>
      <c r="D208" s="28" t="s">
        <v>224</v>
      </c>
      <c r="E208" s="36" t="s">
        <v>210</v>
      </c>
      <c r="F208" s="36">
        <v>370</v>
      </c>
      <c r="G208" s="39" t="s">
        <v>174</v>
      </c>
      <c r="H208" s="36">
        <v>120</v>
      </c>
      <c r="I208" s="36">
        <v>0</v>
      </c>
    </row>
    <row r="209" spans="1:9" ht="63">
      <c r="A209" s="37" t="s">
        <v>153</v>
      </c>
      <c r="B209" s="38" t="str">
        <f t="shared" si="6"/>
        <v>3.3.90.30.22.02.0015.000003-02 - 40</v>
      </c>
      <c r="C209" s="44" t="str">
        <f t="shared" si="7"/>
        <v>GUARDANAPO</v>
      </c>
      <c r="D209" s="28" t="s">
        <v>224</v>
      </c>
      <c r="E209" s="36" t="s">
        <v>210</v>
      </c>
      <c r="F209" s="36">
        <v>40</v>
      </c>
      <c r="G209" s="39" t="s">
        <v>175</v>
      </c>
      <c r="H209" s="36">
        <v>100</v>
      </c>
      <c r="I209" s="36">
        <v>0</v>
      </c>
    </row>
    <row r="210" spans="1:9" ht="47.25">
      <c r="A210" s="37" t="s">
        <v>153</v>
      </c>
      <c r="B210" s="38" t="str">
        <f t="shared" si="6"/>
        <v>3.3.90.30.22.02.0015.000003-02 - 431</v>
      </c>
      <c r="C210" s="44" t="str">
        <f t="shared" si="7"/>
        <v>GUARDANAPO</v>
      </c>
      <c r="D210" s="28" t="s">
        <v>224</v>
      </c>
      <c r="E210" s="36" t="s">
        <v>210</v>
      </c>
      <c r="F210" s="36">
        <v>431</v>
      </c>
      <c r="G210" s="39" t="s">
        <v>165</v>
      </c>
      <c r="H210" s="36">
        <v>1590</v>
      </c>
      <c r="I210" s="36">
        <v>0</v>
      </c>
    </row>
    <row r="211" spans="1:9" ht="47.25">
      <c r="A211" s="37" t="s">
        <v>153</v>
      </c>
      <c r="B211" s="38" t="str">
        <f t="shared" si="6"/>
        <v>3.3.90.30.22.02.0015.000003-02 - 4000</v>
      </c>
      <c r="C211" s="44" t="str">
        <f t="shared" si="7"/>
        <v>GUARDANAPO</v>
      </c>
      <c r="D211" s="28" t="s">
        <v>224</v>
      </c>
      <c r="E211" s="36" t="s">
        <v>210</v>
      </c>
      <c r="F211" s="36">
        <v>4000</v>
      </c>
      <c r="G211" s="39" t="s">
        <v>200</v>
      </c>
      <c r="H211" s="36">
        <v>120</v>
      </c>
      <c r="I211" s="36">
        <v>60</v>
      </c>
    </row>
    <row r="212" spans="1:9" ht="47.25">
      <c r="A212" s="37" t="s">
        <v>154</v>
      </c>
      <c r="B212" s="38" t="str">
        <f t="shared" si="6"/>
        <v>3.3.90.30.22.04.0001.000009-01 - 50</v>
      </c>
      <c r="C212" s="44" t="str">
        <f t="shared" si="7"/>
        <v>CREME CONDICIONADOR PARA CABELOS</v>
      </c>
      <c r="D212" s="28" t="s">
        <v>225</v>
      </c>
      <c r="E212" s="36" t="s">
        <v>262</v>
      </c>
      <c r="F212" s="36">
        <v>50</v>
      </c>
      <c r="G212" s="39" t="s">
        <v>170</v>
      </c>
      <c r="H212" s="36">
        <v>631</v>
      </c>
      <c r="I212" s="36">
        <v>631</v>
      </c>
    </row>
    <row r="213" spans="1:9" ht="47.25">
      <c r="A213" s="37" t="s">
        <v>154</v>
      </c>
      <c r="B213" s="38" t="str">
        <f t="shared" si="6"/>
        <v>3.3.90.30.22.04.0001.000009-01 - 431</v>
      </c>
      <c r="C213" s="44" t="str">
        <f t="shared" si="7"/>
        <v>CREME CONDICIONADOR PARA CABELOS</v>
      </c>
      <c r="D213" s="28" t="s">
        <v>225</v>
      </c>
      <c r="E213" s="36" t="s">
        <v>262</v>
      </c>
      <c r="F213" s="36">
        <v>431</v>
      </c>
      <c r="G213" s="39" t="s">
        <v>165</v>
      </c>
      <c r="H213" s="36">
        <v>4695</v>
      </c>
      <c r="I213" s="36">
        <v>96</v>
      </c>
    </row>
    <row r="214" spans="1:9" ht="47.25">
      <c r="A214" s="37" t="s">
        <v>155</v>
      </c>
      <c r="B214" s="38" t="str">
        <f t="shared" si="6"/>
        <v>3.3.90.30.22.03.0020.000024-01 - 2</v>
      </c>
      <c r="C214" s="44" t="str">
        <f t="shared" si="7"/>
        <v>CERA</v>
      </c>
      <c r="D214" s="28" t="s">
        <v>226</v>
      </c>
      <c r="E214" s="36" t="s">
        <v>261</v>
      </c>
      <c r="F214" s="36">
        <v>2</v>
      </c>
      <c r="G214" s="39" t="s">
        <v>168</v>
      </c>
      <c r="H214" s="36">
        <v>10</v>
      </c>
      <c r="I214" s="36">
        <v>0</v>
      </c>
    </row>
    <row r="215" spans="1:9" ht="47.25">
      <c r="A215" s="37" t="s">
        <v>155</v>
      </c>
      <c r="B215" s="38" t="str">
        <f t="shared" si="6"/>
        <v>3.3.90.30.22.03.0020.000024-01 - 431</v>
      </c>
      <c r="C215" s="44" t="str">
        <f t="shared" si="7"/>
        <v>CERA</v>
      </c>
      <c r="D215" s="28" t="s">
        <v>226</v>
      </c>
      <c r="E215" s="36" t="s">
        <v>261</v>
      </c>
      <c r="F215" s="36">
        <v>431</v>
      </c>
      <c r="G215" s="39" t="s">
        <v>165</v>
      </c>
      <c r="H215" s="36">
        <v>397</v>
      </c>
      <c r="I215" s="36">
        <v>0</v>
      </c>
    </row>
    <row r="216" spans="1:9" ht="47.25">
      <c r="A216" s="37" t="s">
        <v>156</v>
      </c>
      <c r="B216" s="38" t="str">
        <f t="shared" si="6"/>
        <v>3.3.90.30.22.03.0114.000004-01 - 2</v>
      </c>
      <c r="C216" s="44" t="str">
        <f t="shared" si="7"/>
        <v>DESODORIZANTE SANITÁRIO</v>
      </c>
      <c r="D216" s="28" t="s">
        <v>227</v>
      </c>
      <c r="E216" s="36" t="s">
        <v>261</v>
      </c>
      <c r="F216" s="36">
        <v>2</v>
      </c>
      <c r="G216" s="39" t="s">
        <v>168</v>
      </c>
      <c r="H216" s="36">
        <v>50</v>
      </c>
      <c r="I216" s="36">
        <v>0</v>
      </c>
    </row>
    <row r="217" spans="1:9" ht="47.25">
      <c r="A217" s="37" t="s">
        <v>156</v>
      </c>
      <c r="B217" s="38" t="str">
        <f t="shared" si="6"/>
        <v>3.3.90.30.22.03.0114.000004-01 - 145</v>
      </c>
      <c r="C217" s="44" t="str">
        <f t="shared" si="7"/>
        <v>DESODORIZANTE SANITÁRIO</v>
      </c>
      <c r="D217" s="28" t="s">
        <v>227</v>
      </c>
      <c r="E217" s="36" t="s">
        <v>261</v>
      </c>
      <c r="F217" s="36">
        <v>145</v>
      </c>
      <c r="G217" s="39" t="s">
        <v>162</v>
      </c>
      <c r="H217" s="36">
        <v>72</v>
      </c>
      <c r="I217" s="36">
        <v>0</v>
      </c>
    </row>
    <row r="218" spans="1:9" ht="47.25">
      <c r="A218" s="37" t="s">
        <v>156</v>
      </c>
      <c r="B218" s="38" t="str">
        <f t="shared" si="6"/>
        <v>3.3.90.30.22.03.0114.000004-01 - 193</v>
      </c>
      <c r="C218" s="44" t="str">
        <f t="shared" si="7"/>
        <v>DESODORIZANTE SANITÁRIO</v>
      </c>
      <c r="D218" s="28" t="s">
        <v>227</v>
      </c>
      <c r="E218" s="36" t="s">
        <v>261</v>
      </c>
      <c r="F218" s="36">
        <v>193</v>
      </c>
      <c r="G218" s="39" t="s">
        <v>207</v>
      </c>
      <c r="H218" s="36">
        <v>36</v>
      </c>
      <c r="I218" s="36">
        <v>36</v>
      </c>
    </row>
    <row r="219" spans="1:9" ht="47.25">
      <c r="A219" s="37" t="s">
        <v>156</v>
      </c>
      <c r="B219" s="38" t="str">
        <f t="shared" si="6"/>
        <v>3.3.90.30.22.03.0114.000004-01 - 431</v>
      </c>
      <c r="C219" s="44" t="str">
        <f t="shared" si="7"/>
        <v>DESODORIZANTE SANITÁRIO</v>
      </c>
      <c r="D219" s="28" t="s">
        <v>227</v>
      </c>
      <c r="E219" s="36" t="s">
        <v>261</v>
      </c>
      <c r="F219" s="36">
        <v>431</v>
      </c>
      <c r="G219" s="39" t="s">
        <v>165</v>
      </c>
      <c r="H219" s="36">
        <v>3658</v>
      </c>
      <c r="I219" s="36">
        <v>0</v>
      </c>
    </row>
    <row r="220" spans="1:9" ht="47.25">
      <c r="A220" s="37" t="s">
        <v>157</v>
      </c>
      <c r="B220" s="38" t="str">
        <f t="shared" si="6"/>
        <v>3.3.90.30.22.03.0002.000002-02 - 50</v>
      </c>
      <c r="C220" s="44" t="str">
        <f t="shared" si="7"/>
        <v>SODA CÁUSTICA</v>
      </c>
      <c r="D220" s="28" t="s">
        <v>228</v>
      </c>
      <c r="E220" s="36" t="s">
        <v>261</v>
      </c>
      <c r="F220" s="36">
        <v>50</v>
      </c>
      <c r="G220" s="39" t="s">
        <v>170</v>
      </c>
      <c r="H220" s="36">
        <v>30</v>
      </c>
      <c r="I220" s="36">
        <v>30</v>
      </c>
    </row>
    <row r="221" spans="1:9" ht="47.25">
      <c r="A221" s="37" t="s">
        <v>157</v>
      </c>
      <c r="B221" s="38" t="str">
        <f t="shared" si="6"/>
        <v>3.3.90.30.22.03.0002.000002-02 - 196</v>
      </c>
      <c r="C221" s="44" t="str">
        <f t="shared" si="7"/>
        <v>SODA CÁUSTICA</v>
      </c>
      <c r="D221" s="28" t="s">
        <v>228</v>
      </c>
      <c r="E221" s="36" t="s">
        <v>261</v>
      </c>
      <c r="F221" s="36">
        <v>196</v>
      </c>
      <c r="G221" s="39" t="s">
        <v>172</v>
      </c>
      <c r="H221" s="36">
        <v>10</v>
      </c>
      <c r="I221" s="36">
        <v>0</v>
      </c>
    </row>
    <row r="222" spans="1:9" ht="63">
      <c r="A222" s="37" t="s">
        <v>157</v>
      </c>
      <c r="B222" s="38" t="str">
        <f t="shared" si="6"/>
        <v>3.3.90.30.22.03.0002.000002-02 - 306</v>
      </c>
      <c r="C222" s="44" t="str">
        <f t="shared" si="7"/>
        <v>SODA CÁUSTICA</v>
      </c>
      <c r="D222" s="28" t="s">
        <v>228</v>
      </c>
      <c r="E222" s="36" t="s">
        <v>261</v>
      </c>
      <c r="F222" s="36">
        <v>306</v>
      </c>
      <c r="G222" s="39" t="s">
        <v>195</v>
      </c>
      <c r="H222" s="36">
        <v>53</v>
      </c>
      <c r="I222" s="36">
        <v>0</v>
      </c>
    </row>
    <row r="223" spans="1:9" ht="63">
      <c r="A223" s="37" t="s">
        <v>157</v>
      </c>
      <c r="B223" s="38" t="str">
        <f t="shared" si="6"/>
        <v>3.3.90.30.22.03.0002.000002-02 - 391</v>
      </c>
      <c r="C223" s="44" t="str">
        <f t="shared" si="7"/>
        <v>SODA CÁUSTICA</v>
      </c>
      <c r="D223" s="28" t="s">
        <v>228</v>
      </c>
      <c r="E223" s="36" t="s">
        <v>261</v>
      </c>
      <c r="F223" s="36">
        <v>391</v>
      </c>
      <c r="G223" s="39" t="s">
        <v>164</v>
      </c>
      <c r="H223" s="36">
        <v>10</v>
      </c>
      <c r="I223" s="36">
        <v>10</v>
      </c>
    </row>
    <row r="224" spans="1:9" ht="47.25">
      <c r="A224" s="37" t="s">
        <v>157</v>
      </c>
      <c r="B224" s="38" t="str">
        <f t="shared" si="6"/>
        <v>3.3.90.30.22.03.0002.000002-02 - 2</v>
      </c>
      <c r="C224" s="44" t="str">
        <f t="shared" si="7"/>
        <v>SODA CÁUSTICA</v>
      </c>
      <c r="D224" s="28" t="s">
        <v>228</v>
      </c>
      <c r="E224" s="36" t="s">
        <v>261</v>
      </c>
      <c r="F224" s="36">
        <v>2</v>
      </c>
      <c r="G224" s="39" t="s">
        <v>168</v>
      </c>
      <c r="H224" s="36">
        <v>8</v>
      </c>
      <c r="I224" s="36">
        <v>2</v>
      </c>
    </row>
    <row r="225" spans="1:9" ht="47.25">
      <c r="A225" s="37" t="s">
        <v>157</v>
      </c>
      <c r="B225" s="38" t="str">
        <f t="shared" si="6"/>
        <v>3.3.90.30.22.03.0002.000002-02 - 431</v>
      </c>
      <c r="C225" s="44" t="str">
        <f t="shared" si="7"/>
        <v>SODA CÁUSTICA</v>
      </c>
      <c r="D225" s="28" t="s">
        <v>228</v>
      </c>
      <c r="E225" s="36" t="s">
        <v>261</v>
      </c>
      <c r="F225" s="36">
        <v>431</v>
      </c>
      <c r="G225" s="39" t="s">
        <v>165</v>
      </c>
      <c r="H225" s="36">
        <v>72</v>
      </c>
      <c r="I225" s="36">
        <v>0</v>
      </c>
    </row>
    <row r="226" spans="1:9" ht="47.25">
      <c r="A226" s="37" t="s">
        <v>158</v>
      </c>
      <c r="B226" s="38" t="str">
        <f t="shared" si="6"/>
        <v>3.3.90.30.22.03.0080.000002-01 - 145</v>
      </c>
      <c r="C226" s="44" t="str">
        <f t="shared" si="7"/>
        <v>SOLVENTE ECOLÓGICO</v>
      </c>
      <c r="D226" s="28" t="s">
        <v>229</v>
      </c>
      <c r="E226" s="36" t="s">
        <v>261</v>
      </c>
      <c r="F226" s="36">
        <v>145</v>
      </c>
      <c r="G226" s="39" t="s">
        <v>162</v>
      </c>
      <c r="H226" s="36">
        <v>7</v>
      </c>
      <c r="I226" s="36">
        <v>7</v>
      </c>
    </row>
    <row r="227" spans="1:9" ht="63">
      <c r="A227" s="37" t="s">
        <v>158</v>
      </c>
      <c r="B227" s="38" t="str">
        <f t="shared" si="6"/>
        <v>3.3.90.30.22.03.0080.000002-01 - 391</v>
      </c>
      <c r="C227" s="44" t="str">
        <f t="shared" si="7"/>
        <v>SOLVENTE ECOLÓGICO</v>
      </c>
      <c r="D227" s="28" t="s">
        <v>229</v>
      </c>
      <c r="E227" s="36" t="s">
        <v>261</v>
      </c>
      <c r="F227" s="36">
        <v>391</v>
      </c>
      <c r="G227" s="39" t="s">
        <v>164</v>
      </c>
      <c r="H227" s="36">
        <v>30</v>
      </c>
      <c r="I227" s="36">
        <v>0</v>
      </c>
    </row>
  </sheetData>
  <sheetProtection algorithmName="SHA-512" hashValue="0ViP1pwFKrJW0OvK0p8/FthD8qKZUrUWNzlSrmzFunDiu6Kg2yqiGBXOCBNtNKD9f6DsskEuqmk/qUJZ5GJq1Q==" saltValue="z8wyuFYn1898b/uIf+Mtog==" spinCount="100000" sheet="1" objects="1" scenarios="1"/>
  <autoFilter ref="A1:I227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 topLeftCell="F23">
      <selection activeCell="F7" sqref="F7:F31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5" width="28.28125" style="2" hidden="1" customWidth="1"/>
    <col min="6" max="6" width="7.57421875" style="2" bestFit="1" customWidth="1"/>
    <col min="7" max="7" width="30.57421875" style="2" customWidth="1"/>
    <col min="8" max="8" width="17.00390625" style="2" customWidth="1"/>
    <col min="9" max="9" width="19.28125" style="2" customWidth="1"/>
    <col min="10" max="10" width="58.421875" style="2" bestFit="1" customWidth="1"/>
    <col min="11" max="11" width="11.140625" style="2" customWidth="1"/>
    <col min="12" max="12" width="9.28125" style="2" bestFit="1" customWidth="1"/>
    <col min="13" max="13" width="11.00390625" style="2" customWidth="1"/>
    <col min="14" max="14" width="10.00390625" style="2" customWidth="1"/>
    <col min="15" max="15" width="23.421875" style="2" customWidth="1"/>
    <col min="16" max="16384" width="9.140625" style="2" customWidth="1"/>
  </cols>
  <sheetData>
    <row r="1" spans="6:15" ht="21">
      <c r="F1" s="48" t="s">
        <v>5</v>
      </c>
      <c r="G1" s="49"/>
      <c r="H1" s="49"/>
      <c r="I1" s="49"/>
      <c r="J1" s="49"/>
      <c r="K1" s="49"/>
      <c r="L1" s="49"/>
      <c r="M1" s="49"/>
      <c r="N1" s="49"/>
      <c r="O1" s="50"/>
    </row>
    <row r="2" spans="6:15" ht="15.75">
      <c r="F2" s="51" t="s">
        <v>133</v>
      </c>
      <c r="G2" s="52"/>
      <c r="H2" s="52"/>
      <c r="I2" s="52"/>
      <c r="J2" s="52"/>
      <c r="K2" s="52"/>
      <c r="L2" s="52"/>
      <c r="M2" s="52"/>
      <c r="N2" s="52"/>
      <c r="O2" s="53"/>
    </row>
    <row r="3" spans="6:16" ht="16.5" thickBot="1">
      <c r="F3" s="54" t="s">
        <v>134</v>
      </c>
      <c r="G3" s="55"/>
      <c r="H3" s="55"/>
      <c r="I3" s="55"/>
      <c r="J3" s="55"/>
      <c r="K3" s="55"/>
      <c r="L3" s="55"/>
      <c r="M3" s="55"/>
      <c r="N3" s="55"/>
      <c r="O3" s="56"/>
      <c r="P3" s="3"/>
    </row>
    <row r="4" spans="6:16" ht="29.25" customHeight="1" thickBot="1">
      <c r="F4" s="57" t="s">
        <v>6</v>
      </c>
      <c r="G4" s="58"/>
      <c r="H4" s="43"/>
      <c r="I4" s="4"/>
      <c r="J4" s="5" t="str">
        <f>_xlfn.IFERROR(IF(I4="","← DIGITE O CÓDIGO DO SEU ÓRGÃO",VLOOKUP(I4,'CÓDIGO DOS ÓRGÃOS'!A:B,2,FALSE)),"Código não encontrado. Preenchimento Obrigatório. Verifique abaixo na aba CÓDIGO DAS UNIDADES")</f>
        <v>← DIGITE O CÓDIGO DO SEU ÓRGÃO</v>
      </c>
      <c r="K4" s="59">
        <f>COUNT(M7:M26)</f>
        <v>0</v>
      </c>
      <c r="L4" s="60"/>
      <c r="M4" s="61"/>
      <c r="N4" s="65">
        <f>COUNTBLANK(M7:M26)</f>
        <v>20</v>
      </c>
      <c r="O4" s="66"/>
      <c r="P4" s="6"/>
    </row>
    <row r="5" spans="1:16" ht="69.75" customHeight="1" thickBot="1">
      <c r="A5" s="30"/>
      <c r="B5" s="29"/>
      <c r="F5" s="69" t="s">
        <v>7</v>
      </c>
      <c r="G5" s="70"/>
      <c r="H5" s="42"/>
      <c r="I5" s="71"/>
      <c r="J5" s="72"/>
      <c r="K5" s="62"/>
      <c r="L5" s="63"/>
      <c r="M5" s="64"/>
      <c r="N5" s="67"/>
      <c r="O5" s="68"/>
      <c r="P5" s="6"/>
    </row>
    <row r="6" spans="1:15" ht="45">
      <c r="A6" s="7" t="s">
        <v>8</v>
      </c>
      <c r="B6" s="7" t="s">
        <v>9</v>
      </c>
      <c r="C6" s="7" t="s">
        <v>10</v>
      </c>
      <c r="D6" s="7" t="s">
        <v>119</v>
      </c>
      <c r="E6" s="7" t="s">
        <v>120</v>
      </c>
      <c r="F6" s="8" t="s">
        <v>11</v>
      </c>
      <c r="G6" s="9" t="s">
        <v>117</v>
      </c>
      <c r="H6" s="9" t="s">
        <v>118</v>
      </c>
      <c r="I6" s="9" t="s">
        <v>1</v>
      </c>
      <c r="J6" s="9" t="s">
        <v>12</v>
      </c>
      <c r="K6" s="9" t="s">
        <v>13</v>
      </c>
      <c r="L6" s="9" t="s">
        <v>14</v>
      </c>
      <c r="M6" s="10" t="s">
        <v>15</v>
      </c>
      <c r="N6" s="9" t="s">
        <v>16</v>
      </c>
      <c r="O6" s="11" t="s">
        <v>17</v>
      </c>
    </row>
    <row r="7" spans="1:15" s="12" customFormat="1" ht="45">
      <c r="A7" s="12">
        <f>$I$4</f>
        <v>0</v>
      </c>
      <c r="B7" s="12" t="str">
        <f>$J$4</f>
        <v>← DIGITE O CÓDIGO DO SEU ÓRGÃO</v>
      </c>
      <c r="C7" s="13">
        <f>ROUNDUP(M7,0)</f>
        <v>0</v>
      </c>
      <c r="D7" s="12" t="str">
        <f>G7</f>
        <v>3.3.90.30.22.02.0008.000004-01</v>
      </c>
      <c r="E7" s="12">
        <f>H7</f>
        <v>5207</v>
      </c>
      <c r="F7" s="14">
        <v>1</v>
      </c>
      <c r="G7" s="46" t="s">
        <v>148</v>
      </c>
      <c r="H7" s="15">
        <v>5207</v>
      </c>
      <c r="I7" s="44" t="str">
        <f>LEFT(J7,SEARCH(",",J7,1)-1)</f>
        <v>APARELHO DE BARBEAR</v>
      </c>
      <c r="J7" s="16" t="str">
        <f>VLOOKUP(G7,'Base de Dados 30.22'!A:E,4,FALSE)</f>
        <v>APARELHO DE BARBEAR,MATERIAL CORPO: PLÁSTICO, TIPO USO: DESCARTÁVEL, QUANTIDADE DE LÂMINAS: 02, UNIDADE DE FORNECIMENTO: PACOTE COM 02 UNIDADES.</v>
      </c>
      <c r="K7" s="17" t="str">
        <f>VLOOKUP('Respostas Órgãos'!G7,'Base de Dados 30.22'!A:E,5,FALSE)</f>
        <v>pacote</v>
      </c>
      <c r="L7" s="18">
        <f>SUMIF('Base de Dados 30.22'!B:B,'Respostas Órgãos'!G7&amp;" - "&amp;'Respostas Órgãos'!$I$4,'Base de Dados 30.22'!I:I)</f>
        <v>0</v>
      </c>
      <c r="M7" s="19"/>
      <c r="N7" s="20">
        <f aca="true" t="shared" si="0" ref="N7:N26">M7-L7</f>
        <v>0</v>
      </c>
      <c r="O7" s="21" t="str">
        <f aca="true" t="shared" si="1" ref="O7:O26">IF(ISERROR((M7-L7)/L7),"Sem histórico de consumo",(M7-L7)/L7)</f>
        <v>Sem histórico de consumo</v>
      </c>
    </row>
    <row r="8" spans="1:15" s="12" customFormat="1" ht="30">
      <c r="A8" s="12">
        <f aca="true" t="shared" si="2" ref="A8:A26">$I$4</f>
        <v>0</v>
      </c>
      <c r="B8" s="12" t="str">
        <f aca="true" t="shared" si="3" ref="B8:B26">$J$4</f>
        <v>← DIGITE O CÓDIGO DO SEU ÓRGÃO</v>
      </c>
      <c r="C8" s="13">
        <f aca="true" t="shared" si="4" ref="C8:C17">ROUNDUP(M8,0)</f>
        <v>0</v>
      </c>
      <c r="D8" s="12" t="str">
        <f aca="true" t="shared" si="5" ref="D8:D17">G8</f>
        <v>3.3.90.30.22.01.0019.000018-01</v>
      </c>
      <c r="E8" s="12">
        <f aca="true" t="shared" si="6" ref="E8:E17">H8</f>
        <v>94382</v>
      </c>
      <c r="F8" s="14">
        <v>2</v>
      </c>
      <c r="G8" s="47" t="s">
        <v>135</v>
      </c>
      <c r="H8" s="15">
        <v>94382</v>
      </c>
      <c r="I8" s="44" t="str">
        <f aca="true" t="shared" si="7" ref="I8:I31">LEFT(J8,SEARCH(",",J8,1)-1)</f>
        <v>BALDE</v>
      </c>
      <c r="J8" s="16" t="str">
        <f>VLOOKUP(G8,'Base de Dados 30.22'!A:E,4,FALSE)</f>
        <v>BALDE,Material: Plástico, Capacidade: 5 litros, Características Adicionais: Com Alça.</v>
      </c>
      <c r="K8" s="17" t="str">
        <f>VLOOKUP('Respostas Órgãos'!G8,'Base de Dados 30.22'!A:E,5,FALSE)</f>
        <v>unidade</v>
      </c>
      <c r="L8" s="18">
        <f>SUMIF('Base de Dados 30.22'!B:B,'Respostas Órgãos'!G8&amp;" - "&amp;'Respostas Órgãos'!$I$4,'Base de Dados 30.22'!I:I)</f>
        <v>0</v>
      </c>
      <c r="M8" s="19"/>
      <c r="N8" s="20">
        <f t="shared" si="0"/>
        <v>0</v>
      </c>
      <c r="O8" s="21" t="str">
        <f t="shared" si="1"/>
        <v>Sem histórico de consumo</v>
      </c>
    </row>
    <row r="9" spans="1:15" s="12" customFormat="1" ht="60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3.3.90.30.22.05.0004.000006-01</v>
      </c>
      <c r="E9" s="12">
        <f t="shared" si="6"/>
        <v>76821</v>
      </c>
      <c r="F9" s="14">
        <v>3</v>
      </c>
      <c r="G9" s="45" t="s">
        <v>147</v>
      </c>
      <c r="H9" s="15">
        <v>76821</v>
      </c>
      <c r="I9" s="44" t="str">
        <f t="shared" si="7"/>
        <v>BANHEIRA</v>
      </c>
      <c r="J9" s="16" t="str">
        <f>VLOOKUP(G9,'Base de Dados 30.22'!A:E,4,FALSE)</f>
        <v>BANHEIRA,CARACTERÍSTICAS: INFANTIL, PARA BANHO, EM PLÁSTICO RÍGIDO, CAPACIDADE DE 20 LITROS, COR A ESCOLHER, COM SABONETEIRA, MANGUEIRA E SUPORTE COM CAPACIDADE MÁXIMA DE 30KG.</v>
      </c>
      <c r="K9" s="17" t="str">
        <f>VLOOKUP('Respostas Órgãos'!G9,'Base de Dados 30.22'!A:E,5,FALSE)</f>
        <v>Unidade</v>
      </c>
      <c r="L9" s="18">
        <f>SUMIF('Base de Dados 30.22'!B:B,'Respostas Órgãos'!G9&amp;" - "&amp;'Respostas Órgãos'!$I$4,'Base de Dados 30.22'!I:I)</f>
        <v>0</v>
      </c>
      <c r="M9" s="19"/>
      <c r="N9" s="20">
        <f t="shared" si="0"/>
        <v>0</v>
      </c>
      <c r="O9" s="21" t="str">
        <f t="shared" si="1"/>
        <v>Sem histórico de consumo</v>
      </c>
    </row>
    <row r="10" spans="1:15" s="12" customFormat="1" ht="45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 t="str">
        <f t="shared" si="5"/>
        <v>3.3.90.30.22.01.0026.000126-01</v>
      </c>
      <c r="E10" s="12">
        <f t="shared" si="6"/>
        <v>27634</v>
      </c>
      <c r="F10" s="14">
        <v>4</v>
      </c>
      <c r="G10" s="45" t="s">
        <v>136</v>
      </c>
      <c r="H10" s="15">
        <v>27634</v>
      </c>
      <c r="I10" s="44" t="str">
        <f t="shared" si="7"/>
        <v>CAPACHO</v>
      </c>
      <c r="J10" s="16" t="str">
        <f>VLOOKUP(G10,'Base de Dados 30.22'!A:E,4,FALSE)</f>
        <v>CAPACHO,MATERIAL: FIBRA SINTÉTICA, COMPRIMENTO: 200 CM, LARGURA: 100 CM, ESPESSURA: ENTRE 5 E 10 MM, CARACTERÍSTICAS ADICIONAIS: ANTIDERRAPANTE</v>
      </c>
      <c r="K10" s="17" t="str">
        <f>VLOOKUP('Respostas Órgãos'!G10,'Base de Dados 30.22'!A:E,5,FALSE)</f>
        <v>Unidade</v>
      </c>
      <c r="L10" s="18">
        <f>SUMIF('Base de Dados 30.22'!B:B,'Respostas Órgãos'!G10&amp;" - "&amp;'Respostas Órgãos'!$I$4,'Base de Dados 30.22'!I:I)</f>
        <v>0</v>
      </c>
      <c r="M10" s="19"/>
      <c r="N10" s="20">
        <f t="shared" si="0"/>
        <v>0</v>
      </c>
      <c r="O10" s="21" t="str">
        <f t="shared" si="1"/>
        <v>Sem histórico de consumo</v>
      </c>
    </row>
    <row r="11" spans="1:15" s="12" customFormat="1" ht="45">
      <c r="A11" s="12">
        <f t="shared" si="2"/>
        <v>0</v>
      </c>
      <c r="B11" s="12" t="str">
        <f t="shared" si="3"/>
        <v>← DIGITE O CÓDIGO DO SEU ÓRGÃO</v>
      </c>
      <c r="C11" s="13">
        <f t="shared" si="4"/>
        <v>0</v>
      </c>
      <c r="D11" s="12" t="str">
        <f t="shared" si="5"/>
        <v>3.3.90.30.22.03.0020.000024-01</v>
      </c>
      <c r="E11" s="12">
        <f t="shared" si="6"/>
        <v>292586</v>
      </c>
      <c r="F11" s="14">
        <v>5</v>
      </c>
      <c r="G11" s="45" t="s">
        <v>155</v>
      </c>
      <c r="H11" s="15">
        <v>292586</v>
      </c>
      <c r="I11" s="44" t="str">
        <f t="shared" si="7"/>
        <v>CERA</v>
      </c>
      <c r="J11" s="16" t="str">
        <f>VLOOKUP(G11,'Base de Dados 30.22'!A:E,4,FALSE)</f>
        <v>CERA,COMPOSIÇÃO: LÍQUIDA, APLICAÇÃO: PARA ASSOALHO, CARACTERÍSTICAS ADICIONAIS: INCOLOR, UNIDADE DE FORNECIMENTO: EMBALAGEM COM 750ML.</v>
      </c>
      <c r="K11" s="17" t="str">
        <f>VLOOKUP('Respostas Órgãos'!G11,'Base de Dados 30.22'!A:E,5,FALSE)</f>
        <v>Embalagem</v>
      </c>
      <c r="L11" s="18">
        <f>SUMIF('Base de Dados 30.22'!B:B,'Respostas Órgãos'!G11&amp;" - "&amp;'Respostas Órgãos'!$I$4,'Base de Dados 30.22'!I:I)</f>
        <v>0</v>
      </c>
      <c r="M11" s="19"/>
      <c r="N11" s="20">
        <f t="shared" si="0"/>
        <v>0</v>
      </c>
      <c r="O11" s="21" t="str">
        <f t="shared" si="1"/>
        <v>Sem histórico de consumo</v>
      </c>
    </row>
    <row r="12" spans="1:15" ht="45">
      <c r="A12" s="12">
        <f t="shared" si="2"/>
        <v>0</v>
      </c>
      <c r="B12" s="12" t="str">
        <f t="shared" si="3"/>
        <v>← DIGITE O CÓDIGO DO SEU ÓRGÃO</v>
      </c>
      <c r="C12" s="13">
        <f t="shared" si="4"/>
        <v>0</v>
      </c>
      <c r="D12" s="12" t="str">
        <f t="shared" si="5"/>
        <v>3.3.90.30.22.04.0001.000009-01</v>
      </c>
      <c r="E12" s="12">
        <f t="shared" si="6"/>
        <v>224785</v>
      </c>
      <c r="F12" s="14">
        <v>6</v>
      </c>
      <c r="G12" s="45" t="s">
        <v>154</v>
      </c>
      <c r="H12" s="15">
        <v>224785</v>
      </c>
      <c r="I12" s="44" t="str">
        <f t="shared" si="7"/>
        <v>CREME CONDICIONADOR PARA CABELOS</v>
      </c>
      <c r="J12" s="16" t="str">
        <f>VLOOKUP(G12,'Base de Dados 30.22'!A:E,4,FALSE)</f>
        <v>CREME CONDICIONADOR PARA CABELOS,COMPOSIÇÃO: NEUTRO, APLICAÇÃO: TODOS OS TIPOS DE CABELOS, UNIDADE DE FORNECIMENTO: FRASCO COM 300 ML.</v>
      </c>
      <c r="K12" s="17" t="str">
        <f>VLOOKUP('Respostas Órgãos'!G12,'Base de Dados 30.22'!A:E,5,FALSE)</f>
        <v>Frasco</v>
      </c>
      <c r="L12" s="18">
        <f>SUMIF('Base de Dados 30.22'!B:B,'Respostas Órgãos'!G12&amp;" - "&amp;'Respostas Órgãos'!$I$4,'Base de Dados 30.22'!I:I)</f>
        <v>0</v>
      </c>
      <c r="M12" s="19"/>
      <c r="N12" s="20">
        <f t="shared" si="0"/>
        <v>0</v>
      </c>
      <c r="O12" s="21" t="str">
        <f t="shared" si="1"/>
        <v>Sem histórico de consumo</v>
      </c>
    </row>
    <row r="13" spans="1:15" ht="45">
      <c r="A13" s="12">
        <f t="shared" si="2"/>
        <v>0</v>
      </c>
      <c r="B13" s="12" t="str">
        <f t="shared" si="3"/>
        <v>← DIGITE O CÓDIGO DO SEU ÓRGÃO</v>
      </c>
      <c r="C13" s="13">
        <f t="shared" si="4"/>
        <v>0</v>
      </c>
      <c r="D13" s="12" t="str">
        <f t="shared" si="5"/>
        <v>3.3.90.30.22.02.0009.000001-02</v>
      </c>
      <c r="E13" s="12">
        <f t="shared" si="6"/>
        <v>436841</v>
      </c>
      <c r="F13" s="14">
        <v>7</v>
      </c>
      <c r="G13" s="45" t="s">
        <v>149</v>
      </c>
      <c r="H13" s="15">
        <v>436841</v>
      </c>
      <c r="I13" s="44" t="str">
        <f t="shared" si="7"/>
        <v>FRALDA DESCARTÁVEL</v>
      </c>
      <c r="J13" s="16" t="str">
        <f>VLOOKUP(G13,'Base de Dados 30.22'!A:E,4,FALSE)</f>
        <v>FRALDA DESCARTÁVEL,MATERIAL: POLÍMERO SUPERABSORVENTE, TIPO USO: GERIÁTRICO, FORMATO: ANATÔMICO, TAMANHO: GRANDE.</v>
      </c>
      <c r="K13" s="17" t="str">
        <f>VLOOKUP('Respostas Órgãos'!G13,'Base de Dados 30.22'!A:E,5,FALSE)</f>
        <v>Unidade</v>
      </c>
      <c r="L13" s="18">
        <f>SUMIF('Base de Dados 30.22'!B:B,'Respostas Órgãos'!G13&amp;" - "&amp;'Respostas Órgãos'!$I$4,'Base de Dados 30.22'!I:I)</f>
        <v>0</v>
      </c>
      <c r="M13" s="19"/>
      <c r="N13" s="20">
        <f t="shared" si="0"/>
        <v>0</v>
      </c>
      <c r="O13" s="21" t="str">
        <f t="shared" si="1"/>
        <v>Sem histórico de consumo</v>
      </c>
    </row>
    <row r="14" spans="1:15" ht="45">
      <c r="A14" s="12">
        <f t="shared" si="2"/>
        <v>0</v>
      </c>
      <c r="B14" s="12" t="str">
        <f t="shared" si="3"/>
        <v>← DIGITE O CÓDIGO DO SEU ÓRGÃO</v>
      </c>
      <c r="C14" s="13">
        <f t="shared" si="4"/>
        <v>0</v>
      </c>
      <c r="D14" s="12" t="str">
        <f t="shared" si="5"/>
        <v>3.3.90.30.22.01.0016.000001-01</v>
      </c>
      <c r="E14" s="12">
        <f t="shared" si="6"/>
        <v>72656</v>
      </c>
      <c r="F14" s="14">
        <v>8</v>
      </c>
      <c r="G14" s="45" t="s">
        <v>137</v>
      </c>
      <c r="H14" s="15">
        <v>72656</v>
      </c>
      <c r="I14" s="44" t="s">
        <v>256</v>
      </c>
      <c r="J14" s="16" t="str">
        <f>VLOOKUP(G14,'Base de Dados 30.22'!A:E,4,FALSE)</f>
        <v>DESENTUPIDOR,MATERIAL BOCAL: PLÁSTICO FLEXÍVEL, MATERIAL CABO: MADEIRA, COMPRIMENTO: 15 CM, APLICAÇÃO: PIA</v>
      </c>
      <c r="K14" s="17" t="str">
        <f>VLOOKUP('Respostas Órgãos'!G14,'Base de Dados 30.22'!A:E,5,FALSE)</f>
        <v>Unidade</v>
      </c>
      <c r="L14" s="18">
        <f>SUMIF('Base de Dados 30.22'!B:B,'Respostas Órgãos'!G14&amp;" - "&amp;'Respostas Órgãos'!$I$4,'Base de Dados 30.22'!I:I)</f>
        <v>0</v>
      </c>
      <c r="M14" s="19"/>
      <c r="N14" s="20">
        <f t="shared" si="0"/>
        <v>0</v>
      </c>
      <c r="O14" s="21" t="str">
        <f t="shared" si="1"/>
        <v>Sem histórico de consumo</v>
      </c>
    </row>
    <row r="15" spans="1:15" ht="45">
      <c r="A15" s="12">
        <f t="shared" si="2"/>
        <v>0</v>
      </c>
      <c r="B15" s="12" t="str">
        <f t="shared" si="3"/>
        <v>← DIGITE O CÓDIGO DO SEU ÓRGÃO</v>
      </c>
      <c r="C15" s="13">
        <f t="shared" si="4"/>
        <v>0</v>
      </c>
      <c r="D15" s="12" t="str">
        <f t="shared" si="5"/>
        <v>3.3.90.30.22.01.0016.000002-01</v>
      </c>
      <c r="E15" s="12">
        <f t="shared" si="6"/>
        <v>102598</v>
      </c>
      <c r="F15" s="14">
        <v>9</v>
      </c>
      <c r="G15" s="45" t="s">
        <v>138</v>
      </c>
      <c r="H15" s="15">
        <v>102598</v>
      </c>
      <c r="I15" s="44" t="s">
        <v>257</v>
      </c>
      <c r="J15" s="16" t="str">
        <f>VLOOKUP(G15,'Base de Dados 30.22'!A:E,4,FALSE)</f>
        <v>DESENTUPIDOR,MATERIAL BOCAL: PLÁSTICO FLEXÍVEL, MATERIAL CABO: MADEIRA, COMPRIMENTO: 70 CM, APLICAÇÃO: VASO SANITÁRIO</v>
      </c>
      <c r="K15" s="17" t="str">
        <f>VLOOKUP('Respostas Órgãos'!G15,'Base de Dados 30.22'!A:E,5,FALSE)</f>
        <v>Unidade</v>
      </c>
      <c r="L15" s="18">
        <f>SUMIF('Base de Dados 30.22'!B:B,'Respostas Órgãos'!G15&amp;" - "&amp;'Respostas Órgãos'!$I$4,'Base de Dados 30.22'!I:I)</f>
        <v>0</v>
      </c>
      <c r="M15" s="19"/>
      <c r="N15" s="20">
        <f t="shared" si="0"/>
        <v>0</v>
      </c>
      <c r="O15" s="21" t="str">
        <f t="shared" si="1"/>
        <v>Sem histórico de consumo</v>
      </c>
    </row>
    <row r="16" spans="1:15" ht="45">
      <c r="A16" s="12">
        <f t="shared" si="2"/>
        <v>0</v>
      </c>
      <c r="B16" s="12" t="str">
        <f t="shared" si="3"/>
        <v>← DIGITE O CÓDIGO DO SEU ÓRGÃO</v>
      </c>
      <c r="C16" s="13">
        <f t="shared" si="4"/>
        <v>0</v>
      </c>
      <c r="D16" s="12" t="str">
        <f t="shared" si="5"/>
        <v>3.3.90.30.22.03.0114.000004-01</v>
      </c>
      <c r="E16" s="12">
        <f t="shared" si="6"/>
        <v>292572</v>
      </c>
      <c r="F16" s="14">
        <v>10</v>
      </c>
      <c r="G16" s="45" t="s">
        <v>156</v>
      </c>
      <c r="H16" s="15">
        <v>292572</v>
      </c>
      <c r="I16" s="44" t="str">
        <f t="shared" si="7"/>
        <v>DESODORIZANTE SANITÁRIO</v>
      </c>
      <c r="J16" s="16" t="str">
        <f>VLOOKUP(G16,'Base de Dados 30.22'!A:E,4,FALSE)</f>
        <v>DESODORIZANTE SANITÁRIO,ASPECTO FÍSICO: SÓLIDO, FRAGRÂNCIA: A ESCOLHER, UNIDADE DE FORNECIMENTO: EMBALAGEM ENTRE 25 E 40 GRAMAS, COM SUPORTE.</v>
      </c>
      <c r="K16" s="17" t="str">
        <f>VLOOKUP('Respostas Órgãos'!G16,'Base de Dados 30.22'!A:E,5,FALSE)</f>
        <v>Embalagem</v>
      </c>
      <c r="L16" s="18">
        <f>SUMIF('Base de Dados 30.22'!B:B,'Respostas Órgãos'!G16&amp;" - "&amp;'Respostas Órgãos'!$I$4,'Base de Dados 30.22'!I:I)</f>
        <v>0</v>
      </c>
      <c r="M16" s="19"/>
      <c r="N16" s="20">
        <f t="shared" si="0"/>
        <v>0</v>
      </c>
      <c r="O16" s="21" t="str">
        <f t="shared" si="1"/>
        <v>Sem histórico de consumo</v>
      </c>
    </row>
    <row r="17" spans="1:15" ht="30">
      <c r="A17" s="12">
        <f t="shared" si="2"/>
        <v>0</v>
      </c>
      <c r="B17" s="12" t="str">
        <f t="shared" si="3"/>
        <v>← DIGITE O CÓDIGO DO SEU ÓRGÃO</v>
      </c>
      <c r="C17" s="13">
        <f t="shared" si="4"/>
        <v>0</v>
      </c>
      <c r="D17" s="12" t="str">
        <f t="shared" si="5"/>
        <v>3.3.90.30.22.01.0003.000002-01</v>
      </c>
      <c r="E17" s="12">
        <f t="shared" si="6"/>
        <v>333358</v>
      </c>
      <c r="F17" s="14">
        <v>11</v>
      </c>
      <c r="G17" s="45" t="s">
        <v>139</v>
      </c>
      <c r="H17" s="15">
        <v>333358</v>
      </c>
      <c r="I17" s="44" t="str">
        <f t="shared" si="7"/>
        <v>ESCOVA SANITÁRIA</v>
      </c>
      <c r="J17" s="16" t="str">
        <f>VLOOKUP(G17,'Base de Dados 30.22'!A:E,4,FALSE)</f>
        <v>ESCOVA SANITÁRIA,Material Cerdas: Nylon, Aplicação: Limpeza de vaso sanitário, Material Cabo: Plástico.</v>
      </c>
      <c r="K17" s="17" t="str">
        <f>VLOOKUP('Respostas Órgãos'!G17,'Base de Dados 30.22'!A:E,5,FALSE)</f>
        <v>unidade</v>
      </c>
      <c r="L17" s="18">
        <f>SUMIF('Base de Dados 30.22'!B:B,'Respostas Órgãos'!G17&amp;" - "&amp;'Respostas Órgãos'!$I$4,'Base de Dados 30.22'!I:I)</f>
        <v>0</v>
      </c>
      <c r="M17" s="19"/>
      <c r="N17" s="20">
        <f t="shared" si="0"/>
        <v>0</v>
      </c>
      <c r="O17" s="21" t="str">
        <f t="shared" si="1"/>
        <v>Sem histórico de consumo</v>
      </c>
    </row>
    <row r="18" spans="1:15" ht="30">
      <c r="A18" s="12">
        <f t="shared" si="2"/>
        <v>0</v>
      </c>
      <c r="B18" s="12" t="str">
        <f t="shared" si="3"/>
        <v>← DIGITE O CÓDIGO DO SEU ÓRGÃO</v>
      </c>
      <c r="C18" s="13">
        <f aca="true" t="shared" si="8" ref="C18:C26">ROUNDUP(M18,0)</f>
        <v>0</v>
      </c>
      <c r="D18" s="12" t="str">
        <f aca="true" t="shared" si="9" ref="D18:D26">G18</f>
        <v>3.3.90.30.22.01.0001.000009-01</v>
      </c>
      <c r="E18" s="12">
        <f aca="true" t="shared" si="10" ref="E18:E26">H18</f>
        <v>433820</v>
      </c>
      <c r="F18" s="14">
        <v>12</v>
      </c>
      <c r="G18" s="45" t="s">
        <v>140</v>
      </c>
      <c r="H18" s="15">
        <v>433820</v>
      </c>
      <c r="I18" s="44" t="str">
        <f t="shared" si="7"/>
        <v>ESPONJA LIMPEZA</v>
      </c>
      <c r="J18" s="16" t="str">
        <f>VLOOKUP(G18,'Base de Dados 30.22'!A:E,4,FALSE)</f>
        <v>ESPONJA LIMPEZA,Material: aço, Apresentação: pacote com 08 unidades.</v>
      </c>
      <c r="K18" s="17" t="str">
        <f>VLOOKUP('Respostas Órgãos'!G18,'Base de Dados 30.22'!A:E,5,FALSE)</f>
        <v>unidade</v>
      </c>
      <c r="L18" s="18">
        <f>SUMIF('Base de Dados 30.22'!B:B,'Respostas Órgãos'!G18&amp;" - "&amp;'Respostas Órgãos'!$I$4,'Base de Dados 30.22'!I:I)</f>
        <v>0</v>
      </c>
      <c r="M18" s="19"/>
      <c r="N18" s="20">
        <f t="shared" si="0"/>
        <v>0</v>
      </c>
      <c r="O18" s="21" t="str">
        <f t="shared" si="1"/>
        <v>Sem histórico de consumo</v>
      </c>
    </row>
    <row r="19" spans="1:15" ht="45">
      <c r="A19" s="12">
        <f t="shared" si="2"/>
        <v>0</v>
      </c>
      <c r="B19" s="12" t="str">
        <f t="shared" si="3"/>
        <v>← DIGITE O CÓDIGO DO SEU ÓRGÃO</v>
      </c>
      <c r="C19" s="13">
        <f t="shared" si="8"/>
        <v>0</v>
      </c>
      <c r="D19" s="12" t="str">
        <f t="shared" si="9"/>
        <v>3.3.90.30.22.01.0001.000010-01</v>
      </c>
      <c r="E19" s="12">
        <f t="shared" si="10"/>
        <v>419326</v>
      </c>
      <c r="F19" s="14">
        <v>13</v>
      </c>
      <c r="G19" s="45" t="s">
        <v>141</v>
      </c>
      <c r="H19" s="15">
        <v>419326</v>
      </c>
      <c r="I19" s="44" t="str">
        <f t="shared" si="7"/>
        <v>ESPONJA DE LIMPEZA</v>
      </c>
      <c r="J19" s="16" t="str">
        <f>VLOOKUP(G19,'Base de Dados 30.22'!A:E,4,FALSE)</f>
        <v>ESPONJA DE LIMPEZA,MATERIAL: ESPUMA DE POLIÉSTER OU NYLON, APRESENTAÇÃO: DUPLA FACE (MACIA E ÁSPERA),DIMENSÕES MÍNIMAS: 110 X 75 X 20MM.</v>
      </c>
      <c r="K19" s="17" t="str">
        <f>VLOOKUP('Respostas Órgãos'!G19,'Base de Dados 30.22'!A:E,5,FALSE)</f>
        <v>Unidade</v>
      </c>
      <c r="L19" s="18">
        <f>SUMIF('Base de Dados 30.22'!B:B,'Respostas Órgãos'!G19&amp;" - "&amp;'Respostas Órgãos'!$I$4,'Base de Dados 30.22'!I:I)</f>
        <v>0</v>
      </c>
      <c r="M19" s="19"/>
      <c r="N19" s="20">
        <f t="shared" si="0"/>
        <v>0</v>
      </c>
      <c r="O19" s="21" t="str">
        <f t="shared" si="1"/>
        <v>Sem histórico de consumo</v>
      </c>
    </row>
    <row r="20" spans="1:15" ht="45">
      <c r="A20" s="12">
        <f t="shared" si="2"/>
        <v>0</v>
      </c>
      <c r="B20" s="12" t="str">
        <f t="shared" si="3"/>
        <v>← DIGITE O CÓDIGO DO SEU ÓRGÃO</v>
      </c>
      <c r="C20" s="13">
        <f t="shared" si="8"/>
        <v>0</v>
      </c>
      <c r="D20" s="12" t="str">
        <f t="shared" si="9"/>
        <v>3.3.90.30.22.01.0014.000001-02</v>
      </c>
      <c r="E20" s="12">
        <f t="shared" si="10"/>
        <v>227348</v>
      </c>
      <c r="F20" s="14">
        <v>14</v>
      </c>
      <c r="G20" s="45" t="s">
        <v>142</v>
      </c>
      <c r="H20" s="15">
        <v>227348</v>
      </c>
      <c r="I20" s="44" t="str">
        <f t="shared" si="7"/>
        <v>ESTOPA LIMPEZA</v>
      </c>
      <c r="J20" s="16" t="str">
        <f>VLOOKUP(G20,'Base de Dados 30.22'!A:E,4,FALSE)</f>
        <v>ESTOPA LIMPEZA,Material: fio algodão alvejado, Características Adicionais: 1ª qualidade, Unidade De Fornecimento: pacote com 1 quilograma</v>
      </c>
      <c r="K20" s="17" t="str">
        <f>VLOOKUP('Respostas Órgãos'!G20,'Base de Dados 30.22'!A:E,5,FALSE)</f>
        <v>pacote</v>
      </c>
      <c r="L20" s="18">
        <f>SUMIF('Base de Dados 30.22'!B:B,'Respostas Órgãos'!G20&amp;" - "&amp;'Respostas Órgãos'!$I$4,'Base de Dados 30.22'!I:I)</f>
        <v>0</v>
      </c>
      <c r="M20" s="19"/>
      <c r="N20" s="20">
        <f t="shared" si="0"/>
        <v>0</v>
      </c>
      <c r="O20" s="21" t="str">
        <f t="shared" si="1"/>
        <v>Sem histórico de consumo</v>
      </c>
    </row>
    <row r="21" spans="1:15" ht="45">
      <c r="A21" s="12">
        <f t="shared" si="2"/>
        <v>0</v>
      </c>
      <c r="B21" s="12" t="str">
        <f t="shared" si="3"/>
        <v>← DIGITE O CÓDIGO DO SEU ÓRGÃO</v>
      </c>
      <c r="C21" s="13">
        <f t="shared" si="8"/>
        <v>0</v>
      </c>
      <c r="D21" s="12" t="str">
        <f t="shared" si="9"/>
        <v>3.3.90.30.22.02.0004.000039-01</v>
      </c>
      <c r="E21" s="12">
        <f t="shared" si="10"/>
        <v>402674</v>
      </c>
      <c r="F21" s="14">
        <v>15</v>
      </c>
      <c r="G21" s="45" t="s">
        <v>150</v>
      </c>
      <c r="H21" s="15">
        <v>402674</v>
      </c>
      <c r="I21" s="44" t="s">
        <v>258</v>
      </c>
      <c r="J21" s="16" t="str">
        <f>VLOOKUP(G21,'Base de Dados 30.22'!A:E,4,FALSE)</f>
        <v>FRALDA DESCARTÁVEL,MATERIAL: POLÍMERO SUPERABSORVENTE, TIPO USO: INFANTIL, FORMATO: ANATÔMICO, TAMANHO: GRANDE.</v>
      </c>
      <c r="K21" s="17" t="str">
        <f>VLOOKUP('Respostas Órgãos'!G21,'Base de Dados 30.22'!A:E,5,FALSE)</f>
        <v>Unidade</v>
      </c>
      <c r="L21" s="18">
        <f>SUMIF('Base de Dados 30.22'!B:B,'Respostas Órgãos'!G21&amp;" - "&amp;'Respostas Órgãos'!$I$4,'Base de Dados 30.22'!I:I)</f>
        <v>0</v>
      </c>
      <c r="M21" s="19"/>
      <c r="N21" s="20">
        <f t="shared" si="0"/>
        <v>0</v>
      </c>
      <c r="O21" s="21" t="str">
        <f t="shared" si="1"/>
        <v>Sem histórico de consumo</v>
      </c>
    </row>
    <row r="22" spans="1:15" ht="45">
      <c r="A22" s="12">
        <f t="shared" si="2"/>
        <v>0</v>
      </c>
      <c r="B22" s="12" t="str">
        <f t="shared" si="3"/>
        <v>← DIGITE O CÓDIGO DO SEU ÓRGÃO</v>
      </c>
      <c r="C22" s="13">
        <f t="shared" si="8"/>
        <v>0</v>
      </c>
      <c r="D22" s="12" t="str">
        <f t="shared" si="9"/>
        <v>3.3.90.30.22.02.0004.000038-01</v>
      </c>
      <c r="E22" s="12">
        <f t="shared" si="10"/>
        <v>358100</v>
      </c>
      <c r="F22" s="14">
        <v>16</v>
      </c>
      <c r="G22" s="45" t="s">
        <v>151</v>
      </c>
      <c r="H22" s="15">
        <v>358100</v>
      </c>
      <c r="I22" s="44" t="s">
        <v>259</v>
      </c>
      <c r="J22" s="16" t="str">
        <f>VLOOKUP(G22,'Base de Dados 30.22'!A:E,4,FALSE)</f>
        <v>FRALDA DESCARTÁVEL,MATERIAL: POLÍMERO SUPERABSORVENTE, TIPO USO: INFANTIL, FORMATO: ANATÔMICO, TAMANHO: MÉDIO.</v>
      </c>
      <c r="K22" s="17" t="str">
        <f>VLOOKUP('Respostas Órgãos'!G22,'Base de Dados 30.22'!A:E,5,FALSE)</f>
        <v>Unidade</v>
      </c>
      <c r="L22" s="18">
        <f>SUMIF('Base de Dados 30.22'!B:B,'Respostas Órgãos'!G22&amp;" - "&amp;'Respostas Órgãos'!$I$4,'Base de Dados 30.22'!I:I)</f>
        <v>0</v>
      </c>
      <c r="M22" s="19"/>
      <c r="N22" s="20">
        <f t="shared" si="0"/>
        <v>0</v>
      </c>
      <c r="O22" s="21" t="str">
        <f t="shared" si="1"/>
        <v>Sem histórico de consumo</v>
      </c>
    </row>
    <row r="23" spans="1:15" ht="45">
      <c r="A23" s="12">
        <f t="shared" si="2"/>
        <v>0</v>
      </c>
      <c r="B23" s="12" t="str">
        <f t="shared" si="3"/>
        <v>← DIGITE O CÓDIGO DO SEU ÓRGÃO</v>
      </c>
      <c r="C23" s="13">
        <f t="shared" si="8"/>
        <v>0</v>
      </c>
      <c r="D23" s="12" t="str">
        <f t="shared" si="9"/>
        <v>3.3.90.30.22.02.0004.000037-01</v>
      </c>
      <c r="E23" s="12">
        <f t="shared" si="10"/>
        <v>358087</v>
      </c>
      <c r="F23" s="14">
        <v>17</v>
      </c>
      <c r="G23" s="45" t="s">
        <v>152</v>
      </c>
      <c r="H23" s="15">
        <v>358087</v>
      </c>
      <c r="I23" s="44" t="s">
        <v>260</v>
      </c>
      <c r="J23" s="16" t="str">
        <f>VLOOKUP(G23,'Base de Dados 30.22'!A:E,4,FALSE)</f>
        <v>FRALDA DESCARTÁVEL,MATERIAL: POLÍMERO SUPERABSORVENTE, TIPO USO: INFANTIL, FORMATO: ANATÔMICO, TAMANHO: PEQUENO.</v>
      </c>
      <c r="K23" s="17" t="str">
        <f>VLOOKUP('Respostas Órgãos'!G23,'Base de Dados 30.22'!A:E,5,FALSE)</f>
        <v>Unidade</v>
      </c>
      <c r="L23" s="18">
        <f>SUMIF('Base de Dados 30.22'!B:B,'Respostas Órgãos'!G23&amp;" - "&amp;'Respostas Órgãos'!$I$4,'Base de Dados 30.22'!I:I)</f>
        <v>0</v>
      </c>
      <c r="M23" s="19"/>
      <c r="N23" s="20">
        <f t="shared" si="0"/>
        <v>0</v>
      </c>
      <c r="O23" s="21" t="str">
        <f t="shared" si="1"/>
        <v>Sem histórico de consumo</v>
      </c>
    </row>
    <row r="24" spans="1:15" ht="45">
      <c r="A24" s="12">
        <f t="shared" si="2"/>
        <v>0</v>
      </c>
      <c r="B24" s="12" t="str">
        <f t="shared" si="3"/>
        <v>← DIGITE O CÓDIGO DO SEU ÓRGÃO</v>
      </c>
      <c r="C24" s="13">
        <f t="shared" si="8"/>
        <v>0</v>
      </c>
      <c r="D24" s="12" t="str">
        <f t="shared" si="9"/>
        <v>3.3.90.30.22.02.0015.000003-02</v>
      </c>
      <c r="E24" s="12">
        <f t="shared" si="10"/>
        <v>27332</v>
      </c>
      <c r="F24" s="14">
        <v>18</v>
      </c>
      <c r="G24" s="45" t="s">
        <v>153</v>
      </c>
      <c r="H24" s="15">
        <v>27332</v>
      </c>
      <c r="I24" s="44" t="str">
        <f t="shared" si="7"/>
        <v>GUARDANAPO</v>
      </c>
      <c r="J24" s="16" t="str">
        <f>VLOOKUP(G24,'Base de Dados 30.22'!A:E,4,FALSE)</f>
        <v>GUARDANAPO,Material: papel de seda, Comprimento: 14 cm, Largura: 14 cm, Unidade De Fornecimento: pacote com 500 unidades</v>
      </c>
      <c r="K24" s="17" t="str">
        <f>VLOOKUP('Respostas Órgãos'!G24,'Base de Dados 30.22'!A:E,5,FALSE)</f>
        <v>pacote</v>
      </c>
      <c r="L24" s="18">
        <f>SUMIF('Base de Dados 30.22'!B:B,'Respostas Órgãos'!G24&amp;" - "&amp;'Respostas Órgãos'!$I$4,'Base de Dados 30.22'!I:I)</f>
        <v>0</v>
      </c>
      <c r="M24" s="19"/>
      <c r="N24" s="20">
        <f t="shared" si="0"/>
        <v>0</v>
      </c>
      <c r="O24" s="21" t="str">
        <f t="shared" si="1"/>
        <v>Sem histórico de consumo</v>
      </c>
    </row>
    <row r="25" spans="1:15" ht="30">
      <c r="A25" s="12">
        <f t="shared" si="2"/>
        <v>0</v>
      </c>
      <c r="B25" s="12" t="str">
        <f t="shared" si="3"/>
        <v>← DIGITE O CÓDIGO DO SEU ÓRGÃO</v>
      </c>
      <c r="C25" s="13">
        <f t="shared" si="8"/>
        <v>0</v>
      </c>
      <c r="D25" s="12" t="str">
        <f t="shared" si="9"/>
        <v>3.3.90.30.22.05.0003.000003-01</v>
      </c>
      <c r="E25" s="12">
        <f t="shared" si="10"/>
        <v>434965</v>
      </c>
      <c r="F25" s="14">
        <v>19</v>
      </c>
      <c r="G25" s="45" t="s">
        <v>248</v>
      </c>
      <c r="H25" s="15">
        <v>434965</v>
      </c>
      <c r="I25" s="44" t="str">
        <f t="shared" si="7"/>
        <v>LENÇO UMEDECIDO</v>
      </c>
      <c r="J25" s="16" t="str">
        <f>VLOOKUP(G25,'Base de Dados 30.22'!A:E,4,FALSE)</f>
        <v>LENÇO UMEDECIDO,Medidas: no mínimo 17x11cm, Tecido: não tecido, Características Adicionais: hipoalergênico, tipo uso: descartável, infantil, Componentes: isento de álcool, Tipo Embalagem: plástica com flip, com reabastecimento pelo refil, com no mínimo 70 unidades.</v>
      </c>
      <c r="K25" s="17" t="str">
        <f>VLOOKUP('Respostas Órgãos'!G25,'Base de Dados 30.22'!A:E,5,FALSE)</f>
        <v>pacote</v>
      </c>
      <c r="L25" s="18">
        <f>SUMIF('Base de Dados 30.22'!B:B,'Respostas Órgãos'!G25&amp;" - "&amp;'Respostas Órgãos'!$I$4,'Base de Dados 30.22'!I:I)</f>
        <v>0</v>
      </c>
      <c r="M25" s="19"/>
      <c r="N25" s="20">
        <f t="shared" si="0"/>
        <v>0</v>
      </c>
      <c r="O25" s="21" t="str">
        <f t="shared" si="1"/>
        <v>Sem histórico de consumo</v>
      </c>
    </row>
    <row r="26" spans="1:15" ht="30">
      <c r="A26" s="12">
        <f t="shared" si="2"/>
        <v>0</v>
      </c>
      <c r="B26" s="12" t="str">
        <f t="shared" si="3"/>
        <v>← DIGITE O CÓDIGO DO SEU ÓRGÃO</v>
      </c>
      <c r="C26" s="13">
        <f t="shared" si="8"/>
        <v>0</v>
      </c>
      <c r="D26" s="12" t="str">
        <f t="shared" si="9"/>
        <v>3.3.90.30.22.01.0007.000007-01</v>
      </c>
      <c r="E26" s="12">
        <f t="shared" si="10"/>
        <v>352424</v>
      </c>
      <c r="F26" s="14">
        <v>20</v>
      </c>
      <c r="G26" s="45" t="s">
        <v>143</v>
      </c>
      <c r="H26" s="15">
        <v>352424</v>
      </c>
      <c r="I26" s="44" t="str">
        <f t="shared" si="7"/>
        <v>PANO DE CHÃO PARA LIMPEZA</v>
      </c>
      <c r="J26" s="16" t="str">
        <f>VLOOKUP(G26,'Base de Dados 30.22'!A:E,4,FALSE)</f>
        <v>PANO DE CHÃO PARA LIMPEZA,MATERIAL: ALGODÃO ALVEJADO, DIMENSÕES MÍNIMAS: 85 X 40 CM.</v>
      </c>
      <c r="K26" s="17" t="str">
        <f>VLOOKUP('Respostas Órgãos'!G26,'Base de Dados 30.22'!A:E,5,FALSE)</f>
        <v>Unidade</v>
      </c>
      <c r="L26" s="18">
        <f>SUMIF('Base de Dados 30.22'!B:B,'Respostas Órgãos'!G26&amp;" - "&amp;'Respostas Órgãos'!$I$4,'Base de Dados 30.22'!I:I)</f>
        <v>0</v>
      </c>
      <c r="M26" s="19"/>
      <c r="N26" s="20">
        <f t="shared" si="0"/>
        <v>0</v>
      </c>
      <c r="O26" s="21" t="str">
        <f t="shared" si="1"/>
        <v>Sem histórico de consumo</v>
      </c>
    </row>
    <row r="27" spans="1:15" ht="45">
      <c r="A27" s="12"/>
      <c r="B27" s="12"/>
      <c r="C27" s="13"/>
      <c r="D27" s="12"/>
      <c r="E27" s="12"/>
      <c r="F27" s="14">
        <v>21</v>
      </c>
      <c r="G27" s="45" t="s">
        <v>144</v>
      </c>
      <c r="H27" s="15">
        <v>228366</v>
      </c>
      <c r="I27" s="44" t="str">
        <f t="shared" si="7"/>
        <v>PANO MULTIUSO PARA LIMPEZA</v>
      </c>
      <c r="J27" s="16" t="str">
        <f>VLOOKUP(G27,'Base de Dados 30.22'!A:E,4,FALSE)</f>
        <v>PANO MULTIUSO PARA LIMPEZA,CARACTERÍSTICAS: 100% FIBRAS DE VISCOSE, LÁTEX SINTÉTICO, DIMENSÕES: 60 X 33 CM, UNIDADE DE FORNECIMENTO: PACOTE COM 05 UNIDADES.</v>
      </c>
      <c r="K27" s="17" t="str">
        <f>VLOOKUP('Respostas Órgãos'!G27,'Base de Dados 30.22'!A:E,5,FALSE)</f>
        <v>pacote</v>
      </c>
      <c r="L27" s="18">
        <f>SUMIF('Base de Dados 30.22'!B:B,'Respostas Órgãos'!G27&amp;" - "&amp;'Respostas Órgãos'!$I$4,'Base de Dados 30.22'!I:I)</f>
        <v>0</v>
      </c>
      <c r="M27" s="19"/>
      <c r="N27" s="20">
        <f aca="true" t="shared" si="11" ref="N27:N31">M27-L27</f>
        <v>0</v>
      </c>
      <c r="O27" s="21" t="str">
        <f aca="true" t="shared" si="12" ref="O27:O31">IF(ISERROR((M27-L27)/L27),"Sem histórico de consumo",(M27-L27)/L27)</f>
        <v>Sem histórico de consumo</v>
      </c>
    </row>
    <row r="28" spans="1:15" ht="45">
      <c r="A28" s="12"/>
      <c r="B28" s="12"/>
      <c r="C28" s="13"/>
      <c r="D28" s="12"/>
      <c r="E28" s="12"/>
      <c r="F28" s="14">
        <v>22</v>
      </c>
      <c r="G28" s="45" t="s">
        <v>145</v>
      </c>
      <c r="H28" s="15">
        <v>53007</v>
      </c>
      <c r="I28" s="44" t="str">
        <f t="shared" si="7"/>
        <v>SABONETEIRA</v>
      </c>
      <c r="J28" s="16" t="str">
        <f>VLOOKUP(G28,'Base de Dados 30.22'!A:E,4,FALSE)</f>
        <v>SABONETEIRA,MATERIAL: PLÁSTICO, CAPACIDADE: 01 BARRA DE SABONETE 90G, CARACTERÍSTICAS ADICIONAIS: COM TAMPA, INCOLOR.</v>
      </c>
      <c r="K28" s="17" t="str">
        <f>VLOOKUP('Respostas Órgãos'!G28,'Base de Dados 30.22'!A:E,5,FALSE)</f>
        <v>Unidade</v>
      </c>
      <c r="L28" s="18">
        <f>SUMIF('Base de Dados 30.22'!B:B,'Respostas Órgãos'!G28&amp;" - "&amp;'Respostas Órgãos'!$I$4,'Base de Dados 30.22'!I:I)</f>
        <v>0</v>
      </c>
      <c r="M28" s="19"/>
      <c r="N28" s="20">
        <f t="shared" si="11"/>
        <v>0</v>
      </c>
      <c r="O28" s="21" t="str">
        <f t="shared" si="12"/>
        <v>Sem histórico de consumo</v>
      </c>
    </row>
    <row r="29" spans="1:15" ht="45">
      <c r="A29" s="12"/>
      <c r="B29" s="12"/>
      <c r="C29" s="13"/>
      <c r="D29" s="12"/>
      <c r="E29" s="12"/>
      <c r="F29" s="14">
        <v>23</v>
      </c>
      <c r="G29" s="45" t="s">
        <v>146</v>
      </c>
      <c r="H29" s="15">
        <v>226094</v>
      </c>
      <c r="I29" s="44" t="str">
        <f t="shared" si="7"/>
        <v>SACO PARA LIXO</v>
      </c>
      <c r="J29" s="16" t="str">
        <f>VLOOKUP(G29,'Base de Dados 30.22'!A:E,4,FALSE)</f>
        <v>SACO PARA LIXO,Material: Plástico, Capacidade: 100 Litros, Cor: À escolher, Unidade De Fornecimento: Pacote com 100 unidades.</v>
      </c>
      <c r="K29" s="17" t="str">
        <f>VLOOKUP('Respostas Órgãos'!G29,'Base de Dados 30.22'!A:E,5,FALSE)</f>
        <v>pacote</v>
      </c>
      <c r="L29" s="18">
        <f>SUMIF('Base de Dados 30.22'!B:B,'Respostas Órgãos'!G29&amp;" - "&amp;'Respostas Órgãos'!$I$4,'Base de Dados 30.22'!I:I)</f>
        <v>0</v>
      </c>
      <c r="M29" s="19"/>
      <c r="N29" s="20">
        <f t="shared" si="11"/>
        <v>0</v>
      </c>
      <c r="O29" s="21" t="str">
        <f t="shared" si="12"/>
        <v>Sem histórico de consumo</v>
      </c>
    </row>
    <row r="30" spans="1:15" ht="45">
      <c r="A30" s="12"/>
      <c r="B30" s="12"/>
      <c r="C30" s="13"/>
      <c r="D30" s="12"/>
      <c r="E30" s="12"/>
      <c r="F30" s="14">
        <v>24</v>
      </c>
      <c r="G30" s="45" t="s">
        <v>157</v>
      </c>
      <c r="H30" s="15">
        <v>445526</v>
      </c>
      <c r="I30" s="44" t="str">
        <f t="shared" si="7"/>
        <v>SODA CÁUSTICA</v>
      </c>
      <c r="J30" s="16" t="str">
        <f>VLOOKUP(G30,'Base de Dados 30.22'!A:E,4,FALSE)</f>
        <v>SODA CÁUSTICA,ASPECTO FÍSICO: ESCAMAS BRANCAS, APLICAÇÃO: LIMPEZA GERAL, UNIDADE DE FORNECIMENTO: EMBALAGEM DE 1KG</v>
      </c>
      <c r="K30" s="17" t="str">
        <f>VLOOKUP('Respostas Órgãos'!G30,'Base de Dados 30.22'!A:E,5,FALSE)</f>
        <v>Embalagem</v>
      </c>
      <c r="L30" s="18">
        <f>SUMIF('Base de Dados 30.22'!B:B,'Respostas Órgãos'!G30&amp;" - "&amp;'Respostas Órgãos'!$I$4,'Base de Dados 30.22'!I:I)</f>
        <v>0</v>
      </c>
      <c r="M30" s="19"/>
      <c r="N30" s="20">
        <f t="shared" si="11"/>
        <v>0</v>
      </c>
      <c r="O30" s="21" t="str">
        <f t="shared" si="12"/>
        <v>Sem histórico de consumo</v>
      </c>
    </row>
    <row r="31" spans="1:15" ht="45">
      <c r="A31" s="12"/>
      <c r="B31" s="12"/>
      <c r="C31" s="13"/>
      <c r="D31" s="12"/>
      <c r="E31" s="12"/>
      <c r="F31" s="14">
        <v>25</v>
      </c>
      <c r="G31" s="45" t="s">
        <v>158</v>
      </c>
      <c r="H31" s="15">
        <v>259734</v>
      </c>
      <c r="I31" s="44" t="str">
        <f t="shared" si="7"/>
        <v>SOLVENTE ECOLÓGICO</v>
      </c>
      <c r="J31" s="16" t="str">
        <f>VLOOKUP(G31,'Base de Dados 30.22'!A:E,4,FALSE)</f>
        <v>SOLVENTE ECOLÓGICO,APLICAÇÃO: LIMPEZA E DESENGRAXE GERAL, UNIDADE DE FORNECIMENTO: EMBALAGEM DE 20 LITROS.</v>
      </c>
      <c r="K31" s="17" t="str">
        <f>VLOOKUP('Respostas Órgãos'!G31,'Base de Dados 30.22'!A:E,5,FALSE)</f>
        <v>Embalagem</v>
      </c>
      <c r="L31" s="18">
        <f>SUMIF('Base de Dados 30.22'!B:B,'Respostas Órgãos'!G31&amp;" - "&amp;'Respostas Órgãos'!$I$4,'Base de Dados 30.22'!I:I)</f>
        <v>0</v>
      </c>
      <c r="M31" s="19"/>
      <c r="N31" s="20">
        <f t="shared" si="11"/>
        <v>0</v>
      </c>
      <c r="O31" s="21" t="str">
        <f t="shared" si="12"/>
        <v>Sem histórico de consumo</v>
      </c>
    </row>
    <row r="32" spans="1:5" ht="15">
      <c r="A32" s="12"/>
      <c r="B32" s="12"/>
      <c r="C32" s="13"/>
      <c r="D32" s="12"/>
      <c r="E32" s="12"/>
    </row>
    <row r="33" spans="1:5" ht="15">
      <c r="A33" s="12"/>
      <c r="B33" s="12"/>
      <c r="C33" s="13"/>
      <c r="D33" s="12"/>
      <c r="E33" s="12"/>
    </row>
    <row r="34" spans="1:5" ht="15">
      <c r="A34" s="12"/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</sheetData>
  <mergeCells count="8">
    <mergeCell ref="F1:O1"/>
    <mergeCell ref="F2:O2"/>
    <mergeCell ref="F3:O3"/>
    <mergeCell ref="F4:G4"/>
    <mergeCell ref="K4:M5"/>
    <mergeCell ref="N4:O5"/>
    <mergeCell ref="F5:G5"/>
    <mergeCell ref="I5:J5"/>
  </mergeCells>
  <conditionalFormatting sqref="L7:L31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L7:L31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O7:O31">
    <cfRule type="cellIs" priority="9" dxfId="2" operator="greaterThanOrEqual">
      <formula>0.5</formula>
    </cfRule>
  </conditionalFormatting>
  <conditionalFormatting sqref="J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2"/>
  <sheetViews>
    <sheetView workbookViewId="0" topLeftCell="A79">
      <selection activeCell="B95" sqref="B95"/>
    </sheetView>
  </sheetViews>
  <sheetFormatPr defaultColWidth="9.140625" defaultRowHeight="15"/>
  <cols>
    <col min="1" max="1" width="9.140625" style="23" customWidth="1"/>
    <col min="2" max="2" width="110.57421875" style="23" bestFit="1" customWidth="1"/>
    <col min="3" max="16384" width="9.140625" style="23" customWidth="1"/>
  </cols>
  <sheetData>
    <row r="1" spans="1:2" ht="15">
      <c r="A1" s="22" t="s">
        <v>18</v>
      </c>
      <c r="B1" s="22" t="s">
        <v>9</v>
      </c>
    </row>
    <row r="2" spans="1:2" ht="15">
      <c r="A2" s="23">
        <v>1</v>
      </c>
      <c r="B2" s="24" t="s">
        <v>22</v>
      </c>
    </row>
    <row r="3" spans="1:2" ht="15">
      <c r="A3" s="40">
        <v>2</v>
      </c>
      <c r="B3" s="31" t="s">
        <v>37</v>
      </c>
    </row>
    <row r="4" spans="1:2" ht="15">
      <c r="A4" s="40">
        <v>10</v>
      </c>
      <c r="B4" s="31" t="s">
        <v>73</v>
      </c>
    </row>
    <row r="5" spans="1:2" ht="15">
      <c r="A5" s="40">
        <v>14</v>
      </c>
      <c r="B5" s="24" t="s">
        <v>114</v>
      </c>
    </row>
    <row r="6" spans="1:2" ht="15">
      <c r="A6" s="40">
        <v>15</v>
      </c>
      <c r="B6" s="24" t="s">
        <v>78</v>
      </c>
    </row>
    <row r="7" spans="1:2" ht="15">
      <c r="A7" s="40">
        <v>20</v>
      </c>
      <c r="B7" s="24" t="s">
        <v>77</v>
      </c>
    </row>
    <row r="8" spans="1:2" ht="15">
      <c r="A8" s="40">
        <v>40</v>
      </c>
      <c r="B8" s="31" t="s">
        <v>263</v>
      </c>
    </row>
    <row r="9" spans="1:2" ht="15">
      <c r="A9" s="40">
        <v>41</v>
      </c>
      <c r="B9" s="24" t="s">
        <v>19</v>
      </c>
    </row>
    <row r="10" spans="1:2" ht="15">
      <c r="A10" s="40">
        <v>50</v>
      </c>
      <c r="B10" s="31" t="s">
        <v>58</v>
      </c>
    </row>
    <row r="11" spans="1:2" ht="15">
      <c r="A11" s="40">
        <v>52</v>
      </c>
      <c r="B11" s="23" t="s">
        <v>32</v>
      </c>
    </row>
    <row r="12" spans="1:2" ht="15">
      <c r="A12" s="40">
        <v>53</v>
      </c>
      <c r="B12" s="23" t="s">
        <v>21</v>
      </c>
    </row>
    <row r="13" spans="1:2" ht="15">
      <c r="A13" s="40">
        <v>54</v>
      </c>
      <c r="B13" s="23" t="s">
        <v>33</v>
      </c>
    </row>
    <row r="14" spans="1:2" ht="15">
      <c r="A14" s="40">
        <v>55</v>
      </c>
      <c r="B14" s="24" t="s">
        <v>24</v>
      </c>
    </row>
    <row r="15" spans="1:2" ht="15">
      <c r="A15" s="40">
        <v>56</v>
      </c>
      <c r="B15" s="23" t="s">
        <v>28</v>
      </c>
    </row>
    <row r="16" spans="1:2" ht="15">
      <c r="A16" s="40">
        <v>60</v>
      </c>
      <c r="B16" s="24" t="s">
        <v>38</v>
      </c>
    </row>
    <row r="17" spans="1:2" ht="15">
      <c r="A17" s="40">
        <v>63</v>
      </c>
      <c r="B17" s="24" t="s">
        <v>72</v>
      </c>
    </row>
    <row r="18" spans="1:2" ht="15">
      <c r="A18" s="40">
        <v>64</v>
      </c>
      <c r="B18" s="24" t="s">
        <v>71</v>
      </c>
    </row>
    <row r="19" spans="1:2" ht="15">
      <c r="A19" s="40">
        <v>70</v>
      </c>
      <c r="B19" s="23" t="s">
        <v>36</v>
      </c>
    </row>
    <row r="20" spans="1:2" ht="15">
      <c r="A20" s="40">
        <v>71</v>
      </c>
      <c r="B20" s="24" t="s">
        <v>62</v>
      </c>
    </row>
    <row r="21" spans="1:2" ht="15">
      <c r="A21" s="40">
        <v>72</v>
      </c>
      <c r="B21" s="24" t="s">
        <v>69</v>
      </c>
    </row>
    <row r="22" spans="1:2" ht="15">
      <c r="A22" s="40">
        <v>74</v>
      </c>
      <c r="B22" s="31" t="s">
        <v>79</v>
      </c>
    </row>
    <row r="23" spans="1:2" ht="15">
      <c r="A23" s="40">
        <v>75</v>
      </c>
      <c r="B23" s="31" t="s">
        <v>110</v>
      </c>
    </row>
    <row r="24" spans="1:2" ht="15">
      <c r="A24" s="40">
        <v>80</v>
      </c>
      <c r="B24" s="24" t="s">
        <v>39</v>
      </c>
    </row>
    <row r="25" spans="1:2" ht="15">
      <c r="A25" s="40">
        <v>90</v>
      </c>
      <c r="B25" s="24" t="s">
        <v>40</v>
      </c>
    </row>
    <row r="26" spans="1:2" ht="15">
      <c r="A26" s="40">
        <v>92</v>
      </c>
      <c r="B26" s="23" t="s">
        <v>20</v>
      </c>
    </row>
    <row r="27" spans="1:2" ht="15">
      <c r="A27" s="40">
        <v>93</v>
      </c>
      <c r="B27" s="24" t="s">
        <v>64</v>
      </c>
    </row>
    <row r="28" spans="1:2" ht="15">
      <c r="A28" s="40">
        <v>94</v>
      </c>
      <c r="B28" s="24" t="s">
        <v>112</v>
      </c>
    </row>
    <row r="29" spans="1:2" ht="15">
      <c r="A29" s="40">
        <v>95</v>
      </c>
      <c r="B29" s="23" t="s">
        <v>34</v>
      </c>
    </row>
    <row r="30" spans="1:2" ht="15">
      <c r="A30" s="40">
        <v>97</v>
      </c>
      <c r="B30" s="24" t="s">
        <v>76</v>
      </c>
    </row>
    <row r="31" spans="1:2" ht="15">
      <c r="A31" s="40">
        <v>110</v>
      </c>
      <c r="B31" s="31" t="s">
        <v>121</v>
      </c>
    </row>
    <row r="32" spans="1:2" ht="15">
      <c r="A32" s="40">
        <v>111</v>
      </c>
      <c r="B32" s="24" t="s">
        <v>113</v>
      </c>
    </row>
    <row r="33" spans="1:2" ht="15">
      <c r="A33" s="40">
        <v>112</v>
      </c>
      <c r="B33" s="23" t="s">
        <v>31</v>
      </c>
    </row>
    <row r="34" spans="1:2" ht="15">
      <c r="A34" s="40">
        <v>113</v>
      </c>
      <c r="B34" s="24" t="s">
        <v>66</v>
      </c>
    </row>
    <row r="35" spans="1:2" ht="15">
      <c r="A35" s="40">
        <v>121</v>
      </c>
      <c r="B35" s="24" t="s">
        <v>41</v>
      </c>
    </row>
    <row r="36" spans="1:2" ht="15">
      <c r="A36" s="40">
        <v>131</v>
      </c>
      <c r="B36" s="24" t="s">
        <v>81</v>
      </c>
    </row>
    <row r="37" spans="1:2" s="25" customFormat="1" ht="15">
      <c r="A37" s="40">
        <v>132</v>
      </c>
      <c r="B37" s="24" t="s">
        <v>83</v>
      </c>
    </row>
    <row r="38" spans="1:2" ht="15">
      <c r="A38" s="40">
        <v>133</v>
      </c>
      <c r="B38" s="24" t="s">
        <v>82</v>
      </c>
    </row>
    <row r="39" spans="1:2" ht="15">
      <c r="A39" s="40">
        <v>134</v>
      </c>
      <c r="B39" s="24" t="s">
        <v>84</v>
      </c>
    </row>
    <row r="40" spans="1:2" ht="15">
      <c r="A40" s="40">
        <v>135</v>
      </c>
      <c r="B40" s="24" t="s">
        <v>85</v>
      </c>
    </row>
    <row r="41" spans="1:2" ht="15">
      <c r="A41" s="40">
        <v>136</v>
      </c>
      <c r="B41" s="24" t="s">
        <v>87</v>
      </c>
    </row>
    <row r="42" spans="1:2" ht="15">
      <c r="A42" s="40">
        <v>137</v>
      </c>
      <c r="B42" s="24" t="s">
        <v>89</v>
      </c>
    </row>
    <row r="43" spans="1:2" s="25" customFormat="1" ht="15">
      <c r="A43" s="40">
        <v>138</v>
      </c>
      <c r="B43" s="24" t="s">
        <v>88</v>
      </c>
    </row>
    <row r="44" spans="1:2" ht="15">
      <c r="A44" s="40">
        <v>139</v>
      </c>
      <c r="B44" s="24" t="s">
        <v>115</v>
      </c>
    </row>
    <row r="45" spans="1:2" ht="15">
      <c r="A45" s="40">
        <v>140</v>
      </c>
      <c r="B45" s="24" t="s">
        <v>86</v>
      </c>
    </row>
    <row r="46" spans="1:2" ht="15">
      <c r="A46" s="40">
        <v>141</v>
      </c>
      <c r="B46" s="24" t="s">
        <v>80</v>
      </c>
    </row>
    <row r="47" spans="1:2" ht="15">
      <c r="A47" s="40">
        <v>142</v>
      </c>
      <c r="B47" s="24" t="s">
        <v>90</v>
      </c>
    </row>
    <row r="48" spans="1:2" ht="15">
      <c r="A48" s="40">
        <v>143</v>
      </c>
      <c r="B48" s="24" t="s">
        <v>91</v>
      </c>
    </row>
    <row r="49" spans="1:2" ht="15">
      <c r="A49" s="40">
        <v>144</v>
      </c>
      <c r="B49" s="24" t="s">
        <v>92</v>
      </c>
    </row>
    <row r="50" spans="1:2" ht="15">
      <c r="A50" s="40">
        <v>145</v>
      </c>
      <c r="B50" s="24" t="s">
        <v>93</v>
      </c>
    </row>
    <row r="51" spans="1:2" ht="15">
      <c r="A51" s="40">
        <v>146</v>
      </c>
      <c r="B51" s="24" t="s">
        <v>94</v>
      </c>
    </row>
    <row r="52" spans="1:2" ht="15">
      <c r="A52" s="40">
        <v>147</v>
      </c>
      <c r="B52" s="24" t="s">
        <v>97</v>
      </c>
    </row>
    <row r="53" spans="1:2" ht="15">
      <c r="A53" s="40">
        <v>148</v>
      </c>
      <c r="B53" s="24" t="s">
        <v>96</v>
      </c>
    </row>
    <row r="54" spans="1:2" ht="15">
      <c r="A54" s="40">
        <v>149</v>
      </c>
      <c r="B54" s="24" t="s">
        <v>95</v>
      </c>
    </row>
    <row r="55" spans="1:2" ht="15">
      <c r="A55" s="40">
        <v>150</v>
      </c>
      <c r="B55" s="31" t="s">
        <v>123</v>
      </c>
    </row>
    <row r="56" spans="1:2" ht="15">
      <c r="A56" s="40">
        <v>151</v>
      </c>
      <c r="B56" s="24" t="s">
        <v>60</v>
      </c>
    </row>
    <row r="57" spans="1:2" ht="15">
      <c r="A57" s="40">
        <v>193</v>
      </c>
      <c r="B57" s="24" t="s">
        <v>70</v>
      </c>
    </row>
    <row r="58" spans="1:2" ht="15">
      <c r="A58" s="40">
        <v>195</v>
      </c>
      <c r="B58" s="23" t="s">
        <v>30</v>
      </c>
    </row>
    <row r="59" spans="1:2" ht="15">
      <c r="A59" s="40">
        <v>196</v>
      </c>
      <c r="B59" s="23" t="s">
        <v>26</v>
      </c>
    </row>
    <row r="60" spans="1:2" ht="15">
      <c r="A60" s="40">
        <v>197</v>
      </c>
      <c r="B60" s="24" t="s">
        <v>59</v>
      </c>
    </row>
    <row r="61" spans="1:3" ht="15">
      <c r="A61" s="40">
        <v>220</v>
      </c>
      <c r="B61" s="31" t="s">
        <v>42</v>
      </c>
      <c r="C61" s="41"/>
    </row>
    <row r="62" spans="1:2" ht="15">
      <c r="A62" s="40">
        <v>300</v>
      </c>
      <c r="B62" s="24" t="s">
        <v>98</v>
      </c>
    </row>
    <row r="63" spans="1:2" ht="15">
      <c r="A63" s="40">
        <v>301</v>
      </c>
      <c r="B63" s="24" t="s">
        <v>99</v>
      </c>
    </row>
    <row r="64" spans="1:2" ht="15">
      <c r="A64" s="40">
        <v>302</v>
      </c>
      <c r="B64" s="24" t="s">
        <v>100</v>
      </c>
    </row>
    <row r="65" spans="1:2" ht="15">
      <c r="A65" s="40">
        <v>303</v>
      </c>
      <c r="B65" s="24" t="s">
        <v>101</v>
      </c>
    </row>
    <row r="66" spans="1:2" ht="15">
      <c r="A66" s="40">
        <v>304</v>
      </c>
      <c r="B66" s="24" t="s">
        <v>104</v>
      </c>
    </row>
    <row r="67" spans="1:2" ht="15">
      <c r="A67" s="40">
        <v>305</v>
      </c>
      <c r="B67" s="24" t="s">
        <v>102</v>
      </c>
    </row>
    <row r="68" spans="1:2" ht="15">
      <c r="A68" s="40">
        <v>306</v>
      </c>
      <c r="B68" s="24" t="s">
        <v>103</v>
      </c>
    </row>
    <row r="69" spans="1:2" ht="15">
      <c r="A69" s="40">
        <v>307</v>
      </c>
      <c r="B69" s="24" t="s">
        <v>105</v>
      </c>
    </row>
    <row r="70" spans="1:2" ht="15">
      <c r="A70" s="40">
        <v>308</v>
      </c>
      <c r="B70" s="24" t="s">
        <v>106</v>
      </c>
    </row>
    <row r="71" spans="1:2" ht="15">
      <c r="A71" s="40">
        <v>309</v>
      </c>
      <c r="B71" s="24" t="s">
        <v>107</v>
      </c>
    </row>
    <row r="72" spans="1:2" ht="15">
      <c r="A72" s="40">
        <v>310</v>
      </c>
      <c r="B72" s="26" t="s">
        <v>63</v>
      </c>
    </row>
    <row r="73" spans="1:2" ht="15">
      <c r="A73" s="40">
        <v>366</v>
      </c>
      <c r="B73" s="24" t="s">
        <v>108</v>
      </c>
    </row>
    <row r="74" spans="1:2" ht="15">
      <c r="A74" s="40">
        <v>367</v>
      </c>
      <c r="B74" s="24" t="s">
        <v>109</v>
      </c>
    </row>
    <row r="75" spans="1:2" ht="15">
      <c r="A75" s="40">
        <v>370</v>
      </c>
      <c r="B75" s="31" t="s">
        <v>43</v>
      </c>
    </row>
    <row r="76" spans="1:2" ht="15">
      <c r="A76" s="40">
        <v>390</v>
      </c>
      <c r="B76" s="31" t="s">
        <v>44</v>
      </c>
    </row>
    <row r="77" spans="1:2" ht="15">
      <c r="A77" s="40">
        <v>391</v>
      </c>
      <c r="B77" s="24" t="s">
        <v>74</v>
      </c>
    </row>
    <row r="78" spans="1:2" ht="15">
      <c r="A78" s="40">
        <v>392</v>
      </c>
      <c r="B78" s="24" t="s">
        <v>23</v>
      </c>
    </row>
    <row r="79" spans="1:2" ht="15">
      <c r="A79" s="40">
        <v>393</v>
      </c>
      <c r="B79" s="24" t="s">
        <v>45</v>
      </c>
    </row>
    <row r="80" spans="1:2" ht="15">
      <c r="A80" s="40">
        <v>400</v>
      </c>
      <c r="B80" s="31" t="s">
        <v>56</v>
      </c>
    </row>
    <row r="81" spans="1:2" ht="15">
      <c r="A81" s="40">
        <v>401</v>
      </c>
      <c r="B81" s="23" t="s">
        <v>25</v>
      </c>
    </row>
    <row r="82" spans="1:2" ht="15">
      <c r="A82" s="40">
        <v>413</v>
      </c>
      <c r="B82" s="23" t="s">
        <v>29</v>
      </c>
    </row>
    <row r="83" spans="1:2" ht="15">
      <c r="A83" s="40">
        <v>428</v>
      </c>
      <c r="B83" s="24" t="s">
        <v>65</v>
      </c>
    </row>
    <row r="84" spans="1:2" ht="15">
      <c r="A84" s="40">
        <v>431</v>
      </c>
      <c r="B84" s="31" t="s">
        <v>46</v>
      </c>
    </row>
    <row r="85" spans="1:2" ht="15">
      <c r="A85" s="40">
        <v>480</v>
      </c>
      <c r="B85" s="23" t="s">
        <v>35</v>
      </c>
    </row>
    <row r="86" spans="1:2" ht="15">
      <c r="A86" s="40">
        <v>4000</v>
      </c>
      <c r="B86" s="24" t="s">
        <v>111</v>
      </c>
    </row>
    <row r="87" spans="1:2" ht="15">
      <c r="A87" s="40">
        <v>4001</v>
      </c>
      <c r="B87" s="31" t="s">
        <v>75</v>
      </c>
    </row>
    <row r="88" spans="1:2" ht="15">
      <c r="A88" s="40">
        <v>4002</v>
      </c>
      <c r="B88" s="24" t="s">
        <v>27</v>
      </c>
    </row>
    <row r="89" spans="1:2" ht="15">
      <c r="A89" s="40">
        <v>4003</v>
      </c>
      <c r="B89" s="32" t="s">
        <v>47</v>
      </c>
    </row>
    <row r="90" spans="1:3" ht="15">
      <c r="A90" s="40">
        <v>4004</v>
      </c>
      <c r="B90" s="31" t="s">
        <v>67</v>
      </c>
      <c r="C90" s="41"/>
    </row>
    <row r="91" spans="1:2" ht="15">
      <c r="A91" s="40">
        <v>4005</v>
      </c>
      <c r="B91" s="31" t="s">
        <v>61</v>
      </c>
    </row>
    <row r="92" spans="1:2" ht="15">
      <c r="A92" s="40">
        <v>4006</v>
      </c>
      <c r="B92" s="31" t="s">
        <v>68</v>
      </c>
    </row>
    <row r="93" spans="1:2" ht="15">
      <c r="A93" s="40">
        <v>4007</v>
      </c>
      <c r="B93" s="32" t="s">
        <v>48</v>
      </c>
    </row>
    <row r="94" spans="1:2" ht="15">
      <c r="A94" s="40">
        <v>4008</v>
      </c>
      <c r="B94" s="32" t="s">
        <v>49</v>
      </c>
    </row>
    <row r="95" spans="1:2" ht="15">
      <c r="A95" s="40">
        <v>4009</v>
      </c>
      <c r="B95" s="32" t="s">
        <v>50</v>
      </c>
    </row>
    <row r="96" spans="1:2" ht="15">
      <c r="A96" s="40">
        <v>4010</v>
      </c>
      <c r="B96" s="32" t="s">
        <v>51</v>
      </c>
    </row>
    <row r="97" spans="1:2" ht="15">
      <c r="A97" s="40">
        <v>4011</v>
      </c>
      <c r="B97" s="32" t="s">
        <v>52</v>
      </c>
    </row>
    <row r="98" spans="1:2" ht="15">
      <c r="A98" s="40">
        <v>4012</v>
      </c>
      <c r="B98" s="32" t="s">
        <v>53</v>
      </c>
    </row>
    <row r="99" spans="1:2" ht="15">
      <c r="A99" s="40">
        <v>4013</v>
      </c>
      <c r="B99" s="32" t="s">
        <v>54</v>
      </c>
    </row>
    <row r="100" spans="1:2" ht="15">
      <c r="A100" s="40">
        <v>4014</v>
      </c>
      <c r="B100" s="32" t="s">
        <v>55</v>
      </c>
    </row>
    <row r="101" spans="1:2" ht="15">
      <c r="A101" s="40">
        <v>4015</v>
      </c>
      <c r="B101" s="31" t="s">
        <v>122</v>
      </c>
    </row>
    <row r="102" spans="1:2" ht="15">
      <c r="A102" s="40">
        <v>4017</v>
      </c>
      <c r="B102" s="31" t="s">
        <v>264</v>
      </c>
    </row>
  </sheetData>
  <sheetProtection algorithmName="SHA-512" hashValue="VHEitTpKArtSrHc4IUSx8GbOg6ScnBJhAL+KmR4/svyCeiv0Av8UhyRuOiPX27/03vUZlkIowaigXXryXyF9dQ==" saltValue="64Uz2jWoeluatJPp1iLQug==" spinCount="100000" sheet="1" autoFilter="0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Pedro Lucas Cardoso Vieira</cp:lastModifiedBy>
  <cp:lastPrinted>2018-04-18T14:05:11Z</cp:lastPrinted>
  <dcterms:created xsi:type="dcterms:W3CDTF">2018-04-18T13:56:42Z</dcterms:created>
  <dcterms:modified xsi:type="dcterms:W3CDTF">2019-09-25T20:32:04Z</dcterms:modified>
  <cp:category/>
  <cp:version/>
  <cp:contentType/>
  <cp:contentStatus/>
</cp:coreProperties>
</file>