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3-2019\ESPELHOS 03-2019 SEPLAN 25\"/>
    </mc:Choice>
  </mc:AlternateContent>
  <bookViews>
    <workbookView xWindow="0" yWindow="0" windowWidth="19200" windowHeight="7035" tabRatio="749"/>
  </bookViews>
  <sheets>
    <sheet name="RELAT. GERAL" sheetId="1" r:id="rId1"/>
  </sheets>
  <definedNames>
    <definedName name="_xlnm._FilterDatabase" localSheetId="0" hidden="1">'RELAT. GERAL'!$A$11:$O$58</definedName>
    <definedName name="_xlnm.Print_Area" localSheetId="0">'RELAT. GERAL'!$A$1:$O$350</definedName>
  </definedNames>
  <calcPr calcId="152511"/>
</workbook>
</file>

<file path=xl/calcChain.xml><?xml version="1.0" encoding="utf-8"?>
<calcChain xmlns="http://schemas.openxmlformats.org/spreadsheetml/2006/main">
  <c r="O341" i="1" l="1"/>
  <c r="F341" i="1"/>
  <c r="G341" i="1"/>
  <c r="F316" i="1"/>
  <c r="G310" i="1"/>
  <c r="H310" i="1"/>
  <c r="I310" i="1"/>
  <c r="J310" i="1"/>
  <c r="K310" i="1"/>
  <c r="L310" i="1"/>
  <c r="M310" i="1"/>
  <c r="N310" i="1"/>
  <c r="F310" i="1"/>
  <c r="O300" i="1"/>
  <c r="G300" i="1"/>
  <c r="H300" i="1"/>
  <c r="I300" i="1"/>
  <c r="J300" i="1"/>
  <c r="K300" i="1"/>
  <c r="L300" i="1"/>
  <c r="M300" i="1"/>
  <c r="N300" i="1"/>
  <c r="F300" i="1"/>
  <c r="O271" i="1"/>
  <c r="G271" i="1"/>
  <c r="H271" i="1"/>
  <c r="I271" i="1"/>
  <c r="J271" i="1"/>
  <c r="K271" i="1"/>
  <c r="L271" i="1"/>
  <c r="M271" i="1"/>
  <c r="N271" i="1"/>
  <c r="F271" i="1"/>
  <c r="O251" i="1"/>
  <c r="G251" i="1"/>
  <c r="H251" i="1"/>
  <c r="I251" i="1"/>
  <c r="J251" i="1"/>
  <c r="K251" i="1"/>
  <c r="L251" i="1"/>
  <c r="M251" i="1"/>
  <c r="N251" i="1"/>
  <c r="F251" i="1"/>
  <c r="O246" i="1"/>
  <c r="G246" i="1"/>
  <c r="H246" i="1"/>
  <c r="I246" i="1"/>
  <c r="J246" i="1"/>
  <c r="K246" i="1"/>
  <c r="L246" i="1"/>
  <c r="M246" i="1"/>
  <c r="N246" i="1"/>
  <c r="F246" i="1"/>
  <c r="O214" i="1"/>
  <c r="G214" i="1"/>
  <c r="H214" i="1"/>
  <c r="I214" i="1"/>
  <c r="J214" i="1"/>
  <c r="K214" i="1"/>
  <c r="L214" i="1"/>
  <c r="M214" i="1"/>
  <c r="N214" i="1"/>
  <c r="F214" i="1"/>
  <c r="G156" i="1"/>
  <c r="H156" i="1"/>
  <c r="I156" i="1"/>
  <c r="J156" i="1"/>
  <c r="K156" i="1"/>
  <c r="L156" i="1"/>
  <c r="M156" i="1"/>
  <c r="N156" i="1"/>
  <c r="F156" i="1"/>
  <c r="O136" i="1"/>
  <c r="G136" i="1"/>
  <c r="H136" i="1"/>
  <c r="I136" i="1"/>
  <c r="J136" i="1"/>
  <c r="K136" i="1"/>
  <c r="L136" i="1"/>
  <c r="M136" i="1"/>
  <c r="N136" i="1"/>
  <c r="F110" i="1"/>
  <c r="F107" i="1"/>
  <c r="F98" i="1"/>
  <c r="O96" i="1"/>
  <c r="G96" i="1"/>
  <c r="H96" i="1"/>
  <c r="I96" i="1"/>
  <c r="J96" i="1"/>
  <c r="K96" i="1"/>
  <c r="L96" i="1"/>
  <c r="M96" i="1"/>
  <c r="N96" i="1"/>
  <c r="F96" i="1"/>
  <c r="O54" i="1"/>
  <c r="G54" i="1"/>
  <c r="H54" i="1"/>
  <c r="I54" i="1"/>
  <c r="J54" i="1"/>
  <c r="K54" i="1"/>
  <c r="L54" i="1"/>
  <c r="M54" i="1"/>
  <c r="N54" i="1"/>
  <c r="F54" i="1"/>
  <c r="F136" i="1" l="1"/>
  <c r="F16" i="1" l="1"/>
  <c r="N13" i="1"/>
  <c r="M13" i="1"/>
  <c r="L13" i="1"/>
  <c r="K13" i="1"/>
  <c r="J13" i="1"/>
  <c r="I13" i="1"/>
  <c r="H13" i="1"/>
  <c r="G13" i="1"/>
  <c r="F13" i="1"/>
  <c r="H49" i="1"/>
  <c r="H46" i="1"/>
  <c r="H43" i="1"/>
  <c r="H39" i="1"/>
  <c r="H34" i="1"/>
  <c r="H31" i="1"/>
  <c r="H27" i="1"/>
  <c r="H16" i="1"/>
  <c r="G49" i="1"/>
  <c r="G46" i="1"/>
  <c r="G43" i="1"/>
  <c r="G39" i="1"/>
  <c r="G34" i="1"/>
  <c r="G31" i="1"/>
  <c r="G27" i="1"/>
  <c r="G16" i="1"/>
  <c r="F49" i="1"/>
  <c r="F46" i="1"/>
  <c r="F43" i="1"/>
  <c r="F39" i="1"/>
  <c r="F34" i="1"/>
  <c r="F31" i="1"/>
  <c r="F27" i="1"/>
  <c r="F312" i="1" l="1"/>
  <c r="F318" i="1"/>
  <c r="F324" i="1" s="1"/>
  <c r="F334" i="1"/>
  <c r="F340" i="1" s="1"/>
  <c r="P337" i="1"/>
  <c r="O31" i="1"/>
  <c r="O27" i="1"/>
  <c r="O16" i="1"/>
  <c r="O13" i="1"/>
  <c r="F306" i="1"/>
  <c r="F302" i="1"/>
  <c r="F298" i="1"/>
  <c r="F295" i="1"/>
  <c r="F292" i="1"/>
  <c r="F288" i="1"/>
  <c r="F283" i="1"/>
  <c r="F279" i="1"/>
  <c r="F273" i="1"/>
  <c r="F266" i="1"/>
  <c r="F263" i="1"/>
  <c r="F259" i="1"/>
  <c r="F256" i="1"/>
  <c r="F253" i="1"/>
  <c r="F248" i="1"/>
  <c r="F243" i="1"/>
  <c r="F230" i="1"/>
  <c r="F223" i="1"/>
  <c r="F219" i="1"/>
  <c r="F216" i="1"/>
  <c r="F209" i="1"/>
  <c r="F205" i="1"/>
  <c r="F200" i="1"/>
  <c r="F196" i="1"/>
  <c r="F192" i="1"/>
  <c r="F189" i="1"/>
  <c r="F185" i="1"/>
  <c r="F182" i="1"/>
  <c r="F172" i="1"/>
  <c r="F168" i="1"/>
  <c r="F163" i="1"/>
  <c r="F158" i="1"/>
  <c r="F142" i="1"/>
  <c r="F138" i="1"/>
  <c r="F133" i="1"/>
  <c r="F129" i="1"/>
  <c r="F125" i="1"/>
  <c r="F122" i="1"/>
  <c r="F119" i="1"/>
  <c r="F116" i="1"/>
  <c r="F113" i="1"/>
  <c r="F94" i="1"/>
  <c r="F91" i="1"/>
  <c r="F86" i="1"/>
  <c r="F81" i="1"/>
  <c r="F77" i="1"/>
  <c r="F69" i="1"/>
  <c r="F66" i="1"/>
  <c r="F63" i="1"/>
  <c r="F60" i="1"/>
  <c r="F56" i="1"/>
  <c r="O81" i="1" l="1"/>
  <c r="O77" i="1"/>
  <c r="O69" i="1"/>
  <c r="O66" i="1"/>
  <c r="O63" i="1"/>
  <c r="O60" i="1"/>
  <c r="O56" i="1"/>
  <c r="O334" i="1"/>
  <c r="O340" i="1" s="1"/>
  <c r="N334" i="1" l="1"/>
  <c r="N340" i="1" s="1"/>
  <c r="M334" i="1"/>
  <c r="M340" i="1" s="1"/>
  <c r="L334" i="1"/>
  <c r="L340" i="1" s="1"/>
  <c r="K334" i="1"/>
  <c r="K340" i="1" s="1"/>
  <c r="J334" i="1"/>
  <c r="J340" i="1" s="1"/>
  <c r="I334" i="1"/>
  <c r="I340" i="1" s="1"/>
  <c r="H334" i="1"/>
  <c r="H340" i="1" s="1"/>
  <c r="G334" i="1"/>
  <c r="G340" i="1" s="1"/>
  <c r="P344" i="1" l="1"/>
  <c r="O354" i="1" s="1"/>
  <c r="K357" i="1" l="1"/>
  <c r="O266" i="1" l="1"/>
  <c r="O219" i="1" l="1"/>
  <c r="O223" i="1"/>
  <c r="O227" i="1"/>
  <c r="O216" i="1"/>
  <c r="O163" i="1"/>
  <c r="O168" i="1"/>
  <c r="O172" i="1"/>
  <c r="O182" i="1"/>
  <c r="O185" i="1"/>
  <c r="O189" i="1"/>
  <c r="O192" i="1"/>
  <c r="O196" i="1"/>
  <c r="O200" i="1"/>
  <c r="O205" i="1"/>
  <c r="O209" i="1"/>
  <c r="O248" i="1" l="1"/>
  <c r="N248" i="1"/>
  <c r="M248" i="1"/>
  <c r="L248" i="1"/>
  <c r="K248" i="1"/>
  <c r="J248" i="1"/>
  <c r="I248" i="1"/>
  <c r="H248" i="1"/>
  <c r="G248" i="1"/>
  <c r="O49" i="1" l="1"/>
  <c r="O46" i="1"/>
  <c r="O43" i="1"/>
  <c r="O39" i="1"/>
  <c r="N49" i="1" l="1"/>
  <c r="M49" i="1"/>
  <c r="L49" i="1"/>
  <c r="K49" i="1"/>
  <c r="J49" i="1"/>
  <c r="I49" i="1"/>
  <c r="N46" i="1"/>
  <c r="M46" i="1"/>
  <c r="L46" i="1"/>
  <c r="K46" i="1"/>
  <c r="J46" i="1"/>
  <c r="I46" i="1"/>
  <c r="N43" i="1"/>
  <c r="M43" i="1"/>
  <c r="L43" i="1"/>
  <c r="K43" i="1"/>
  <c r="J43" i="1"/>
  <c r="I43" i="1"/>
  <c r="N39" i="1"/>
  <c r="M39" i="1"/>
  <c r="L39" i="1"/>
  <c r="K39" i="1"/>
  <c r="J39" i="1"/>
  <c r="I39" i="1"/>
  <c r="O34" i="1"/>
  <c r="N34" i="1"/>
  <c r="M34" i="1"/>
  <c r="L34" i="1"/>
  <c r="K34" i="1"/>
  <c r="J34" i="1"/>
  <c r="I34" i="1"/>
  <c r="N31" i="1"/>
  <c r="M31" i="1"/>
  <c r="L31" i="1"/>
  <c r="K31" i="1"/>
  <c r="J31" i="1"/>
  <c r="I31" i="1"/>
  <c r="N27" i="1"/>
  <c r="M27" i="1"/>
  <c r="L27" i="1"/>
  <c r="K27" i="1"/>
  <c r="J27" i="1"/>
  <c r="I27" i="1"/>
  <c r="N16" i="1"/>
  <c r="M16" i="1"/>
  <c r="L16" i="1"/>
  <c r="K16" i="1"/>
  <c r="J16" i="1"/>
  <c r="I16" i="1"/>
  <c r="G329" i="1" l="1"/>
  <c r="H329" i="1"/>
  <c r="I329" i="1"/>
  <c r="J329" i="1"/>
  <c r="K329" i="1"/>
  <c r="L329" i="1"/>
  <c r="M329" i="1"/>
  <c r="N329" i="1"/>
  <c r="G326" i="1"/>
  <c r="H326" i="1"/>
  <c r="I326" i="1"/>
  <c r="J326" i="1"/>
  <c r="K326" i="1"/>
  <c r="K332" i="1" s="1"/>
  <c r="L326" i="1"/>
  <c r="L332" i="1" s="1"/>
  <c r="M326" i="1"/>
  <c r="M332" i="1" s="1"/>
  <c r="N326" i="1"/>
  <c r="G318" i="1"/>
  <c r="G324" i="1" s="1"/>
  <c r="H318" i="1"/>
  <c r="H324" i="1" s="1"/>
  <c r="I318" i="1"/>
  <c r="I324" i="1" s="1"/>
  <c r="J318" i="1"/>
  <c r="J324" i="1" s="1"/>
  <c r="K318" i="1"/>
  <c r="K324" i="1" s="1"/>
  <c r="L318" i="1"/>
  <c r="L324" i="1" s="1"/>
  <c r="M318" i="1"/>
  <c r="M324" i="1" s="1"/>
  <c r="N318" i="1"/>
  <c r="N324" i="1" s="1"/>
  <c r="H316" i="1"/>
  <c r="I316" i="1"/>
  <c r="G306" i="1"/>
  <c r="H306" i="1"/>
  <c r="I306" i="1"/>
  <c r="J306" i="1"/>
  <c r="K306" i="1"/>
  <c r="L306" i="1"/>
  <c r="M306" i="1"/>
  <c r="N306" i="1"/>
  <c r="G302" i="1"/>
  <c r="H302" i="1"/>
  <c r="I302" i="1"/>
  <c r="J302" i="1"/>
  <c r="K302" i="1"/>
  <c r="L302" i="1"/>
  <c r="M302" i="1"/>
  <c r="N302" i="1"/>
  <c r="G298" i="1"/>
  <c r="H298" i="1"/>
  <c r="I298" i="1"/>
  <c r="J298" i="1"/>
  <c r="K298" i="1"/>
  <c r="L298" i="1"/>
  <c r="M298" i="1"/>
  <c r="N298" i="1"/>
  <c r="G295" i="1"/>
  <c r="H295" i="1"/>
  <c r="I295" i="1"/>
  <c r="J295" i="1"/>
  <c r="K295" i="1"/>
  <c r="L295" i="1"/>
  <c r="M295" i="1"/>
  <c r="N295" i="1"/>
  <c r="G292" i="1"/>
  <c r="H292" i="1"/>
  <c r="I292" i="1"/>
  <c r="J292" i="1"/>
  <c r="K292" i="1"/>
  <c r="L292" i="1"/>
  <c r="M292" i="1"/>
  <c r="N292" i="1"/>
  <c r="G288" i="1"/>
  <c r="H288" i="1"/>
  <c r="I288" i="1"/>
  <c r="J288" i="1"/>
  <c r="K288" i="1"/>
  <c r="L288" i="1"/>
  <c r="M288" i="1"/>
  <c r="N288" i="1"/>
  <c r="G283" i="1"/>
  <c r="H283" i="1"/>
  <c r="I283" i="1"/>
  <c r="J283" i="1"/>
  <c r="K283" i="1"/>
  <c r="L283" i="1"/>
  <c r="M283" i="1"/>
  <c r="N283" i="1"/>
  <c r="G279" i="1"/>
  <c r="H279" i="1"/>
  <c r="I279" i="1"/>
  <c r="J279" i="1"/>
  <c r="K279" i="1"/>
  <c r="L279" i="1"/>
  <c r="M279" i="1"/>
  <c r="N279" i="1"/>
  <c r="G273" i="1"/>
  <c r="H273" i="1"/>
  <c r="I273" i="1"/>
  <c r="J273" i="1"/>
  <c r="K273" i="1"/>
  <c r="L273" i="1"/>
  <c r="M273" i="1"/>
  <c r="N273" i="1"/>
  <c r="G266" i="1"/>
  <c r="H266" i="1"/>
  <c r="I266" i="1"/>
  <c r="J266" i="1"/>
  <c r="K266" i="1"/>
  <c r="L266" i="1"/>
  <c r="M266" i="1"/>
  <c r="N266" i="1"/>
  <c r="G263" i="1"/>
  <c r="H263" i="1"/>
  <c r="I263" i="1"/>
  <c r="J263" i="1"/>
  <c r="K263" i="1"/>
  <c r="L263" i="1"/>
  <c r="M263" i="1"/>
  <c r="N263" i="1"/>
  <c r="G259" i="1"/>
  <c r="H259" i="1"/>
  <c r="I259" i="1"/>
  <c r="J259" i="1"/>
  <c r="K259" i="1"/>
  <c r="L259" i="1"/>
  <c r="M259" i="1"/>
  <c r="N259" i="1"/>
  <c r="G256" i="1"/>
  <c r="H256" i="1"/>
  <c r="I256" i="1"/>
  <c r="J256" i="1"/>
  <c r="K256" i="1"/>
  <c r="L256" i="1"/>
  <c r="M256" i="1"/>
  <c r="N256" i="1"/>
  <c r="G253" i="1"/>
  <c r="H253" i="1"/>
  <c r="I253" i="1"/>
  <c r="J253" i="1"/>
  <c r="K253" i="1"/>
  <c r="L253" i="1"/>
  <c r="M253" i="1"/>
  <c r="N253" i="1"/>
  <c r="G243" i="1"/>
  <c r="H243" i="1"/>
  <c r="I243" i="1"/>
  <c r="J243" i="1"/>
  <c r="K243" i="1"/>
  <c r="L243" i="1"/>
  <c r="M243" i="1"/>
  <c r="N243" i="1"/>
  <c r="G230" i="1"/>
  <c r="H230" i="1"/>
  <c r="I230" i="1"/>
  <c r="J230" i="1"/>
  <c r="K230" i="1"/>
  <c r="L230" i="1"/>
  <c r="M230" i="1"/>
  <c r="N230" i="1"/>
  <c r="G227" i="1"/>
  <c r="H227" i="1"/>
  <c r="I227" i="1"/>
  <c r="J227" i="1"/>
  <c r="K227" i="1"/>
  <c r="L227" i="1"/>
  <c r="M227" i="1"/>
  <c r="N227" i="1"/>
  <c r="G223" i="1"/>
  <c r="H223" i="1"/>
  <c r="I223" i="1"/>
  <c r="J223" i="1"/>
  <c r="K223" i="1"/>
  <c r="L223" i="1"/>
  <c r="M223" i="1"/>
  <c r="G219" i="1"/>
  <c r="H219" i="1"/>
  <c r="I219" i="1"/>
  <c r="J219" i="1"/>
  <c r="K219" i="1"/>
  <c r="L219" i="1"/>
  <c r="M219" i="1"/>
  <c r="G216" i="1"/>
  <c r="H216" i="1"/>
  <c r="I216" i="1"/>
  <c r="J216" i="1"/>
  <c r="K216" i="1"/>
  <c r="L216" i="1"/>
  <c r="M216" i="1"/>
  <c r="G209" i="1"/>
  <c r="H209" i="1"/>
  <c r="I209" i="1"/>
  <c r="J209" i="1"/>
  <c r="K209" i="1"/>
  <c r="L209" i="1"/>
  <c r="M209" i="1"/>
  <c r="G205" i="1"/>
  <c r="H205" i="1"/>
  <c r="I205" i="1"/>
  <c r="J205" i="1"/>
  <c r="K205" i="1"/>
  <c r="L205" i="1"/>
  <c r="M205" i="1"/>
  <c r="N205" i="1"/>
  <c r="G200" i="1"/>
  <c r="H200" i="1"/>
  <c r="I200" i="1"/>
  <c r="J200" i="1"/>
  <c r="K200" i="1"/>
  <c r="L200" i="1"/>
  <c r="M200" i="1"/>
  <c r="G196" i="1"/>
  <c r="H196" i="1"/>
  <c r="I196" i="1"/>
  <c r="J196" i="1"/>
  <c r="K196" i="1"/>
  <c r="L196" i="1"/>
  <c r="M196" i="1"/>
  <c r="G192" i="1"/>
  <c r="H192" i="1"/>
  <c r="I192" i="1"/>
  <c r="J192" i="1"/>
  <c r="K192" i="1"/>
  <c r="L192" i="1"/>
  <c r="M192" i="1"/>
  <c r="G189" i="1"/>
  <c r="H189" i="1"/>
  <c r="I189" i="1"/>
  <c r="J189" i="1"/>
  <c r="K189" i="1"/>
  <c r="L189" i="1"/>
  <c r="M189" i="1"/>
  <c r="N189" i="1"/>
  <c r="G185" i="1"/>
  <c r="H185" i="1"/>
  <c r="I185" i="1"/>
  <c r="J185" i="1"/>
  <c r="K185" i="1"/>
  <c r="L185" i="1"/>
  <c r="M185" i="1"/>
  <c r="N185" i="1"/>
  <c r="G182" i="1"/>
  <c r="H182" i="1"/>
  <c r="I182" i="1"/>
  <c r="J182" i="1"/>
  <c r="K182" i="1"/>
  <c r="L182" i="1"/>
  <c r="M182" i="1"/>
  <c r="N182" i="1"/>
  <c r="G172" i="1"/>
  <c r="H172" i="1"/>
  <c r="I172" i="1"/>
  <c r="J172" i="1"/>
  <c r="K172" i="1"/>
  <c r="L172" i="1"/>
  <c r="M172" i="1"/>
  <c r="N172" i="1"/>
  <c r="G168" i="1"/>
  <c r="H168" i="1"/>
  <c r="I168" i="1"/>
  <c r="J168" i="1"/>
  <c r="K168" i="1"/>
  <c r="L168" i="1"/>
  <c r="M168" i="1"/>
  <c r="N168" i="1"/>
  <c r="G163" i="1"/>
  <c r="H163" i="1"/>
  <c r="I163" i="1"/>
  <c r="J163" i="1"/>
  <c r="K163" i="1"/>
  <c r="L163" i="1"/>
  <c r="M163" i="1"/>
  <c r="N163" i="1"/>
  <c r="G158" i="1"/>
  <c r="H158" i="1"/>
  <c r="I158" i="1"/>
  <c r="J158" i="1"/>
  <c r="K158" i="1"/>
  <c r="L158" i="1"/>
  <c r="M158" i="1"/>
  <c r="N158" i="1"/>
  <c r="G152" i="1"/>
  <c r="H152" i="1"/>
  <c r="I152" i="1"/>
  <c r="J152" i="1"/>
  <c r="K152" i="1"/>
  <c r="L152" i="1"/>
  <c r="M152" i="1"/>
  <c r="N152" i="1"/>
  <c r="G148" i="1"/>
  <c r="H148" i="1"/>
  <c r="I148" i="1"/>
  <c r="J148" i="1"/>
  <c r="K148" i="1"/>
  <c r="L148" i="1"/>
  <c r="M148" i="1"/>
  <c r="N148" i="1"/>
  <c r="G142" i="1"/>
  <c r="H142" i="1"/>
  <c r="I142" i="1"/>
  <c r="J142" i="1"/>
  <c r="K142" i="1"/>
  <c r="L142" i="1"/>
  <c r="M142" i="1"/>
  <c r="N142" i="1"/>
  <c r="G138" i="1"/>
  <c r="H138" i="1"/>
  <c r="I138" i="1"/>
  <c r="J138" i="1"/>
  <c r="K138" i="1"/>
  <c r="L138" i="1"/>
  <c r="G133" i="1"/>
  <c r="H133" i="1"/>
  <c r="I133" i="1"/>
  <c r="J133" i="1"/>
  <c r="K133" i="1"/>
  <c r="L133" i="1"/>
  <c r="M133" i="1"/>
  <c r="N133" i="1"/>
  <c r="G129" i="1"/>
  <c r="H129" i="1"/>
  <c r="I129" i="1"/>
  <c r="J129" i="1"/>
  <c r="K129" i="1"/>
  <c r="L129" i="1"/>
  <c r="M129" i="1"/>
  <c r="N129" i="1"/>
  <c r="G125" i="1"/>
  <c r="H125" i="1"/>
  <c r="I125" i="1"/>
  <c r="J125" i="1"/>
  <c r="K125" i="1"/>
  <c r="L125" i="1"/>
  <c r="M125" i="1"/>
  <c r="N125" i="1"/>
  <c r="G122" i="1"/>
  <c r="H122" i="1"/>
  <c r="I122" i="1"/>
  <c r="J122" i="1"/>
  <c r="K122" i="1"/>
  <c r="L122" i="1"/>
  <c r="M122" i="1"/>
  <c r="G119" i="1"/>
  <c r="H119" i="1"/>
  <c r="I119" i="1"/>
  <c r="J119" i="1"/>
  <c r="K119" i="1"/>
  <c r="L119" i="1"/>
  <c r="M119" i="1"/>
  <c r="N119" i="1"/>
  <c r="G116" i="1"/>
  <c r="H116" i="1"/>
  <c r="I116" i="1"/>
  <c r="J116" i="1"/>
  <c r="K116" i="1"/>
  <c r="L116" i="1"/>
  <c r="M116" i="1"/>
  <c r="N116" i="1"/>
  <c r="G113" i="1"/>
  <c r="H113" i="1"/>
  <c r="I113" i="1"/>
  <c r="J113" i="1"/>
  <c r="K113" i="1"/>
  <c r="L113" i="1"/>
  <c r="M113" i="1"/>
  <c r="G110" i="1"/>
  <c r="H110" i="1"/>
  <c r="I110" i="1"/>
  <c r="J110" i="1"/>
  <c r="K110" i="1"/>
  <c r="L110" i="1"/>
  <c r="M110" i="1"/>
  <c r="N110" i="1"/>
  <c r="G107" i="1"/>
  <c r="H107" i="1"/>
  <c r="I107" i="1"/>
  <c r="J107" i="1"/>
  <c r="K107" i="1"/>
  <c r="L107" i="1"/>
  <c r="M107" i="1"/>
  <c r="N107" i="1"/>
  <c r="G98" i="1"/>
  <c r="H98" i="1"/>
  <c r="I98" i="1"/>
  <c r="J98" i="1"/>
  <c r="K98" i="1"/>
  <c r="L98" i="1"/>
  <c r="M98" i="1"/>
  <c r="N98" i="1"/>
  <c r="G94" i="1"/>
  <c r="H94" i="1"/>
  <c r="I94" i="1"/>
  <c r="J94" i="1"/>
  <c r="K94" i="1"/>
  <c r="L94" i="1"/>
  <c r="M94" i="1"/>
  <c r="N94" i="1"/>
  <c r="G91" i="1"/>
  <c r="H91" i="1"/>
  <c r="I91" i="1"/>
  <c r="J91" i="1"/>
  <c r="K91" i="1"/>
  <c r="L91" i="1"/>
  <c r="M91" i="1"/>
  <c r="G86" i="1"/>
  <c r="H86" i="1"/>
  <c r="I86" i="1"/>
  <c r="J86" i="1"/>
  <c r="K86" i="1"/>
  <c r="L86" i="1"/>
  <c r="M86" i="1"/>
  <c r="N86" i="1"/>
  <c r="G81" i="1"/>
  <c r="H81" i="1"/>
  <c r="I81" i="1"/>
  <c r="J81" i="1"/>
  <c r="K81" i="1"/>
  <c r="L81" i="1"/>
  <c r="M81" i="1"/>
  <c r="N81" i="1"/>
  <c r="G77" i="1"/>
  <c r="H77" i="1"/>
  <c r="I77" i="1"/>
  <c r="J77" i="1"/>
  <c r="K77" i="1"/>
  <c r="L77" i="1"/>
  <c r="M77" i="1"/>
  <c r="N77" i="1"/>
  <c r="G69" i="1"/>
  <c r="H69" i="1"/>
  <c r="I69" i="1"/>
  <c r="J69" i="1"/>
  <c r="K69" i="1"/>
  <c r="L69" i="1"/>
  <c r="M69" i="1"/>
  <c r="N69" i="1"/>
  <c r="G66" i="1"/>
  <c r="H66" i="1"/>
  <c r="I66" i="1"/>
  <c r="J66" i="1"/>
  <c r="K66" i="1"/>
  <c r="L66" i="1"/>
  <c r="M66" i="1"/>
  <c r="N66" i="1"/>
  <c r="G63" i="1"/>
  <c r="H63" i="1"/>
  <c r="I63" i="1"/>
  <c r="J63" i="1"/>
  <c r="K63" i="1"/>
  <c r="L63" i="1"/>
  <c r="M63" i="1"/>
  <c r="N63" i="1"/>
  <c r="G60" i="1"/>
  <c r="H60" i="1"/>
  <c r="I60" i="1"/>
  <c r="J60" i="1"/>
  <c r="K60" i="1"/>
  <c r="L60" i="1"/>
  <c r="M60" i="1"/>
  <c r="N60" i="1"/>
  <c r="G56" i="1"/>
  <c r="H56" i="1"/>
  <c r="I56" i="1"/>
  <c r="J56" i="1"/>
  <c r="K56" i="1"/>
  <c r="L56" i="1"/>
  <c r="M56" i="1"/>
  <c r="N56" i="1"/>
  <c r="H341" i="1" l="1"/>
  <c r="H332" i="1"/>
  <c r="I332" i="1"/>
  <c r="I341" i="1" s="1"/>
  <c r="J332" i="1"/>
  <c r="G332" i="1"/>
  <c r="G312" i="1"/>
  <c r="G316" i="1" s="1"/>
  <c r="R346" i="1" l="1"/>
  <c r="O230" i="1"/>
  <c r="O243" i="1"/>
  <c r="O158" i="1"/>
  <c r="O107" i="1"/>
  <c r="O98" i="1"/>
  <c r="O94" i="1"/>
  <c r="O91" i="1"/>
  <c r="O86" i="1" l="1"/>
  <c r="O110" i="1"/>
  <c r="O113" i="1"/>
  <c r="O116" i="1"/>
  <c r="O119" i="1"/>
  <c r="O122" i="1"/>
  <c r="O125" i="1"/>
  <c r="O129" i="1"/>
  <c r="O133" i="1"/>
  <c r="O138" i="1"/>
  <c r="O142" i="1"/>
  <c r="O148" i="1"/>
  <c r="O152" i="1"/>
  <c r="O253" i="1"/>
  <c r="O256" i="1"/>
  <c r="O259" i="1"/>
  <c r="O263" i="1"/>
  <c r="O273" i="1"/>
  <c r="O279" i="1"/>
  <c r="O283" i="1"/>
  <c r="O288" i="1"/>
  <c r="O292" i="1"/>
  <c r="O295" i="1"/>
  <c r="O298" i="1"/>
  <c r="O302" i="1"/>
  <c r="O306" i="1"/>
  <c r="O312" i="1"/>
  <c r="O316" i="1" s="1"/>
  <c r="O318" i="1"/>
  <c r="O324" i="1" s="1"/>
  <c r="O326" i="1"/>
  <c r="O329" i="1"/>
  <c r="O332" i="1" l="1"/>
  <c r="O310" i="1"/>
  <c r="O156" i="1"/>
  <c r="N209" i="1" l="1"/>
  <c r="F329" i="1" l="1"/>
  <c r="N332" i="1"/>
  <c r="F326" i="1"/>
  <c r="F332" i="1" s="1"/>
  <c r="N312" i="1" l="1"/>
  <c r="N316" i="1" s="1"/>
  <c r="M312" i="1"/>
  <c r="M316" i="1" s="1"/>
  <c r="L312" i="1"/>
  <c r="L316" i="1" s="1"/>
  <c r="L341" i="1" s="1"/>
  <c r="K312" i="1"/>
  <c r="K316" i="1" s="1"/>
  <c r="K341" i="1" s="1"/>
  <c r="J312" i="1"/>
  <c r="J316" i="1" s="1"/>
  <c r="J341" i="1" s="1"/>
  <c r="N200" i="1"/>
  <c r="F227" i="1" l="1"/>
  <c r="N223" i="1"/>
  <c r="N219" i="1"/>
  <c r="N216" i="1"/>
  <c r="N196" i="1"/>
  <c r="N192" i="1"/>
  <c r="F152" i="1"/>
  <c r="J353" i="1" s="1"/>
  <c r="F148" i="1"/>
  <c r="N138" i="1"/>
  <c r="M138" i="1"/>
  <c r="M341" i="1" s="1"/>
  <c r="N122" i="1"/>
  <c r="N113" i="1"/>
  <c r="N91" i="1"/>
  <c r="N341" i="1" l="1"/>
  <c r="K351" i="1"/>
  <c r="J357" i="1"/>
  <c r="K361" i="1" s="1"/>
</calcChain>
</file>

<file path=xl/sharedStrings.xml><?xml version="1.0" encoding="utf-8"?>
<sst xmlns="http://schemas.openxmlformats.org/spreadsheetml/2006/main" count="939" uniqueCount="531">
  <si>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</si>
  <si>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</si>
  <si>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</si>
  <si>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</si>
  <si>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</si>
  <si>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</si>
  <si>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</si>
  <si>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</si>
  <si>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</si>
  <si>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</si>
  <si>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</si>
  <si>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Total GERAL</t>
  </si>
  <si>
    <t>CNPJ Nº 08.247.960/0001-62</t>
  </si>
  <si>
    <t>ITEM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</si>
  <si>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</si>
  <si>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</si>
  <si>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</si>
  <si>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</si>
  <si>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</si>
  <si>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</si>
  <si>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</si>
  <si>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RA II - GAMA</t>
  </si>
  <si>
    <t>Área Especial S/N Setor Leste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</si>
  <si>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</si>
  <si>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</si>
  <si>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38.03</t>
  </si>
  <si>
    <t>Conselho Tutelar</t>
  </si>
  <si>
    <t>Entre Quadra 13/17 AE - Setro Oeste</t>
  </si>
  <si>
    <t>38.04</t>
  </si>
  <si>
    <t>Edifício Sede</t>
  </si>
  <si>
    <t>38.05</t>
  </si>
  <si>
    <t>Galpão Cultural</t>
  </si>
  <si>
    <t>Junta Militar</t>
  </si>
  <si>
    <t>Área Especial S/N Setor Oeste</t>
  </si>
  <si>
    <t>Área Especial S/N Setor Central</t>
  </si>
  <si>
    <t>38.06</t>
  </si>
  <si>
    <t>38.07</t>
  </si>
  <si>
    <t>Parque de Serviços DRO</t>
  </si>
  <si>
    <t>QI 01 Lote 7000/800 Setor Industrial</t>
  </si>
  <si>
    <t>38.08</t>
  </si>
  <si>
    <t>Parque Infantil Leste</t>
  </si>
  <si>
    <t>38.09</t>
  </si>
  <si>
    <t>38.10</t>
  </si>
  <si>
    <t>Salão Comunitário DVO</t>
  </si>
  <si>
    <t>Avenida DVO - DVO</t>
  </si>
  <si>
    <t>38.11</t>
  </si>
  <si>
    <t>Salão de Mútiplas Funções - Biblioteca</t>
  </si>
  <si>
    <t>RA VIII - BANDEIRANTES</t>
  </si>
  <si>
    <t>Praça Pe. Roque Projeção 02</t>
  </si>
  <si>
    <t>39.01</t>
  </si>
  <si>
    <t>Biblioteca</t>
  </si>
  <si>
    <t>Praça Pe. Roque Projeção 08</t>
  </si>
  <si>
    <t>39.02</t>
  </si>
  <si>
    <t>Residência Oficial</t>
  </si>
  <si>
    <t>39.03</t>
  </si>
  <si>
    <t xml:space="preserve"> 3º Av. Área Especial 04</t>
  </si>
  <si>
    <t>Rua 02 Setor dos Eng. Metropolitana</t>
  </si>
  <si>
    <t>Centro Comunitário Metropolitana</t>
  </si>
  <si>
    <t>39.04</t>
  </si>
  <si>
    <t>Praça Central Módulo 06</t>
  </si>
  <si>
    <t>39.05</t>
  </si>
  <si>
    <t>39.06</t>
  </si>
  <si>
    <t>Ginásio de Esportes</t>
  </si>
  <si>
    <t>Praça Pe. Roque Projeção 12</t>
  </si>
  <si>
    <t>39.07</t>
  </si>
  <si>
    <t>39.08</t>
  </si>
  <si>
    <t>Parque Recreativo SESI</t>
  </si>
  <si>
    <t>EPIA Sul DF 003</t>
  </si>
  <si>
    <t>39.09</t>
  </si>
  <si>
    <t>Salão Comunitário</t>
  </si>
  <si>
    <t>Praça Pe. Roque S/N</t>
  </si>
  <si>
    <t>RA X - GUARÁ</t>
  </si>
  <si>
    <t>Adminitração Central Sede</t>
  </si>
  <si>
    <t>Área Especial do CAVE - Gurá II</t>
  </si>
  <si>
    <t>40.01</t>
  </si>
  <si>
    <t>40.02</t>
  </si>
  <si>
    <t>Colônia Agricula Águas Claras</t>
  </si>
  <si>
    <t>Chácara 20 Guara</t>
  </si>
  <si>
    <t>40.04</t>
  </si>
  <si>
    <t>Casa da Cultara</t>
  </si>
  <si>
    <t>40.05</t>
  </si>
  <si>
    <t>Centro de Convivência do Idoso</t>
  </si>
  <si>
    <t>40.06</t>
  </si>
  <si>
    <t>40.07</t>
  </si>
  <si>
    <t>Divisão Regional de Obras</t>
  </si>
  <si>
    <t>40.08</t>
  </si>
  <si>
    <t>Pátio de Serviços</t>
  </si>
  <si>
    <t>40.10</t>
  </si>
  <si>
    <t>Salão de Mútiplas Funções</t>
  </si>
  <si>
    <t>40.11</t>
  </si>
  <si>
    <t>Estádio de Futebol</t>
  </si>
  <si>
    <t>RA XI - CRUZEIRO</t>
  </si>
  <si>
    <t>41.01</t>
  </si>
  <si>
    <t>Divisão de Cultura</t>
  </si>
  <si>
    <t>Setro Escolar, Lote 10 - Cruzeiro Velho</t>
  </si>
  <si>
    <t>41.02</t>
  </si>
  <si>
    <t>SRES Área Especial H, Lote 08 - Cruzeiro Velho</t>
  </si>
  <si>
    <t>41.02.1</t>
  </si>
  <si>
    <t>SHCES - Cruzeiro Novo</t>
  </si>
  <si>
    <t>RA XIII - SANTA MARIA</t>
  </si>
  <si>
    <t>42.01</t>
  </si>
  <si>
    <t>biblioteca Pública / Briquedoteca</t>
  </si>
  <si>
    <t>QR 215/315 área Especial</t>
  </si>
  <si>
    <t>42.02</t>
  </si>
  <si>
    <t>Centro Comunitário Cora Coralina</t>
  </si>
  <si>
    <t>QR 417</t>
  </si>
  <si>
    <t>42.03</t>
  </si>
  <si>
    <t>Divisão de Obras Públicas</t>
  </si>
  <si>
    <t>QR 100</t>
  </si>
  <si>
    <t>42.04</t>
  </si>
  <si>
    <t>Av. Alagado QC 01</t>
  </si>
  <si>
    <t>42.05</t>
  </si>
  <si>
    <t>42.06</t>
  </si>
  <si>
    <t>Ginásio Coberto</t>
  </si>
  <si>
    <t>Av. Alagado Área Esepcial QC 01</t>
  </si>
  <si>
    <t>42.07</t>
  </si>
  <si>
    <t>JRSM</t>
  </si>
  <si>
    <t>Av. Alagado Área Esepcial Conjunto H S/N</t>
  </si>
  <si>
    <t>42.08</t>
  </si>
  <si>
    <t>Salão Comunitário 204</t>
  </si>
  <si>
    <t>EQ 204</t>
  </si>
  <si>
    <t>42.09</t>
  </si>
  <si>
    <t>Salão Comunitário 207</t>
  </si>
  <si>
    <t>EQ 207</t>
  </si>
  <si>
    <t>42.10</t>
  </si>
  <si>
    <t>Sede Antiga</t>
  </si>
  <si>
    <t>QC 01</t>
  </si>
  <si>
    <t>42.11</t>
  </si>
  <si>
    <t>SMP</t>
  </si>
  <si>
    <t>RA XV - RECANTO DAS EMAS</t>
  </si>
  <si>
    <t>43.02</t>
  </si>
  <si>
    <t>43.03</t>
  </si>
  <si>
    <t>43.04</t>
  </si>
  <si>
    <t>43.05</t>
  </si>
  <si>
    <t>Auditório</t>
  </si>
  <si>
    <t>QD 300</t>
  </si>
  <si>
    <t>QD 302, Lote 06</t>
  </si>
  <si>
    <t>Brinquedotéca</t>
  </si>
  <si>
    <t>QD 08 Av.</t>
  </si>
  <si>
    <t>QD 600 Conjunto 05, Casa 09</t>
  </si>
  <si>
    <t>Av. Vargem Benção Chacara 03</t>
  </si>
  <si>
    <t>RA XVII - RIACHO FUNDO</t>
  </si>
  <si>
    <t>44.01</t>
  </si>
  <si>
    <t>44.03</t>
  </si>
  <si>
    <t>44.04</t>
  </si>
  <si>
    <t>44.05</t>
  </si>
  <si>
    <t>44.06</t>
  </si>
  <si>
    <t>AC 03 Lote 5</t>
  </si>
  <si>
    <t>DRO</t>
  </si>
  <si>
    <t>Área Especial 2 QN 9</t>
  </si>
  <si>
    <t>Riacho Fundo DF</t>
  </si>
  <si>
    <t>AC 03 Lote 6</t>
  </si>
  <si>
    <t>RA XIX - CANDANGOLÂNDIA</t>
  </si>
  <si>
    <t>45.01</t>
  </si>
  <si>
    <t>45.02</t>
  </si>
  <si>
    <t>45.03</t>
  </si>
  <si>
    <t>45.04</t>
  </si>
  <si>
    <t>45.05</t>
  </si>
  <si>
    <t>45.06</t>
  </si>
  <si>
    <t>Administração</t>
  </si>
  <si>
    <t>RT AE nº 01</t>
  </si>
  <si>
    <t>Praça CX Fonte Pue VI</t>
  </si>
  <si>
    <t>Ginásio</t>
  </si>
  <si>
    <t>Via Bernado Saião</t>
  </si>
  <si>
    <t>Parque Vivencial</t>
  </si>
  <si>
    <t>Rua dos Transporte - Praça Caixa Forte</t>
  </si>
  <si>
    <t>Praça Central EC 16</t>
  </si>
  <si>
    <t>Complexo Esporte e Lazer</t>
  </si>
  <si>
    <t>QR 01 - Praça dos Estados</t>
  </si>
  <si>
    <t>RA XXI RIACHO FUNDO II</t>
  </si>
  <si>
    <t>46.01</t>
  </si>
  <si>
    <t>46.02</t>
  </si>
  <si>
    <t>Galpão</t>
  </si>
  <si>
    <t>QN 15 AE - Riacho Fundo II</t>
  </si>
  <si>
    <t>Sede da Admionistração Regional</t>
  </si>
  <si>
    <t>QN 7 A Conjunto 06 AE Lote 01 e 02 Riacho Fundo II</t>
  </si>
  <si>
    <t xml:space="preserve">RA XXII - SUDOESTE / OCTOGONAL </t>
  </si>
  <si>
    <t>SQSW 104, Avenida das Jaqueiras - Sudoeste</t>
  </si>
  <si>
    <t>RA XXIV -  PARK WAY</t>
  </si>
  <si>
    <t>47.01</t>
  </si>
  <si>
    <t>48.01</t>
  </si>
  <si>
    <t>AV Contorno Área Especial 13 Lote 15 Núcleo Bandeirantes</t>
  </si>
  <si>
    <t>41.06</t>
  </si>
  <si>
    <t>RA III - TAGUATINGA</t>
  </si>
  <si>
    <t>Taguaparque</t>
  </si>
  <si>
    <t>Pistão Norte</t>
  </si>
  <si>
    <t>Parquer Serviços</t>
  </si>
  <si>
    <t>Praça do DI</t>
  </si>
  <si>
    <t>MIRIAN PRUDENCIO DA SILVA</t>
  </si>
  <si>
    <t>TEREZINHA CAMELO DE CARVALHO</t>
  </si>
  <si>
    <t>VERA LUCIA VIEIRA PEREIRA</t>
  </si>
  <si>
    <t>ROSA MARIA MARQUES VERAS</t>
  </si>
  <si>
    <t>MARIA APARECIDA GOMES DOS SANTOS</t>
  </si>
  <si>
    <t xml:space="preserve">MARIA RISEUDA MARQUES </t>
  </si>
  <si>
    <t>Parque Infantil Oeste</t>
  </si>
  <si>
    <t xml:space="preserve">ANTONIA FERNANDES SOUZA </t>
  </si>
  <si>
    <t>MARIA FERREIRA DA SILVA</t>
  </si>
  <si>
    <t>ADELMO GONÇALVES SANTOS</t>
  </si>
  <si>
    <t>CECÍLIA LOPES DOS REIS</t>
  </si>
  <si>
    <t xml:space="preserve">ADRIANO ALVES DE PAIVA </t>
  </si>
  <si>
    <t>ELAINE DE SOUZA VERAS</t>
  </si>
  <si>
    <t>MARIA FERNANDES DA SILVA</t>
  </si>
  <si>
    <t xml:space="preserve">LEONEL FERREIRA </t>
  </si>
  <si>
    <t xml:space="preserve">LUZIA PEREIRA DA SILVA </t>
  </si>
  <si>
    <t>MARIA SANTOS DA SILVA</t>
  </si>
  <si>
    <t>MARIA DAS GRAÇAS FROTA DA SILVA</t>
  </si>
  <si>
    <t>JUVENIA DE JESUS DE ALMEIDA</t>
  </si>
  <si>
    <t>AMÉLIA FERREIRA SOBRINHO</t>
  </si>
  <si>
    <t>EDILSON PEREIRA DOS SANTOS</t>
  </si>
  <si>
    <t>AFONSO PEREIRA DA SILVA</t>
  </si>
  <si>
    <t>HILDA HELENA DE OLIVEIRA EVANGELISTA</t>
  </si>
  <si>
    <t>JOAQUIM GOMES CARVALHO</t>
  </si>
  <si>
    <t>ALCIONE DANTAS CHAVES</t>
  </si>
  <si>
    <t>VERA LUCIA SOARES DE SOUSA</t>
  </si>
  <si>
    <t>JOSÉ ANTONIO DE SANTANA</t>
  </si>
  <si>
    <t>GILDETE JESUS DOS SANTOS</t>
  </si>
  <si>
    <t>SELMA MARTINS DE OLIVEIRA</t>
  </si>
  <si>
    <t>ROBSON DIAS CUPIDO</t>
  </si>
  <si>
    <t>LIDIA CRISTINA DE ASSIS SOUTO</t>
  </si>
  <si>
    <t>MARIA FELICIANA DOS REIS LEÃO</t>
  </si>
  <si>
    <t>MARINA DA ANUNCIAÇÃO SILVA</t>
  </si>
  <si>
    <t>MARIA DO SOCORRO DA SILVA OLIVEIRA</t>
  </si>
  <si>
    <t>ANA PAULA CHAGAS</t>
  </si>
  <si>
    <t>MARIA SALVADORA DIAS DE SOUSA</t>
  </si>
  <si>
    <t>ROSANA FONTELE DE SOUZA</t>
  </si>
  <si>
    <t>MARIA JOSÉ RODRIGUES</t>
  </si>
  <si>
    <t>TATIANE HELENA VARGAS</t>
  </si>
  <si>
    <t>JUSCELINO CLARO DE SOUSA</t>
  </si>
  <si>
    <t xml:space="preserve">RITA CLARA SAMPAIO DE SOUSA </t>
  </si>
  <si>
    <t>ROSELY DE SOUSA SANTOS</t>
  </si>
  <si>
    <t>JUDITE ALVES MARTINS</t>
  </si>
  <si>
    <t>IRACEMA ROSA DA SILVA</t>
  </si>
  <si>
    <t>VALMIR DOURADO DE OLIVEIRA</t>
  </si>
  <si>
    <t>ELVIRA ALVES DA SILVA</t>
  </si>
  <si>
    <t>ANA LOPES DOS REIS</t>
  </si>
  <si>
    <t>RENICASSIO PEREIRA ROCHA</t>
  </si>
  <si>
    <t>MARCOS ANTONIO DOS SANTOS BRITO</t>
  </si>
  <si>
    <t>MARIA DO SOCORRO ALVES SILVA</t>
  </si>
  <si>
    <t>RAIMUNDA NERIS PEREIRA</t>
  </si>
  <si>
    <t>MAURO TAVARES PIMENTEL</t>
  </si>
  <si>
    <t>ELIVANE BARBOZA DE MORAIS</t>
  </si>
  <si>
    <t>LIDUINA  FERNANDES  REZENDE</t>
  </si>
  <si>
    <t>42.12</t>
  </si>
  <si>
    <t xml:space="preserve">RA-XIII - SANTA MARIA </t>
  </si>
  <si>
    <t>SEDE ANTIGA</t>
  </si>
  <si>
    <t>RA - XIX CANDANGOLÂNDIA</t>
  </si>
  <si>
    <t>SEDE</t>
  </si>
  <si>
    <t>40.14</t>
  </si>
  <si>
    <t>RA - X GUARA</t>
  </si>
  <si>
    <t>ANA HILDA DAMASCENA DE OLIVEIRA</t>
  </si>
  <si>
    <t>39.10</t>
  </si>
  <si>
    <t>RA-VII-BANDEIRANTE BIBLIOTECA</t>
  </si>
  <si>
    <t>JAQUELINE FERREIRA DE SOUSA</t>
  </si>
  <si>
    <t>45.07</t>
  </si>
  <si>
    <t>43.06</t>
  </si>
  <si>
    <t>RA - XV - RECANTO DAS EMAS</t>
  </si>
  <si>
    <t>TEREZA ALVES RIBEIRO</t>
  </si>
  <si>
    <t>MARIA AUXILIADORA M.DE OLIVEIRA</t>
  </si>
  <si>
    <t>ANDREIA CRISTINA G DA SILVA</t>
  </si>
  <si>
    <t>MANOEL PEREIRA DOS SANTOS</t>
  </si>
  <si>
    <t>VERA LUCIA BARRETO ARAUJO</t>
  </si>
  <si>
    <t>MARIA NUIZA DA SILVA</t>
  </si>
  <si>
    <t>FRANCISCO NACELIO DA SILVA</t>
  </si>
  <si>
    <t>RAIMUINDA MONTALVÃO DUQUE</t>
  </si>
  <si>
    <t>CARLOS ANDRE IRIS LIMA</t>
  </si>
  <si>
    <t>MARIA DIMA NETA</t>
  </si>
  <si>
    <t>ELIZABETE MARIA SILVA DE ABREU</t>
  </si>
  <si>
    <t>JOSE VIANEY DA SILVA</t>
  </si>
  <si>
    <t>Área Especial 06 Módulo G O Depósito - D</t>
  </si>
  <si>
    <t>FLAVIA APARECIDA PIRES MACIEL</t>
  </si>
  <si>
    <t>ELAINE CARDOSO DE OLIVEIRA</t>
  </si>
  <si>
    <t>JOVENALDA SOUSA OLIVEIRA</t>
  </si>
  <si>
    <t>WANDER DE MORAES CINTRA</t>
  </si>
  <si>
    <t>RONIEL MAR DE MELO MENDES</t>
  </si>
  <si>
    <t>LUCIANE CARVALHO FERREIRA DE MORAES</t>
  </si>
  <si>
    <t>MARIA DAS VIRGENS DE C CUNHA</t>
  </si>
  <si>
    <t>MARIA APARECIDA DE SOUZA</t>
  </si>
  <si>
    <t>MARIA GIRLENE FONTES DOS SANTOS</t>
  </si>
  <si>
    <t>FLÁVIO MOREIRA DE SANTANA</t>
  </si>
  <si>
    <t>CASSIA VIOLETA SAMPAIO DA SILVA</t>
  </si>
  <si>
    <t>EDIVALDO LUIZ DO NASCIMENTO</t>
  </si>
  <si>
    <t>ROSALIA APARECIDA CAMPOS DA SILVA</t>
  </si>
  <si>
    <t>SEBASTIANA MARIA DE FARIA</t>
  </si>
  <si>
    <t>CLEUSA BARBOSA CINTRA DE ANDRADE</t>
  </si>
  <si>
    <t>REGIANE LUCELIA LIMA DA SILVA</t>
  </si>
  <si>
    <t>LEONARDO FERREIRA DOS SANTOS</t>
  </si>
  <si>
    <t>RIZALVA RODRIGUES DINIZ</t>
  </si>
  <si>
    <t>TOTAL DE</t>
  </si>
  <si>
    <t>VALOR DO CONTRATO COM 2 SUPRESSÕES</t>
  </si>
  <si>
    <t>valor com 2 supressões mais 7 postos não implantados</t>
  </si>
  <si>
    <t>POLIANA BARBOSA DE OLIVEIRA</t>
  </si>
  <si>
    <t>JANDICLEIDE ANDRADE PEREIRA</t>
  </si>
  <si>
    <t>Postos Serventes 44h (FN)</t>
  </si>
  <si>
    <t>Postos Serventes 44h (FNE)</t>
  </si>
  <si>
    <t>Postos Serventes 44h (GF)</t>
  </si>
  <si>
    <t>Postos Serventes 44h (GFE)</t>
  </si>
  <si>
    <t>Valor mensal do Posto                         03 a 30/09/2016</t>
  </si>
  <si>
    <t>SIMARIA SOARES RIBEIRO</t>
  </si>
  <si>
    <t>REAL JG SERVIÇOS GERAIS EIRELI</t>
  </si>
  <si>
    <t>CRISTINA MARIA PONTES DE BRITO</t>
  </si>
  <si>
    <t>JULIANA ALVES REGO</t>
  </si>
  <si>
    <t>FLAVIO FERREIRA DE SOUSA</t>
  </si>
  <si>
    <t>LIDIA BATISTA DE SOUSA FRANCO</t>
  </si>
  <si>
    <t>MARIA DE JESUS C. ARAÚJO</t>
  </si>
  <si>
    <t>LAIANE ARAUJO ALVES</t>
  </si>
  <si>
    <t>MARIA DE LOURDES SOUSA E SILVA</t>
  </si>
  <si>
    <t>43.07</t>
  </si>
  <si>
    <t>Praça de Esporte e Cultura Recanto das Emas - CÉU DAS ARTES</t>
  </si>
  <si>
    <t>QD 113, LT 09, Praça Central Recando das Emas</t>
  </si>
  <si>
    <t>PATRICIA PEREIRA DA SILVA</t>
  </si>
  <si>
    <t>MARIA DO DESTERRO DA CONCEIÇÃO LEITE</t>
  </si>
  <si>
    <t>43.01</t>
  </si>
  <si>
    <t>DIANA NARLA DE B ALCANTARA</t>
  </si>
  <si>
    <t>VALTER LUIS PEREIRA LIMA</t>
  </si>
  <si>
    <t>CPF</t>
  </si>
  <si>
    <t>887.929.003-72</t>
  </si>
  <si>
    <t>590.777.001-53</t>
  </si>
  <si>
    <t>070.245.911-96</t>
  </si>
  <si>
    <t>057.923.651-05</t>
  </si>
  <si>
    <t>373.090.561-91</t>
  </si>
  <si>
    <t>785.466.051-49</t>
  </si>
  <si>
    <t>611.754.711-00</t>
  </si>
  <si>
    <t>516.241.411-53</t>
  </si>
  <si>
    <t>765.487.321-20</t>
  </si>
  <si>
    <t>611.569.651-87</t>
  </si>
  <si>
    <t>003.493.771-46</t>
  </si>
  <si>
    <t>471.687.221-15</t>
  </si>
  <si>
    <t>244.992.691-72</t>
  </si>
  <si>
    <t>760.421.031-72</t>
  </si>
  <si>
    <t>578.736.821-53</t>
  </si>
  <si>
    <t>363.421.905-00</t>
  </si>
  <si>
    <t>647.838.041-68</t>
  </si>
  <si>
    <t>620.017.601-91</t>
  </si>
  <si>
    <t>410.903.061-72</t>
  </si>
  <si>
    <t>505.749.901-78</t>
  </si>
  <si>
    <t>986.464.191-34</t>
  </si>
  <si>
    <t>552.383.191-34</t>
  </si>
  <si>
    <t>863.374.241-15</t>
  </si>
  <si>
    <t>866.838.611-53</t>
  </si>
  <si>
    <t>593.980.434-91</t>
  </si>
  <si>
    <t>010.077.731-70</t>
  </si>
  <si>
    <t>044.478.441-17</t>
  </si>
  <si>
    <t>788.448.511-72</t>
  </si>
  <si>
    <t>289.772.541-91</t>
  </si>
  <si>
    <t>033.347.121-09</t>
  </si>
  <si>
    <t>610.357.771-34</t>
  </si>
  <si>
    <t>701.516.501-52</t>
  </si>
  <si>
    <t>245.767.941-91</t>
  </si>
  <si>
    <t>010.654.131-57</t>
  </si>
  <si>
    <t>359.272.591-20</t>
  </si>
  <si>
    <t>459.209.073-04</t>
  </si>
  <si>
    <t>102.394.801-04</t>
  </si>
  <si>
    <t>539.722.791-91</t>
  </si>
  <si>
    <t>505.368.181-34</t>
  </si>
  <si>
    <t>911.014.415-34</t>
  </si>
  <si>
    <t>023.815.841-10</t>
  </si>
  <si>
    <t>443.742.911-72</t>
  </si>
  <si>
    <t>462.119.771-15</t>
  </si>
  <si>
    <t>400.655.701-97</t>
  </si>
  <si>
    <t>398.745.401-68</t>
  </si>
  <si>
    <t>584.116.401-59</t>
  </si>
  <si>
    <t>620.647.205-10</t>
  </si>
  <si>
    <t>538.157.851-20</t>
  </si>
  <si>
    <t>MARIA DE JESUS DA SILVA REIS</t>
  </si>
  <si>
    <t>705.554.601-00</t>
  </si>
  <si>
    <t>316.672.791-49</t>
  </si>
  <si>
    <t>428.594.841-91</t>
  </si>
  <si>
    <t>461.975.591-53</t>
  </si>
  <si>
    <t>889.211.151-53</t>
  </si>
  <si>
    <t>919.323.781-20</t>
  </si>
  <si>
    <t>557.867.231-00</t>
  </si>
  <si>
    <t>327.089.551-87</t>
  </si>
  <si>
    <t>381.179.321-72</t>
  </si>
  <si>
    <t>905.147.261-72</t>
  </si>
  <si>
    <t>611.505.921-68</t>
  </si>
  <si>
    <t>393.252.611-20</t>
  </si>
  <si>
    <t>706.987.081-72</t>
  </si>
  <si>
    <t>428.557.131-53</t>
  </si>
  <si>
    <t>696.922.381-72</t>
  </si>
  <si>
    <t>563.427.721-34</t>
  </si>
  <si>
    <t>998.007.131-15</t>
  </si>
  <si>
    <t>443.923.461-53</t>
  </si>
  <si>
    <t>899.278.771-53</t>
  </si>
  <si>
    <t>516.641-941-34</t>
  </si>
  <si>
    <t>027.241.081-08</t>
  </si>
  <si>
    <t>247.744.561-87</t>
  </si>
  <si>
    <t>885.849.841-00</t>
  </si>
  <si>
    <t>414.267.971-68</t>
  </si>
  <si>
    <t>222.576.671-15</t>
  </si>
  <si>
    <t>782.923.011-00</t>
  </si>
  <si>
    <t>867.815.961-87</t>
  </si>
  <si>
    <t>473.332.901-72</t>
  </si>
  <si>
    <t>248.916.141-53</t>
  </si>
  <si>
    <t>256.742.773-20</t>
  </si>
  <si>
    <t>492.909.831-91</t>
  </si>
  <si>
    <t>331.009.693-91</t>
  </si>
  <si>
    <t>060.538.605-65</t>
  </si>
  <si>
    <t>385.720.441-91</t>
  </si>
  <si>
    <t>416.328.421-49</t>
  </si>
  <si>
    <t>488.390.351-68</t>
  </si>
  <si>
    <t>052.072.361-99</t>
  </si>
  <si>
    <t>462.619.741-87</t>
  </si>
  <si>
    <t>343.392.481-34</t>
  </si>
  <si>
    <t>483.804.901-34</t>
  </si>
  <si>
    <t>955.540.332-53</t>
  </si>
  <si>
    <t>003.561.441-27</t>
  </si>
  <si>
    <t>635.111.691-00</t>
  </si>
  <si>
    <t>494.493.971-04</t>
  </si>
  <si>
    <t>004.008.061-77</t>
  </si>
  <si>
    <t>013.140.601-98</t>
  </si>
  <si>
    <t>806.114.861-72</t>
  </si>
  <si>
    <t>049.461.321-12</t>
  </si>
  <si>
    <t>515.042.003-49</t>
  </si>
  <si>
    <t>444.643.101-04</t>
  </si>
  <si>
    <t>759.689.591-34</t>
  </si>
  <si>
    <t>029.763.551-42</t>
  </si>
  <si>
    <t>004.517.641-88</t>
  </si>
  <si>
    <t>379.543.851-91</t>
  </si>
  <si>
    <t>050.133.441-66</t>
  </si>
  <si>
    <t>019.603.681-09</t>
  </si>
  <si>
    <t>002.549.451-12</t>
  </si>
  <si>
    <t>206.304.092-34</t>
  </si>
  <si>
    <t>632.940.364-34</t>
  </si>
  <si>
    <t>001.613.671-47</t>
  </si>
  <si>
    <t>709.992.101-06</t>
  </si>
  <si>
    <t>876.001.701-59</t>
  </si>
  <si>
    <t>VERA MARIA VERAS</t>
  </si>
  <si>
    <t>428.951.031-00</t>
  </si>
  <si>
    <t>895.043.301-00</t>
  </si>
  <si>
    <t>MARCO ANTONIO DOS SANTOS</t>
  </si>
  <si>
    <t>831.486.711-04</t>
  </si>
  <si>
    <t>ALCIONE FERREIRA DA SILVA ARAUJO</t>
  </si>
  <si>
    <t xml:space="preserve">ADRIANA SANTANA DE SOUZA </t>
  </si>
  <si>
    <t>942.958.591-68</t>
  </si>
  <si>
    <t>SIMONE BRITO DE ALMEIDA</t>
  </si>
  <si>
    <t>MONICA GORETTE FERREIRA ESCALDELAI</t>
  </si>
  <si>
    <t>EDINA RIBEIRO DOS SANTOS</t>
  </si>
  <si>
    <t>GRACINETE MARIA DA CONCEIÇÃO MENDES</t>
  </si>
  <si>
    <t>696.970.431-91</t>
  </si>
  <si>
    <t>JORDENIA MAGALHÃES VIANA</t>
  </si>
  <si>
    <t>MICHELE ROSA BATISTA</t>
  </si>
  <si>
    <t>006.502.591-14</t>
  </si>
  <si>
    <t>BRUNA DA SILVA LOPES</t>
  </si>
  <si>
    <t>ANTONIA DOS SANTOS VIEIRA SILVA</t>
  </si>
  <si>
    <t>LUCIMAR RIBEIRO LIMA</t>
  </si>
  <si>
    <t>539.563.541-68</t>
  </si>
  <si>
    <t>JOEDEN SOUSA DOS SANTOS</t>
  </si>
  <si>
    <t>ANA PAULA DA SILVA SANTOS</t>
  </si>
  <si>
    <t>NERCILIA FRANCISCA DE MORAIS CINTRA</t>
  </si>
  <si>
    <t>RA VI- PLANALTINA</t>
  </si>
  <si>
    <t>Sec. Cultura - Complexo Cultural de Planaltina</t>
  </si>
  <si>
    <t>Setor. Adm. Via WL 02, lt. 02, Planaltina DF</t>
  </si>
  <si>
    <t>RAQUEL DA SILVA MOREIRA</t>
  </si>
  <si>
    <t>053.177.431-76</t>
  </si>
  <si>
    <t>GESSICA ASSIS DA SILVA</t>
  </si>
  <si>
    <t>040.106.321-60</t>
  </si>
  <si>
    <t>MARIA CONCEIÇÃO DA SILVA</t>
  </si>
  <si>
    <t>258.853.831-20</t>
  </si>
  <si>
    <t>JAQUELINE SOUZA FERREIRA</t>
  </si>
  <si>
    <t>004.892.015-04</t>
  </si>
  <si>
    <t>SINARIA SILVIA FERREIRA</t>
  </si>
  <si>
    <t>035.152.851-21</t>
  </si>
  <si>
    <t>NAIANE OLIVEIRA FERNANDES</t>
  </si>
  <si>
    <t>023.507.761-58</t>
  </si>
  <si>
    <t>ABMAEL RODRIGUES GREGÓRIO</t>
  </si>
  <si>
    <t>704.688.771-34</t>
  </si>
  <si>
    <t>JAQUELINE FERREIRA MUNIZ</t>
  </si>
  <si>
    <t>904.719.111-00</t>
  </si>
  <si>
    <t>LAIANE SANTOS OLIVEIRA</t>
  </si>
  <si>
    <t>037.507.9914-21</t>
  </si>
  <si>
    <t>PRISCILA DO CARMO FERREIRA</t>
  </si>
  <si>
    <t>013.618.261-50</t>
  </si>
  <si>
    <t>CLEOMAR VEIGA PEREIRA</t>
  </si>
  <si>
    <t>624.267.863-29</t>
  </si>
  <si>
    <t>MARIA ANDRICELIA DE JESUS ARAUJO</t>
  </si>
  <si>
    <t>001.656.583-55</t>
  </si>
  <si>
    <t>LUCILENE ALVES DO NASCIMENTO</t>
  </si>
  <si>
    <t>400.113.211-72</t>
  </si>
  <si>
    <t>BRUNA DE OLIVEIRA DE CARVALHO</t>
  </si>
  <si>
    <t>051.277.711-01</t>
  </si>
  <si>
    <t>MAISA BERNARDO SOUSA</t>
  </si>
  <si>
    <t>053.636.741-81</t>
  </si>
  <si>
    <t>VALMI BATISTA RIBEIRO</t>
  </si>
  <si>
    <t>306.926.801-53</t>
  </si>
  <si>
    <t>GERALDO LUCENA DIAS</t>
  </si>
  <si>
    <t>874.739.701-10</t>
  </si>
  <si>
    <t>JOSE ARMENDES P DE SOUSA</t>
  </si>
  <si>
    <t>832.480.481-15</t>
  </si>
  <si>
    <t>JANINE ALVARES BEIRA</t>
  </si>
  <si>
    <t>049.472.801-90</t>
  </si>
  <si>
    <t>CÉU DAS ARTES</t>
  </si>
  <si>
    <t xml:space="preserve">LUCILENE DE FRANCA </t>
  </si>
  <si>
    <t>863.184.971-53</t>
  </si>
  <si>
    <t>ANA CRISTINA REIS DE FARIAS</t>
  </si>
  <si>
    <t>788.054.731-20</t>
  </si>
  <si>
    <t>ISABEL CAETANO DA SILVA</t>
  </si>
  <si>
    <t>742.745.897-49</t>
  </si>
  <si>
    <t>JORGE HUGO MARTINS DOS SANTOS</t>
  </si>
  <si>
    <t>072.351.031-83</t>
  </si>
  <si>
    <t>ALINEIA BORGES DA SILVA</t>
  </si>
  <si>
    <t>610.682.811-49</t>
  </si>
  <si>
    <t>FRACINILDO NUNES DOS SANTOS</t>
  </si>
  <si>
    <t>066.398.243-02</t>
  </si>
  <si>
    <t>Maryna Sousa Santos</t>
  </si>
  <si>
    <t>038.472.481-70</t>
  </si>
  <si>
    <t>CLAY DE ARAUJO PEREIRA</t>
  </si>
  <si>
    <t>HORANIDE RODRIGUES DE OLIVEIRA</t>
  </si>
  <si>
    <t>372.067.701-00</t>
  </si>
  <si>
    <t>HELENA MARIA DE LIMA CORTE JORDÃO</t>
  </si>
  <si>
    <t>472.112.964-53</t>
  </si>
  <si>
    <t>ROSANIA LESSA DE SOUSA</t>
  </si>
  <si>
    <t>015.490.951-37</t>
  </si>
  <si>
    <t>AMANDA HELLEN MORAIS MOURA</t>
  </si>
  <si>
    <t>049.369.441-22</t>
  </si>
  <si>
    <t>PEDRO ILTON SOARES DA CUNHA</t>
  </si>
  <si>
    <t>723.601.511-34</t>
  </si>
  <si>
    <t>MARCELA RODRIGUES RIBEIRO</t>
  </si>
  <si>
    <t>045.962.451-14</t>
  </si>
  <si>
    <t>REJANE ALVES COSTA</t>
  </si>
  <si>
    <t>036.834.761-33</t>
  </si>
  <si>
    <t>DANILO VIEIRA COSTA</t>
  </si>
  <si>
    <t>064.066.681-70</t>
  </si>
  <si>
    <t>DAYANE CORREIA PEREIRA</t>
  </si>
  <si>
    <t>041.445.761-75</t>
  </si>
  <si>
    <t>ANA CAROLINA TAVARES MOTA</t>
  </si>
  <si>
    <t>702.004.911-72</t>
  </si>
  <si>
    <t>JOSE FERNANDO OLIVEIRA DA SILVA</t>
  </si>
  <si>
    <t>049.274.151-47</t>
  </si>
  <si>
    <t>Período: 01 A 31/03/2019</t>
  </si>
  <si>
    <t>LUCILENE ALVVES DO NASCIMENTO SOUSA</t>
  </si>
  <si>
    <t>400.113.212-71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</si>
</sst>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0" fillId="3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1" fillId="3" borderId="0" xfId="0" applyFont="1" applyFill="1"/>
    <xf numFmtId="0" fontId="7" fillId="3" borderId="0" xfId="0" applyFont="1" applyFill="1"/>
    <xf numFmtId="0" fontId="4" fillId="3" borderId="0" xfId="0" applyFont="1" applyFill="1"/>
    <xf numFmtId="44" fontId="0" fillId="0" borderId="0" xfId="0" applyNumberFormat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0" fontId="4" fillId="4" borderId="1" xfId="0" applyFont="1" applyFill="1" applyBorder="1" applyAlignment="1">
      <alignment horizontal="center"/>
    </xf>
    <xf numFmtId="0" fontId="0" fillId="5" borderId="0" xfId="0" applyFill="1"/>
    <xf numFmtId="0" fontId="0" fillId="6" borderId="0" xfId="0" applyFill="1"/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4" fontId="2" fillId="7" borderId="1" xfId="1" applyFont="1" applyFill="1" applyBorder="1" applyAlignment="1">
      <alignment horizontal="center" vertical="center" wrapText="1"/>
    </xf>
    <xf numFmtId="0" fontId="1" fillId="7" borderId="0" xfId="0" applyFont="1" applyFill="1"/>
    <xf numFmtId="0" fontId="2" fillId="8" borderId="1" xfId="0" applyFont="1" applyFill="1" applyBorder="1" applyAlignment="1">
      <alignment horizontal="center" vertical="center" wrapText="1"/>
    </xf>
    <xf numFmtId="44" fontId="2" fillId="8" borderId="1" xfId="1" applyFont="1" applyFill="1" applyBorder="1" applyAlignment="1">
      <alignment horizontal="center" vertical="center" wrapText="1"/>
    </xf>
    <xf numFmtId="0" fontId="0" fillId="8" borderId="0" xfId="0" applyFill="1"/>
    <xf numFmtId="0" fontId="0" fillId="7" borderId="0" xfId="0" applyFill="1"/>
    <xf numFmtId="0" fontId="1" fillId="6" borderId="0" xfId="0" applyFont="1" applyFill="1"/>
    <xf numFmtId="0" fontId="1" fillId="8" borderId="0" xfId="0" applyFont="1" applyFill="1"/>
    <xf numFmtId="0" fontId="7" fillId="7" borderId="0" xfId="0" applyFont="1" applyFill="1"/>
    <xf numFmtId="44" fontId="0" fillId="7" borderId="0" xfId="0" applyNumberFormat="1" applyFill="1"/>
    <xf numFmtId="44" fontId="0" fillId="7" borderId="0" xfId="1" applyFont="1" applyFill="1"/>
    <xf numFmtId="44" fontId="0" fillId="0" borderId="0" xfId="0" applyNumberFormat="1" applyBorder="1"/>
    <xf numFmtId="44" fontId="2" fillId="8" borderId="1" xfId="0" applyNumberFormat="1" applyFont="1" applyFill="1" applyBorder="1" applyAlignment="1">
      <alignment horizontal="center" vertical="center" wrapText="1"/>
    </xf>
    <xf numFmtId="44" fontId="0" fillId="3" borderId="1" xfId="1" applyFont="1" applyFill="1" applyBorder="1"/>
    <xf numFmtId="0" fontId="9" fillId="0" borderId="0" xfId="1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44" fontId="0" fillId="3" borderId="0" xfId="1" applyFont="1" applyFill="1"/>
    <xf numFmtId="0" fontId="0" fillId="3" borderId="0" xfId="0" applyFill="1" applyAlignment="1">
      <alignment horizontal="center"/>
    </xf>
    <xf numFmtId="44" fontId="0" fillId="3" borderId="0" xfId="0" applyNumberFormat="1" applyFill="1" applyBorder="1"/>
    <xf numFmtId="0" fontId="0" fillId="3" borderId="0" xfId="0" applyFill="1" applyBorder="1"/>
    <xf numFmtId="0" fontId="0" fillId="8" borderId="0" xfId="0" applyFill="1" applyBorder="1"/>
    <xf numFmtId="164" fontId="10" fillId="3" borderId="0" xfId="0" applyNumberFormat="1" applyFont="1" applyFill="1" applyBorder="1" applyAlignment="1">
      <alignment horizontal="center" vertical="center" wrapText="1"/>
    </xf>
    <xf numFmtId="43" fontId="0" fillId="0" borderId="0" xfId="0" applyNumberFormat="1" applyBorder="1"/>
    <xf numFmtId="43" fontId="0" fillId="0" borderId="0" xfId="0" applyNumberFormat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165" fontId="0" fillId="0" borderId="0" xfId="0" applyNumberFormat="1" applyBorder="1"/>
    <xf numFmtId="165" fontId="0" fillId="0" borderId="0" xfId="0" applyNumberFormat="1"/>
    <xf numFmtId="44" fontId="0" fillId="3" borderId="0" xfId="0" applyNumberFormat="1" applyFill="1"/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vertical="center"/>
    </xf>
    <xf numFmtId="0" fontId="2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10" borderId="1" xfId="0" applyFont="1" applyFill="1" applyBorder="1" applyAlignment="1">
      <alignment horizontal="center" vertical="center" wrapText="1"/>
    </xf>
    <xf numFmtId="44" fontId="2" fillId="10" borderId="1" xfId="1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/>
    <xf numFmtId="0" fontId="1" fillId="3" borderId="1" xfId="0" applyFont="1" applyFill="1" applyBorder="1" applyAlignment="1"/>
    <xf numFmtId="0" fontId="6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1" fontId="0" fillId="0" borderId="0" xfId="0" applyNumberFormat="1"/>
    <xf numFmtId="1" fontId="0" fillId="3" borderId="0" xfId="0" applyNumberFormat="1" applyFill="1"/>
    <xf numFmtId="1" fontId="0" fillId="7" borderId="0" xfId="0" applyNumberFormat="1" applyFill="1"/>
    <xf numFmtId="1" fontId="0" fillId="8" borderId="0" xfId="0" applyNumberFormat="1" applyFill="1"/>
    <xf numFmtId="1" fontId="0" fillId="6" borderId="0" xfId="0" applyNumberFormat="1" applyFill="1"/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9" borderId="3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44" fontId="0" fillId="0" borderId="0" xfId="0" applyNumberFormat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7C8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1"/>
  <sheetViews>
    <sheetView tabSelected="1" view="pageBreakPreview" topLeftCell="A142" zoomScale="80" zoomScaleNormal="80" zoomScaleSheetLayoutView="80" workbookViewId="0">
      <selection activeCell="C171" sqref="C171"/>
    </sheetView>
  </sheetViews>
  <sheetFormatPr defaultRowHeight="15" x14ac:dyDescent="0.25"/>
  <cols>
    <col min="2" max="2" width="57.28515625" customWidth="1"/>
    <col min="3" max="3" width="23.7109375" style="66" customWidth="1"/>
    <col min="4" max="4" width="6.28515625" customWidth="1"/>
    <col min="5" max="5" width="67.7109375" customWidth="1"/>
    <col min="6" max="6" width="7.85546875" customWidth="1"/>
    <col min="7" max="9" width="6.42578125" customWidth="1"/>
    <col min="10" max="10" width="6.1406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23.5703125" customWidth="1"/>
    <col min="17" max="17" width="17.28515625" customWidth="1"/>
    <col min="18" max="18" width="15.28515625" bestFit="1" customWidth="1"/>
    <col min="19" max="19" width="18.7109375" customWidth="1"/>
  </cols>
  <sheetData>
    <row r="1" spans="1:16" ht="18.75" x14ac:dyDescent="0.3">
      <c r="A1" s="95" t="s">
        <v>20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6" ht="18.75" x14ac:dyDescent="0.3">
      <c r="A2" s="95" t="s">
        <v>298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6" ht="18.75" x14ac:dyDescent="0.3">
      <c r="A3" s="95" t="s">
        <v>12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6" ht="18.75" x14ac:dyDescent="0.3">
      <c r="A4" s="95" t="s">
        <v>23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1:16" ht="18.600000000000001" customHeight="1" x14ac:dyDescent="0.3">
      <c r="A5" s="57"/>
      <c r="B5" s="57"/>
      <c r="C5" s="65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16" ht="18.75" x14ac:dyDescent="0.3">
      <c r="A6" s="95" t="s">
        <v>16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</row>
    <row r="7" spans="1:16" ht="18.75" x14ac:dyDescent="0.3">
      <c r="A7" s="57"/>
      <c r="B7" s="57"/>
      <c r="C7" s="65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6" ht="43.9" customHeight="1" x14ac:dyDescent="0.25">
      <c r="A8" s="98" t="s">
        <v>24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</row>
    <row r="9" spans="1:16" ht="18.75" customHeight="1" x14ac:dyDescent="0.25">
      <c r="A9" s="99" t="s">
        <v>528</v>
      </c>
      <c r="B9" s="99"/>
      <c r="C9" s="70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1" spans="1:16" ht="153" customHeight="1" x14ac:dyDescent="0.25">
      <c r="A11" s="4" t="s">
        <v>13</v>
      </c>
      <c r="B11" s="3" t="s">
        <v>0</v>
      </c>
      <c r="C11" s="3" t="s">
        <v>314</v>
      </c>
      <c r="D11" s="4" t="s">
        <v>1</v>
      </c>
      <c r="E11" s="3" t="s">
        <v>2</v>
      </c>
      <c r="F11" s="5" t="s">
        <v>292</v>
      </c>
      <c r="G11" s="5" t="s">
        <v>293</v>
      </c>
      <c r="H11" s="5" t="s">
        <v>294</v>
      </c>
      <c r="I11" s="5" t="s">
        <v>295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296</v>
      </c>
    </row>
    <row r="12" spans="1:16" s="21" customFormat="1" x14ac:dyDescent="0.25">
      <c r="A12" s="96" t="s">
        <v>21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</row>
    <row r="13" spans="1:16" s="26" customFormat="1" x14ac:dyDescent="0.25">
      <c r="A13" s="23" t="s">
        <v>25</v>
      </c>
      <c r="B13" s="24" t="s">
        <v>26</v>
      </c>
      <c r="C13" s="23"/>
      <c r="D13" s="23" t="s">
        <v>9</v>
      </c>
      <c r="E13" s="24" t="s">
        <v>27</v>
      </c>
      <c r="F13" s="23">
        <f t="shared" ref="F13:O13" si="0">SUM(F14:F15)</f>
        <v>0</v>
      </c>
      <c r="G13" s="23">
        <f t="shared" si="0"/>
        <v>1</v>
      </c>
      <c r="H13" s="23">
        <f t="shared" si="0"/>
        <v>0</v>
      </c>
      <c r="I13" s="23">
        <f t="shared" si="0"/>
        <v>0</v>
      </c>
      <c r="J13" s="23">
        <f t="shared" si="0"/>
        <v>0</v>
      </c>
      <c r="K13" s="23">
        <f t="shared" si="0"/>
        <v>0</v>
      </c>
      <c r="L13" s="23">
        <f t="shared" si="0"/>
        <v>0</v>
      </c>
      <c r="M13" s="23">
        <f t="shared" si="0"/>
        <v>0</v>
      </c>
      <c r="N13" s="23">
        <f t="shared" si="0"/>
        <v>0</v>
      </c>
      <c r="O13" s="25">
        <f t="shared" si="0"/>
        <v>3852.73</v>
      </c>
    </row>
    <row r="14" spans="1:16" s="10" customFormat="1" x14ac:dyDescent="0.25">
      <c r="A14" s="8" t="s">
        <v>1</v>
      </c>
      <c r="B14" s="84" t="s">
        <v>14</v>
      </c>
      <c r="C14" s="84"/>
      <c r="D14" s="84"/>
      <c r="E14" s="84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6" s="2" customFormat="1" x14ac:dyDescent="0.25">
      <c r="A15" s="7" t="s">
        <v>9</v>
      </c>
      <c r="B15" s="67" t="s">
        <v>454</v>
      </c>
      <c r="C15" s="8" t="s">
        <v>455</v>
      </c>
      <c r="D15" s="67"/>
      <c r="E15" s="67"/>
      <c r="F15" s="8"/>
      <c r="G15" s="8">
        <v>1</v>
      </c>
      <c r="H15" s="8"/>
      <c r="I15" s="8"/>
      <c r="J15" s="8"/>
      <c r="K15" s="8"/>
      <c r="L15" s="8"/>
      <c r="M15" s="8"/>
      <c r="N15" s="8"/>
      <c r="O15" s="38">
        <v>3852.73</v>
      </c>
      <c r="P15" s="2">
        <v>1</v>
      </c>
    </row>
    <row r="16" spans="1:16" s="26" customFormat="1" x14ac:dyDescent="0.25">
      <c r="A16" s="23" t="s">
        <v>28</v>
      </c>
      <c r="B16" s="24" t="s">
        <v>29</v>
      </c>
      <c r="C16" s="23"/>
      <c r="D16" s="23" t="s">
        <v>9</v>
      </c>
      <c r="E16" s="24" t="s">
        <v>34</v>
      </c>
      <c r="F16" s="23">
        <f>SUM(F17:F26)</f>
        <v>6</v>
      </c>
      <c r="G16" s="23">
        <f>SUM(G17:G26)</f>
        <v>2</v>
      </c>
      <c r="H16" s="23">
        <f>SUM(H17:H26)</f>
        <v>0</v>
      </c>
      <c r="I16" s="23">
        <f t="shared" ref="I16:N16" si="1">SUM(I17:I26)</f>
        <v>0</v>
      </c>
      <c r="J16" s="23">
        <f t="shared" si="1"/>
        <v>0</v>
      </c>
      <c r="K16" s="23">
        <f t="shared" si="1"/>
        <v>0</v>
      </c>
      <c r="L16" s="23">
        <f t="shared" si="1"/>
        <v>1</v>
      </c>
      <c r="M16" s="23">
        <f t="shared" si="1"/>
        <v>0</v>
      </c>
      <c r="N16" s="23">
        <f t="shared" si="1"/>
        <v>0</v>
      </c>
      <c r="O16" s="25">
        <f>SUM(O17:O26)</f>
        <v>36407.64</v>
      </c>
    </row>
    <row r="17" spans="1:16" s="10" customFormat="1" x14ac:dyDescent="0.25">
      <c r="A17" s="8" t="s">
        <v>1</v>
      </c>
      <c r="B17" s="84" t="s">
        <v>14</v>
      </c>
      <c r="C17" s="84"/>
      <c r="D17" s="84"/>
      <c r="E17" s="84"/>
      <c r="F17" s="8"/>
      <c r="G17" s="8"/>
      <c r="H17" s="8"/>
      <c r="I17" s="8"/>
      <c r="J17" s="8"/>
      <c r="K17" s="8"/>
      <c r="L17" s="8"/>
      <c r="M17" s="8"/>
      <c r="N17" s="8"/>
      <c r="O17" s="9"/>
    </row>
    <row r="18" spans="1:16" s="2" customFormat="1" x14ac:dyDescent="0.25">
      <c r="A18" s="7" t="s">
        <v>9</v>
      </c>
      <c r="B18" s="67" t="s">
        <v>503</v>
      </c>
      <c r="C18" s="8" t="s">
        <v>504</v>
      </c>
      <c r="D18" s="67"/>
      <c r="E18" s="67"/>
      <c r="F18" s="8">
        <v>1</v>
      </c>
      <c r="G18" s="8"/>
      <c r="H18" s="8"/>
      <c r="I18" s="8"/>
      <c r="J18" s="8"/>
      <c r="K18" s="8"/>
      <c r="L18" s="8"/>
      <c r="M18" s="8"/>
      <c r="N18" s="8"/>
      <c r="O18" s="38">
        <v>3825.77</v>
      </c>
    </row>
    <row r="19" spans="1:16" s="2" customFormat="1" x14ac:dyDescent="0.25">
      <c r="A19" s="7" t="s">
        <v>9</v>
      </c>
      <c r="B19" s="68" t="s">
        <v>505</v>
      </c>
      <c r="C19" s="71" t="s">
        <v>345</v>
      </c>
      <c r="D19" s="68"/>
      <c r="E19" s="68"/>
      <c r="F19" s="8"/>
      <c r="G19" s="8"/>
      <c r="H19" s="8"/>
      <c r="I19" s="8"/>
      <c r="J19" s="8"/>
      <c r="K19" s="8"/>
      <c r="L19" s="8">
        <v>1</v>
      </c>
      <c r="M19" s="8"/>
      <c r="N19" s="8"/>
      <c r="O19" s="38">
        <v>5747.56</v>
      </c>
    </row>
    <row r="20" spans="1:16" s="2" customFormat="1" x14ac:dyDescent="0.25">
      <c r="A20" s="7" t="s">
        <v>9</v>
      </c>
      <c r="B20" s="67" t="s">
        <v>491</v>
      </c>
      <c r="C20" s="8" t="s">
        <v>492</v>
      </c>
      <c r="D20" s="67"/>
      <c r="E20" s="67"/>
      <c r="F20" s="8">
        <v>1</v>
      </c>
      <c r="G20" s="8"/>
      <c r="H20" s="8"/>
      <c r="I20" s="8"/>
      <c r="J20" s="8"/>
      <c r="K20" s="8"/>
      <c r="L20" s="8"/>
      <c r="M20" s="8"/>
      <c r="N20" s="8"/>
      <c r="O20" s="38">
        <v>3825.77</v>
      </c>
      <c r="P20" s="2">
        <v>9</v>
      </c>
    </row>
    <row r="21" spans="1:16" s="2" customFormat="1" x14ac:dyDescent="0.25">
      <c r="A21" s="7" t="s">
        <v>9</v>
      </c>
      <c r="B21" s="67" t="s">
        <v>443</v>
      </c>
      <c r="C21" s="8" t="s">
        <v>315</v>
      </c>
      <c r="D21" s="67"/>
      <c r="E21" s="67"/>
      <c r="F21" s="8"/>
      <c r="G21" s="8">
        <v>1</v>
      </c>
      <c r="H21" s="8"/>
      <c r="I21" s="8"/>
      <c r="J21" s="8"/>
      <c r="K21" s="8"/>
      <c r="L21" s="8"/>
      <c r="M21" s="8"/>
      <c r="N21" s="8"/>
      <c r="O21" s="38">
        <v>3852.73</v>
      </c>
    </row>
    <row r="22" spans="1:16" s="2" customFormat="1" x14ac:dyDescent="0.25">
      <c r="A22" s="7" t="s">
        <v>9</v>
      </c>
      <c r="B22" s="67" t="s">
        <v>462</v>
      </c>
      <c r="C22" s="8" t="s">
        <v>463</v>
      </c>
      <c r="D22" s="67"/>
      <c r="E22" s="67"/>
      <c r="F22" s="8"/>
      <c r="G22" s="8">
        <v>1</v>
      </c>
      <c r="H22" s="8"/>
      <c r="I22" s="8"/>
      <c r="J22" s="8"/>
      <c r="K22" s="8"/>
      <c r="L22" s="8"/>
      <c r="M22" s="8"/>
      <c r="N22" s="8"/>
      <c r="O22" s="38">
        <v>3852.73</v>
      </c>
    </row>
    <row r="23" spans="1:16" s="2" customFormat="1" x14ac:dyDescent="0.25">
      <c r="A23" s="7" t="s">
        <v>9</v>
      </c>
      <c r="B23" s="67" t="s">
        <v>260</v>
      </c>
      <c r="C23" s="8" t="s">
        <v>316</v>
      </c>
      <c r="D23" s="67"/>
      <c r="E23" s="67"/>
      <c r="F23" s="8">
        <v>1</v>
      </c>
      <c r="G23" s="8"/>
      <c r="H23" s="8"/>
      <c r="I23" s="8"/>
      <c r="J23" s="8"/>
      <c r="K23" s="8"/>
      <c r="L23" s="8"/>
      <c r="M23" s="8"/>
      <c r="N23" s="8"/>
      <c r="O23" s="38">
        <v>3825.77</v>
      </c>
    </row>
    <row r="24" spans="1:16" s="2" customFormat="1" x14ac:dyDescent="0.25">
      <c r="A24" s="7" t="s">
        <v>9</v>
      </c>
      <c r="B24" s="67" t="s">
        <v>464</v>
      </c>
      <c r="C24" s="8" t="s">
        <v>465</v>
      </c>
      <c r="D24" s="67"/>
      <c r="E24" s="67"/>
      <c r="F24" s="8">
        <v>1</v>
      </c>
      <c r="G24" s="8"/>
      <c r="H24" s="8"/>
      <c r="I24" s="8"/>
      <c r="J24" s="8"/>
      <c r="K24" s="8"/>
      <c r="L24" s="8"/>
      <c r="M24" s="8"/>
      <c r="N24" s="8"/>
      <c r="O24" s="38">
        <v>3825.77</v>
      </c>
    </row>
    <row r="25" spans="1:16" s="2" customFormat="1" x14ac:dyDescent="0.25">
      <c r="A25" s="7" t="s">
        <v>9</v>
      </c>
      <c r="B25" s="67" t="s">
        <v>304</v>
      </c>
      <c r="C25" s="8" t="s">
        <v>317</v>
      </c>
      <c r="D25" s="67"/>
      <c r="E25" s="67"/>
      <c r="F25" s="8">
        <v>1</v>
      </c>
      <c r="G25" s="8"/>
      <c r="H25" s="8"/>
      <c r="I25" s="8"/>
      <c r="J25" s="8"/>
      <c r="K25" s="8"/>
      <c r="L25" s="8"/>
      <c r="M25" s="8"/>
      <c r="N25" s="8"/>
      <c r="O25" s="38">
        <v>3825.77</v>
      </c>
    </row>
    <row r="26" spans="1:16" s="2" customFormat="1" x14ac:dyDescent="0.25">
      <c r="A26" s="7" t="s">
        <v>9</v>
      </c>
      <c r="B26" s="67" t="s">
        <v>466</v>
      </c>
      <c r="C26" s="8" t="s">
        <v>467</v>
      </c>
      <c r="D26" s="67"/>
      <c r="E26" s="67"/>
      <c r="F26" s="8">
        <v>1</v>
      </c>
      <c r="G26" s="8"/>
      <c r="H26" s="8"/>
      <c r="I26" s="8"/>
      <c r="J26" s="8"/>
      <c r="K26" s="8"/>
      <c r="L26" s="8"/>
      <c r="M26" s="8"/>
      <c r="N26" s="8"/>
      <c r="O26" s="38">
        <v>3825.77</v>
      </c>
    </row>
    <row r="27" spans="1:16" s="2" customFormat="1" x14ac:dyDescent="0.25">
      <c r="A27" s="23" t="s">
        <v>30</v>
      </c>
      <c r="B27" s="24" t="s">
        <v>31</v>
      </c>
      <c r="C27" s="23"/>
      <c r="D27" s="23" t="s">
        <v>9</v>
      </c>
      <c r="E27" s="24" t="s">
        <v>34</v>
      </c>
      <c r="F27" s="23">
        <f>SUM(F28:F30)</f>
        <v>2</v>
      </c>
      <c r="G27" s="23">
        <f>SUM(G28:G30)</f>
        <v>0</v>
      </c>
      <c r="H27" s="23">
        <f>SUM(H28:H30)</f>
        <v>0</v>
      </c>
      <c r="I27" s="23">
        <f t="shared" ref="I27:N27" si="2">SUM(I28:I30)</f>
        <v>0</v>
      </c>
      <c r="J27" s="23">
        <f t="shared" si="2"/>
        <v>0</v>
      </c>
      <c r="K27" s="23">
        <f t="shared" si="2"/>
        <v>0</v>
      </c>
      <c r="L27" s="23">
        <f t="shared" si="2"/>
        <v>0</v>
      </c>
      <c r="M27" s="23">
        <f t="shared" si="2"/>
        <v>0</v>
      </c>
      <c r="N27" s="23">
        <f t="shared" si="2"/>
        <v>0</v>
      </c>
      <c r="O27" s="25">
        <f>SUM(O28:O30)</f>
        <v>7651.54</v>
      </c>
    </row>
    <row r="28" spans="1:16" s="26" customFormat="1" x14ac:dyDescent="0.25">
      <c r="A28" s="8" t="s">
        <v>1</v>
      </c>
      <c r="B28" s="84" t="s">
        <v>14</v>
      </c>
      <c r="C28" s="84"/>
      <c r="D28" s="84"/>
      <c r="E28" s="84"/>
      <c r="F28" s="8"/>
      <c r="G28" s="8"/>
      <c r="H28" s="8"/>
      <c r="I28" s="8"/>
      <c r="J28" s="8"/>
      <c r="K28" s="8"/>
      <c r="L28" s="8"/>
      <c r="M28" s="8"/>
      <c r="N28" s="8"/>
      <c r="O28" s="9"/>
    </row>
    <row r="29" spans="1:16" s="10" customFormat="1" x14ac:dyDescent="0.25">
      <c r="A29" s="7" t="s">
        <v>9</v>
      </c>
      <c r="B29" s="67" t="s">
        <v>456</v>
      </c>
      <c r="C29" s="8" t="s">
        <v>457</v>
      </c>
      <c r="D29" s="67"/>
      <c r="E29" s="67"/>
      <c r="F29" s="8">
        <v>1</v>
      </c>
      <c r="G29" s="8"/>
      <c r="H29" s="8"/>
      <c r="I29" s="8"/>
      <c r="J29" s="8"/>
      <c r="K29" s="8"/>
      <c r="L29" s="8"/>
      <c r="M29" s="8"/>
      <c r="N29" s="8"/>
      <c r="O29" s="38">
        <v>3825.77</v>
      </c>
    </row>
    <row r="30" spans="1:16" s="2" customFormat="1" x14ac:dyDescent="0.25">
      <c r="A30" s="7" t="s">
        <v>9</v>
      </c>
      <c r="B30" s="67" t="s">
        <v>506</v>
      </c>
      <c r="C30" s="8" t="s">
        <v>507</v>
      </c>
      <c r="D30" s="67"/>
      <c r="E30" s="67"/>
      <c r="F30" s="8">
        <v>1</v>
      </c>
      <c r="G30" s="8"/>
      <c r="H30" s="8"/>
      <c r="I30" s="8"/>
      <c r="J30" s="8"/>
      <c r="K30" s="8"/>
      <c r="L30" s="8"/>
      <c r="M30" s="8"/>
      <c r="N30" s="8"/>
      <c r="O30" s="38">
        <v>3825.77</v>
      </c>
      <c r="P30" s="2">
        <v>2</v>
      </c>
    </row>
    <row r="31" spans="1:16" s="2" customFormat="1" x14ac:dyDescent="0.25">
      <c r="A31" s="23" t="s">
        <v>35</v>
      </c>
      <c r="B31" s="24" t="s">
        <v>32</v>
      </c>
      <c r="C31" s="23"/>
      <c r="D31" s="23" t="s">
        <v>9</v>
      </c>
      <c r="E31" s="24" t="s">
        <v>33</v>
      </c>
      <c r="F31" s="23">
        <f>SUM(F32:F33)</f>
        <v>0</v>
      </c>
      <c r="G31" s="23">
        <f>SUM(G32:G33)</f>
        <v>1</v>
      </c>
      <c r="H31" s="23">
        <f>SUM(H32:H33)</f>
        <v>0</v>
      </c>
      <c r="I31" s="23">
        <f t="shared" ref="I31:N31" si="3">SUM(I32:I33)</f>
        <v>0</v>
      </c>
      <c r="J31" s="23">
        <f t="shared" si="3"/>
        <v>0</v>
      </c>
      <c r="K31" s="23">
        <f t="shared" si="3"/>
        <v>0</v>
      </c>
      <c r="L31" s="23">
        <f t="shared" si="3"/>
        <v>0</v>
      </c>
      <c r="M31" s="23">
        <f t="shared" si="3"/>
        <v>0</v>
      </c>
      <c r="N31" s="23">
        <f t="shared" si="3"/>
        <v>0</v>
      </c>
      <c r="O31" s="25">
        <f>SUM(O32:O33)</f>
        <v>3852.73</v>
      </c>
    </row>
    <row r="32" spans="1:16" s="26" customFormat="1" x14ac:dyDescent="0.25">
      <c r="A32" s="8" t="s">
        <v>1</v>
      </c>
      <c r="B32" s="84" t="s">
        <v>14</v>
      </c>
      <c r="C32" s="84"/>
      <c r="D32" s="84"/>
      <c r="E32" s="84"/>
      <c r="F32" s="8"/>
      <c r="G32" s="8"/>
      <c r="H32" s="8"/>
      <c r="I32" s="8"/>
      <c r="J32" s="8"/>
      <c r="K32" s="8"/>
      <c r="L32" s="8"/>
      <c r="M32" s="8"/>
      <c r="N32" s="8"/>
      <c r="O32" s="9"/>
    </row>
    <row r="33" spans="1:16" s="10" customFormat="1" x14ac:dyDescent="0.25">
      <c r="A33" s="7" t="s">
        <v>9</v>
      </c>
      <c r="B33" s="67" t="s">
        <v>189</v>
      </c>
      <c r="C33" s="8" t="s">
        <v>319</v>
      </c>
      <c r="D33" s="67"/>
      <c r="E33" s="67"/>
      <c r="F33" s="8"/>
      <c r="G33" s="8">
        <v>1</v>
      </c>
      <c r="H33" s="8"/>
      <c r="I33" s="8"/>
      <c r="J33" s="8"/>
      <c r="K33" s="8"/>
      <c r="L33" s="8"/>
      <c r="M33" s="8"/>
      <c r="N33" s="8"/>
      <c r="O33" s="38">
        <v>3852.73</v>
      </c>
      <c r="P33" s="10">
        <v>1</v>
      </c>
    </row>
    <row r="34" spans="1:16" s="2" customFormat="1" x14ac:dyDescent="0.25">
      <c r="A34" s="23" t="s">
        <v>36</v>
      </c>
      <c r="B34" s="24" t="s">
        <v>37</v>
      </c>
      <c r="C34" s="23"/>
      <c r="D34" s="23" t="s">
        <v>9</v>
      </c>
      <c r="E34" s="24" t="s">
        <v>38</v>
      </c>
      <c r="F34" s="23">
        <f>SUM(F35:F38)</f>
        <v>3</v>
      </c>
      <c r="G34" s="23">
        <f>SUM(G35:G38)</f>
        <v>0</v>
      </c>
      <c r="H34" s="23">
        <f>SUM(H35:H38)</f>
        <v>0</v>
      </c>
      <c r="I34" s="23">
        <f t="shared" ref="I34:O34" si="4">SUM(I35:I38)</f>
        <v>0</v>
      </c>
      <c r="J34" s="23">
        <f t="shared" si="4"/>
        <v>0</v>
      </c>
      <c r="K34" s="23">
        <f t="shared" si="4"/>
        <v>0</v>
      </c>
      <c r="L34" s="23">
        <f t="shared" si="4"/>
        <v>0</v>
      </c>
      <c r="M34" s="23">
        <f t="shared" si="4"/>
        <v>0</v>
      </c>
      <c r="N34" s="23">
        <f t="shared" si="4"/>
        <v>0</v>
      </c>
      <c r="O34" s="25">
        <f t="shared" si="4"/>
        <v>11477.31</v>
      </c>
    </row>
    <row r="35" spans="1:16" s="26" customFormat="1" x14ac:dyDescent="0.25">
      <c r="A35" s="8" t="s">
        <v>1</v>
      </c>
      <c r="B35" s="84" t="s">
        <v>14</v>
      </c>
      <c r="C35" s="84"/>
      <c r="D35" s="84"/>
      <c r="E35" s="84"/>
      <c r="F35" s="8"/>
      <c r="G35" s="8"/>
      <c r="H35" s="8"/>
      <c r="I35" s="8"/>
      <c r="J35" s="8"/>
      <c r="K35" s="8"/>
      <c r="L35" s="8"/>
      <c r="M35" s="8"/>
      <c r="N35" s="8"/>
      <c r="O35" s="9"/>
    </row>
    <row r="36" spans="1:16" s="10" customFormat="1" x14ac:dyDescent="0.25">
      <c r="A36" s="7" t="s">
        <v>9</v>
      </c>
      <c r="B36" s="67" t="s">
        <v>262</v>
      </c>
      <c r="C36" s="8" t="s">
        <v>320</v>
      </c>
      <c r="D36" s="67"/>
      <c r="E36" s="67"/>
      <c r="F36" s="8">
        <v>1</v>
      </c>
      <c r="G36" s="8"/>
      <c r="H36" s="8"/>
      <c r="I36" s="8"/>
      <c r="J36" s="8"/>
      <c r="K36" s="8"/>
      <c r="L36" s="8"/>
      <c r="M36" s="8"/>
      <c r="N36" s="8"/>
      <c r="O36" s="38">
        <v>3825.77</v>
      </c>
    </row>
    <row r="37" spans="1:16" s="2" customFormat="1" x14ac:dyDescent="0.25">
      <c r="A37" s="7" t="s">
        <v>9</v>
      </c>
      <c r="B37" s="67" t="s">
        <v>193</v>
      </c>
      <c r="C37" s="8" t="s">
        <v>321</v>
      </c>
      <c r="D37" s="67"/>
      <c r="E37" s="67"/>
      <c r="F37" s="8">
        <v>1</v>
      </c>
      <c r="G37" s="8"/>
      <c r="H37" s="8"/>
      <c r="I37" s="8"/>
      <c r="J37" s="8"/>
      <c r="K37" s="8"/>
      <c r="L37" s="8"/>
      <c r="M37" s="8"/>
      <c r="N37" s="8"/>
      <c r="O37" s="38">
        <v>3825.77</v>
      </c>
    </row>
    <row r="38" spans="1:16" s="2" customFormat="1" x14ac:dyDescent="0.25">
      <c r="A38" s="7" t="s">
        <v>9</v>
      </c>
      <c r="B38" s="67" t="s">
        <v>192</v>
      </c>
      <c r="C38" s="8" t="s">
        <v>322</v>
      </c>
      <c r="D38" s="67"/>
      <c r="E38" s="67"/>
      <c r="F38" s="8">
        <v>1</v>
      </c>
      <c r="G38" s="8"/>
      <c r="H38" s="8"/>
      <c r="I38" s="8"/>
      <c r="J38" s="8"/>
      <c r="K38" s="8"/>
      <c r="L38" s="8"/>
      <c r="M38" s="8"/>
      <c r="N38" s="8"/>
      <c r="O38" s="38">
        <v>3825.77</v>
      </c>
      <c r="P38" s="2">
        <v>3</v>
      </c>
    </row>
    <row r="39" spans="1:16" s="2" customFormat="1" x14ac:dyDescent="0.25">
      <c r="A39" s="23" t="s">
        <v>39</v>
      </c>
      <c r="B39" s="24" t="s">
        <v>40</v>
      </c>
      <c r="C39" s="23"/>
      <c r="D39" s="23" t="s">
        <v>9</v>
      </c>
      <c r="E39" s="24" t="s">
        <v>22</v>
      </c>
      <c r="F39" s="23">
        <f>SUM(F40:F42)</f>
        <v>0</v>
      </c>
      <c r="G39" s="23">
        <f>SUM(G40:G42)</f>
        <v>2</v>
      </c>
      <c r="H39" s="23">
        <f>SUM(H40:H42)</f>
        <v>0</v>
      </c>
      <c r="I39" s="23">
        <f t="shared" ref="I39:O39" si="5">SUM(I40:I42)</f>
        <v>0</v>
      </c>
      <c r="J39" s="23">
        <f t="shared" si="5"/>
        <v>0</v>
      </c>
      <c r="K39" s="23">
        <f t="shared" si="5"/>
        <v>0</v>
      </c>
      <c r="L39" s="23">
        <f t="shared" si="5"/>
        <v>0</v>
      </c>
      <c r="M39" s="23">
        <f t="shared" si="5"/>
        <v>0</v>
      </c>
      <c r="N39" s="23">
        <f t="shared" si="5"/>
        <v>0</v>
      </c>
      <c r="O39" s="25">
        <f t="shared" si="5"/>
        <v>7705.46</v>
      </c>
    </row>
    <row r="40" spans="1:16" s="26" customFormat="1" x14ac:dyDescent="0.25">
      <c r="A40" s="8" t="s">
        <v>1</v>
      </c>
      <c r="B40" s="84" t="s">
        <v>14</v>
      </c>
      <c r="C40" s="84"/>
      <c r="D40" s="84"/>
      <c r="E40" s="84"/>
      <c r="F40" s="8"/>
      <c r="G40" s="8"/>
      <c r="H40" s="8"/>
      <c r="I40" s="8"/>
      <c r="J40" s="8"/>
      <c r="K40" s="8"/>
      <c r="L40" s="8"/>
      <c r="M40" s="8"/>
      <c r="N40" s="8"/>
      <c r="O40" s="9"/>
    </row>
    <row r="41" spans="1:16" s="26" customFormat="1" x14ac:dyDescent="0.25">
      <c r="A41" s="7" t="s">
        <v>9</v>
      </c>
      <c r="B41" s="67" t="s">
        <v>265</v>
      </c>
      <c r="C41" s="8" t="s">
        <v>323</v>
      </c>
      <c r="D41" s="67"/>
      <c r="E41" s="67"/>
      <c r="F41" s="8"/>
      <c r="G41" s="8">
        <v>1</v>
      </c>
      <c r="H41" s="8"/>
      <c r="I41" s="8"/>
      <c r="J41" s="8"/>
      <c r="K41" s="8"/>
      <c r="L41" s="8"/>
      <c r="M41" s="8"/>
      <c r="N41" s="8"/>
      <c r="O41" s="38">
        <v>3852.73</v>
      </c>
    </row>
    <row r="42" spans="1:16" s="10" customFormat="1" x14ac:dyDescent="0.25">
      <c r="A42" s="7" t="s">
        <v>9</v>
      </c>
      <c r="B42" s="67" t="s">
        <v>261</v>
      </c>
      <c r="C42" s="8" t="s">
        <v>324</v>
      </c>
      <c r="D42" s="67"/>
      <c r="E42" s="67"/>
      <c r="F42" s="8"/>
      <c r="G42" s="8">
        <v>1</v>
      </c>
      <c r="H42" s="8"/>
      <c r="I42" s="8"/>
      <c r="J42" s="8"/>
      <c r="K42" s="8"/>
      <c r="L42" s="8"/>
      <c r="M42" s="8"/>
      <c r="N42" s="8"/>
      <c r="O42" s="38">
        <v>3852.73</v>
      </c>
      <c r="P42" s="10">
        <v>2</v>
      </c>
    </row>
    <row r="43" spans="1:16" s="2" customFormat="1" x14ac:dyDescent="0.25">
      <c r="A43" s="23" t="s">
        <v>41</v>
      </c>
      <c r="B43" s="24" t="s">
        <v>194</v>
      </c>
      <c r="C43" s="23"/>
      <c r="D43" s="23" t="s">
        <v>9</v>
      </c>
      <c r="E43" s="24" t="s">
        <v>33</v>
      </c>
      <c r="F43" s="23">
        <f>SUM(F44:F45)</f>
        <v>1</v>
      </c>
      <c r="G43" s="23">
        <f>SUM(G44:G44)</f>
        <v>0</v>
      </c>
      <c r="H43" s="23">
        <f>SUM(H44:H44)</f>
        <v>0</v>
      </c>
      <c r="I43" s="23">
        <f t="shared" ref="I43:N43" si="6">SUM(I44:I44)</f>
        <v>0</v>
      </c>
      <c r="J43" s="23">
        <f t="shared" si="6"/>
        <v>0</v>
      </c>
      <c r="K43" s="23">
        <f t="shared" si="6"/>
        <v>0</v>
      </c>
      <c r="L43" s="23">
        <f t="shared" si="6"/>
        <v>0</v>
      </c>
      <c r="M43" s="23">
        <f t="shared" si="6"/>
        <v>0</v>
      </c>
      <c r="N43" s="23">
        <f t="shared" si="6"/>
        <v>0</v>
      </c>
      <c r="O43" s="25">
        <f>SUM(O44:O45)</f>
        <v>3825.77</v>
      </c>
    </row>
    <row r="44" spans="1:16" s="2" customFormat="1" x14ac:dyDescent="0.25">
      <c r="A44" s="8" t="s">
        <v>1</v>
      </c>
      <c r="B44" s="84" t="s">
        <v>14</v>
      </c>
      <c r="C44" s="84"/>
      <c r="D44" s="84"/>
      <c r="E44" s="84"/>
      <c r="F44" s="8"/>
      <c r="G44" s="8"/>
      <c r="H44" s="8"/>
      <c r="I44" s="8"/>
      <c r="J44" s="8"/>
      <c r="K44" s="8"/>
      <c r="L44" s="8"/>
      <c r="M44" s="8"/>
      <c r="N44" s="8"/>
      <c r="O44" s="9"/>
    </row>
    <row r="45" spans="1:16" s="10" customFormat="1" x14ac:dyDescent="0.25">
      <c r="A45" s="7" t="s">
        <v>9</v>
      </c>
      <c r="B45" s="67" t="s">
        <v>508</v>
      </c>
      <c r="C45" s="8" t="s">
        <v>509</v>
      </c>
      <c r="D45" s="67"/>
      <c r="E45" s="67"/>
      <c r="F45" s="8">
        <v>1</v>
      </c>
      <c r="G45" s="8"/>
      <c r="H45" s="8"/>
      <c r="I45" s="8"/>
      <c r="J45" s="8"/>
      <c r="K45" s="8"/>
      <c r="L45" s="8"/>
      <c r="M45" s="8"/>
      <c r="N45" s="8"/>
      <c r="O45" s="38">
        <v>3825.77</v>
      </c>
      <c r="P45" s="10">
        <v>1</v>
      </c>
    </row>
    <row r="46" spans="1:16" s="2" customFormat="1" x14ac:dyDescent="0.25">
      <c r="A46" s="23" t="s">
        <v>42</v>
      </c>
      <c r="B46" s="24" t="s">
        <v>43</v>
      </c>
      <c r="C46" s="23"/>
      <c r="D46" s="23" t="s">
        <v>9</v>
      </c>
      <c r="E46" s="24" t="s">
        <v>44</v>
      </c>
      <c r="F46" s="23">
        <f>SUM(F47:F48)</f>
        <v>1</v>
      </c>
      <c r="G46" s="23">
        <f>SUM(G47:G48)</f>
        <v>0</v>
      </c>
      <c r="H46" s="23">
        <f>SUM(H47:H48)</f>
        <v>0</v>
      </c>
      <c r="I46" s="23">
        <f t="shared" ref="I46:N46" si="7">SUM(I47:I48)</f>
        <v>0</v>
      </c>
      <c r="J46" s="23">
        <f t="shared" si="7"/>
        <v>0</v>
      </c>
      <c r="K46" s="23">
        <f t="shared" si="7"/>
        <v>0</v>
      </c>
      <c r="L46" s="23">
        <f t="shared" si="7"/>
        <v>0</v>
      </c>
      <c r="M46" s="23">
        <f t="shared" si="7"/>
        <v>0</v>
      </c>
      <c r="N46" s="23">
        <f t="shared" si="7"/>
        <v>0</v>
      </c>
      <c r="O46" s="25">
        <f>SUM(O47:O48)</f>
        <v>3825.77</v>
      </c>
    </row>
    <row r="47" spans="1:16" s="26" customFormat="1" x14ac:dyDescent="0.25">
      <c r="A47" s="8" t="s">
        <v>1</v>
      </c>
      <c r="B47" s="84" t="s">
        <v>14</v>
      </c>
      <c r="C47" s="84"/>
      <c r="D47" s="84"/>
      <c r="E47" s="84"/>
      <c r="F47" s="8"/>
      <c r="G47" s="8"/>
      <c r="H47" s="8"/>
      <c r="I47" s="8"/>
      <c r="J47" s="8"/>
      <c r="K47" s="8"/>
      <c r="L47" s="8"/>
      <c r="M47" s="8"/>
      <c r="N47" s="8"/>
      <c r="O47" s="9"/>
    </row>
    <row r="48" spans="1:16" s="10" customFormat="1" x14ac:dyDescent="0.25">
      <c r="A48" s="7" t="s">
        <v>9</v>
      </c>
      <c r="B48" s="67" t="s">
        <v>283</v>
      </c>
      <c r="C48" s="8" t="s">
        <v>325</v>
      </c>
      <c r="D48" s="67"/>
      <c r="E48" s="67"/>
      <c r="F48" s="8">
        <v>1</v>
      </c>
      <c r="G48" s="8"/>
      <c r="H48" s="8"/>
      <c r="I48" s="8"/>
      <c r="J48" s="8"/>
      <c r="K48" s="8"/>
      <c r="L48" s="8"/>
      <c r="M48" s="8"/>
      <c r="N48" s="8"/>
      <c r="O48" s="38">
        <v>3825.77</v>
      </c>
      <c r="P48" s="10">
        <v>1</v>
      </c>
    </row>
    <row r="49" spans="1:16" s="2" customFormat="1" x14ac:dyDescent="0.25">
      <c r="A49" s="23" t="s">
        <v>45</v>
      </c>
      <c r="B49" s="24" t="s">
        <v>46</v>
      </c>
      <c r="C49" s="23"/>
      <c r="D49" s="23" t="s">
        <v>9</v>
      </c>
      <c r="E49" s="24" t="s">
        <v>34</v>
      </c>
      <c r="F49" s="23">
        <f>SUM(F50:F53)</f>
        <v>3</v>
      </c>
      <c r="G49" s="23">
        <f>SUM(G50:G51)</f>
        <v>0</v>
      </c>
      <c r="H49" s="23">
        <f>SUM(H50:H51)</f>
        <v>0</v>
      </c>
      <c r="I49" s="23">
        <f t="shared" ref="I49:N49" si="8">SUM(I50:I51)</f>
        <v>0</v>
      </c>
      <c r="J49" s="23">
        <f t="shared" si="8"/>
        <v>0</v>
      </c>
      <c r="K49" s="23">
        <f t="shared" si="8"/>
        <v>0</v>
      </c>
      <c r="L49" s="23">
        <f t="shared" si="8"/>
        <v>0</v>
      </c>
      <c r="M49" s="23">
        <f t="shared" si="8"/>
        <v>0</v>
      </c>
      <c r="N49" s="23">
        <f t="shared" si="8"/>
        <v>0</v>
      </c>
      <c r="O49" s="25">
        <f>SUM(O50:O53)</f>
        <v>11477.31</v>
      </c>
    </row>
    <row r="50" spans="1:16" s="26" customFormat="1" x14ac:dyDescent="0.25">
      <c r="A50" s="8" t="s">
        <v>1</v>
      </c>
      <c r="B50" s="84" t="s">
        <v>14</v>
      </c>
      <c r="C50" s="84"/>
      <c r="D50" s="84"/>
      <c r="E50" s="84"/>
      <c r="F50" s="8"/>
      <c r="G50" s="8"/>
      <c r="H50" s="8"/>
      <c r="I50" s="8"/>
      <c r="J50" s="8"/>
      <c r="K50" s="8"/>
      <c r="L50" s="8"/>
      <c r="M50" s="8"/>
      <c r="N50" s="8"/>
      <c r="O50" s="9"/>
    </row>
    <row r="51" spans="1:16" s="10" customFormat="1" x14ac:dyDescent="0.25">
      <c r="A51" s="7" t="s">
        <v>9</v>
      </c>
      <c r="B51" s="67" t="s">
        <v>188</v>
      </c>
      <c r="C51" s="8" t="s">
        <v>326</v>
      </c>
      <c r="D51" s="67"/>
      <c r="E51" s="67"/>
      <c r="F51" s="8">
        <v>1</v>
      </c>
      <c r="G51" s="8"/>
      <c r="H51" s="8"/>
      <c r="I51" s="8"/>
      <c r="J51" s="8"/>
      <c r="K51" s="8"/>
      <c r="L51" s="8"/>
      <c r="M51" s="8"/>
      <c r="N51" s="8"/>
      <c r="O51" s="38">
        <v>3825.77</v>
      </c>
    </row>
    <row r="52" spans="1:16" s="2" customFormat="1" x14ac:dyDescent="0.25">
      <c r="A52" s="7" t="s">
        <v>9</v>
      </c>
      <c r="B52" s="67" t="s">
        <v>510</v>
      </c>
      <c r="C52" s="8" t="s">
        <v>511</v>
      </c>
      <c r="D52" s="67"/>
      <c r="E52" s="67"/>
      <c r="F52" s="8">
        <v>1</v>
      </c>
      <c r="G52" s="8"/>
      <c r="H52" s="8"/>
      <c r="I52" s="8"/>
      <c r="J52" s="8"/>
      <c r="K52" s="8"/>
      <c r="L52" s="8"/>
      <c r="M52" s="8"/>
      <c r="N52" s="8"/>
      <c r="O52" s="38">
        <v>3825.77</v>
      </c>
    </row>
    <row r="53" spans="1:16" s="2" customFormat="1" ht="14.45" customHeight="1" x14ac:dyDescent="0.25">
      <c r="A53" s="7" t="s">
        <v>9</v>
      </c>
      <c r="B53" s="67" t="s">
        <v>305</v>
      </c>
      <c r="C53" s="8" t="s">
        <v>327</v>
      </c>
      <c r="D53" s="67"/>
      <c r="E53" s="67"/>
      <c r="F53" s="8">
        <v>1</v>
      </c>
      <c r="G53" s="8"/>
      <c r="H53" s="8"/>
      <c r="I53" s="8"/>
      <c r="J53" s="8"/>
      <c r="K53" s="8"/>
      <c r="L53" s="8"/>
      <c r="M53" s="8"/>
      <c r="N53" s="8"/>
      <c r="O53" s="38">
        <v>3825.77</v>
      </c>
      <c r="P53" s="2">
        <v>3</v>
      </c>
    </row>
    <row r="54" spans="1:16" s="2" customFormat="1" x14ac:dyDescent="0.25">
      <c r="A54" s="97" t="s">
        <v>10</v>
      </c>
      <c r="B54" s="97"/>
      <c r="C54" s="97"/>
      <c r="D54" s="97"/>
      <c r="E54" s="97"/>
      <c r="F54" s="59">
        <f>F13+F16+F27+F31+F39+F43+F46+F49+F34</f>
        <v>16</v>
      </c>
      <c r="G54" s="82">
        <f t="shared" ref="G54:N54" si="9">G13+G16+G27+G31+G39+G43+G46+G49+G34</f>
        <v>6</v>
      </c>
      <c r="H54" s="82">
        <f t="shared" si="9"/>
        <v>0</v>
      </c>
      <c r="I54" s="82">
        <f t="shared" si="9"/>
        <v>0</v>
      </c>
      <c r="J54" s="82">
        <f t="shared" si="9"/>
        <v>0</v>
      </c>
      <c r="K54" s="82">
        <f t="shared" si="9"/>
        <v>0</v>
      </c>
      <c r="L54" s="82">
        <f t="shared" si="9"/>
        <v>1</v>
      </c>
      <c r="M54" s="82">
        <f t="shared" si="9"/>
        <v>0</v>
      </c>
      <c r="N54" s="82">
        <f t="shared" si="9"/>
        <v>0</v>
      </c>
      <c r="O54" s="60">
        <f>O13+O16+O27+O31+O34+O39+O43+O46+O49</f>
        <v>90076.260000000009</v>
      </c>
    </row>
    <row r="55" spans="1:16" s="22" customFormat="1" ht="14.45" customHeight="1" x14ac:dyDescent="0.25">
      <c r="A55" s="83" t="s">
        <v>47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</row>
    <row r="56" spans="1:16" s="26" customFormat="1" x14ac:dyDescent="0.25">
      <c r="A56" s="23" t="s">
        <v>49</v>
      </c>
      <c r="B56" s="24" t="s">
        <v>50</v>
      </c>
      <c r="C56" s="23"/>
      <c r="D56" s="23" t="s">
        <v>9</v>
      </c>
      <c r="E56" s="24" t="s">
        <v>51</v>
      </c>
      <c r="F56" s="23">
        <f>SUM(F57:F59)</f>
        <v>1</v>
      </c>
      <c r="G56" s="23">
        <f t="shared" ref="G56:N56" si="10">SUM(G57:G59)</f>
        <v>0</v>
      </c>
      <c r="H56" s="23">
        <f t="shared" si="10"/>
        <v>0</v>
      </c>
      <c r="I56" s="23">
        <f t="shared" si="10"/>
        <v>0</v>
      </c>
      <c r="J56" s="23">
        <f t="shared" si="10"/>
        <v>0</v>
      </c>
      <c r="K56" s="23">
        <f t="shared" si="10"/>
        <v>0</v>
      </c>
      <c r="L56" s="23">
        <f t="shared" si="10"/>
        <v>0</v>
      </c>
      <c r="M56" s="23">
        <f t="shared" si="10"/>
        <v>0</v>
      </c>
      <c r="N56" s="23">
        <f t="shared" si="10"/>
        <v>0</v>
      </c>
      <c r="O56" s="25">
        <f>SUM(O57:O59)</f>
        <v>3825.77</v>
      </c>
    </row>
    <row r="57" spans="1:16" s="10" customFormat="1" x14ac:dyDescent="0.25">
      <c r="A57" s="8" t="s">
        <v>1</v>
      </c>
      <c r="B57" s="84" t="s">
        <v>14</v>
      </c>
      <c r="C57" s="84"/>
      <c r="D57" s="84"/>
      <c r="E57" s="84"/>
      <c r="F57" s="8"/>
      <c r="G57" s="8"/>
      <c r="H57" s="8"/>
      <c r="I57" s="8"/>
      <c r="J57" s="8"/>
      <c r="K57" s="8"/>
      <c r="L57" s="8"/>
      <c r="M57" s="8"/>
      <c r="N57" s="8"/>
      <c r="O57" s="9"/>
    </row>
    <row r="58" spans="1:16" s="2" customFormat="1" x14ac:dyDescent="0.25">
      <c r="A58" s="7" t="s">
        <v>9</v>
      </c>
      <c r="B58" s="67" t="s">
        <v>195</v>
      </c>
      <c r="C58" s="8" t="s">
        <v>328</v>
      </c>
      <c r="D58" s="67"/>
      <c r="E58" s="67"/>
      <c r="F58" s="8">
        <v>1</v>
      </c>
      <c r="G58" s="8"/>
      <c r="H58" s="8"/>
      <c r="I58" s="8"/>
      <c r="J58" s="8"/>
      <c r="K58" s="8"/>
      <c r="L58" s="8"/>
      <c r="M58" s="8"/>
      <c r="N58" s="8"/>
      <c r="O58" s="38">
        <v>3825.77</v>
      </c>
      <c r="P58" s="2">
        <v>1</v>
      </c>
    </row>
    <row r="59" spans="1:16" s="2" customFormat="1" x14ac:dyDescent="0.25">
      <c r="A59" s="7"/>
      <c r="B59" s="84"/>
      <c r="C59" s="84"/>
      <c r="D59" s="84"/>
      <c r="E59" s="84"/>
      <c r="F59" s="8"/>
      <c r="G59" s="8"/>
      <c r="H59" s="8"/>
      <c r="I59" s="8"/>
      <c r="J59" s="8"/>
      <c r="K59" s="8"/>
      <c r="L59" s="8"/>
      <c r="M59" s="8"/>
      <c r="N59" s="8"/>
      <c r="O59" s="19"/>
    </row>
    <row r="60" spans="1:16" s="30" customFormat="1" x14ac:dyDescent="0.25">
      <c r="A60" s="23" t="s">
        <v>52</v>
      </c>
      <c r="B60" s="24" t="s">
        <v>53</v>
      </c>
      <c r="C60" s="23"/>
      <c r="D60" s="23" t="s">
        <v>9</v>
      </c>
      <c r="E60" s="24" t="s">
        <v>55</v>
      </c>
      <c r="F60" s="23">
        <f>SUM(F61:F62)</f>
        <v>1</v>
      </c>
      <c r="G60" s="23">
        <f t="shared" ref="G60:N60" si="11">SUM(G61:G62)</f>
        <v>0</v>
      </c>
      <c r="H60" s="23">
        <f t="shared" si="11"/>
        <v>0</v>
      </c>
      <c r="I60" s="23">
        <f t="shared" si="11"/>
        <v>0</v>
      </c>
      <c r="J60" s="23">
        <f t="shared" si="11"/>
        <v>0</v>
      </c>
      <c r="K60" s="23">
        <f t="shared" si="11"/>
        <v>0</v>
      </c>
      <c r="L60" s="23">
        <f t="shared" si="11"/>
        <v>0</v>
      </c>
      <c r="M60" s="23">
        <f t="shared" si="11"/>
        <v>0</v>
      </c>
      <c r="N60" s="23">
        <f t="shared" si="11"/>
        <v>0</v>
      </c>
      <c r="O60" s="25">
        <f>SUM(O61:O62)</f>
        <v>3825.77</v>
      </c>
    </row>
    <row r="61" spans="1:16" s="2" customFormat="1" x14ac:dyDescent="0.25">
      <c r="A61" s="8" t="s">
        <v>1</v>
      </c>
      <c r="B61" s="84" t="s">
        <v>14</v>
      </c>
      <c r="C61" s="84"/>
      <c r="D61" s="84"/>
      <c r="E61" s="84"/>
      <c r="F61" s="8"/>
      <c r="G61" s="8"/>
      <c r="H61" s="8"/>
      <c r="I61" s="8"/>
      <c r="J61" s="8"/>
      <c r="K61" s="8"/>
      <c r="L61" s="8"/>
      <c r="M61" s="8"/>
      <c r="N61" s="8"/>
      <c r="O61" s="9"/>
    </row>
    <row r="62" spans="1:16" s="2" customFormat="1" x14ac:dyDescent="0.25">
      <c r="A62" s="7" t="s">
        <v>9</v>
      </c>
      <c r="B62" s="67" t="s">
        <v>204</v>
      </c>
      <c r="C62" s="8" t="s">
        <v>329</v>
      </c>
      <c r="D62" s="67"/>
      <c r="E62" s="67"/>
      <c r="F62" s="8">
        <v>1</v>
      </c>
      <c r="G62" s="8"/>
      <c r="H62" s="8"/>
      <c r="I62" s="8"/>
      <c r="J62" s="8"/>
      <c r="K62" s="8"/>
      <c r="L62" s="8"/>
      <c r="M62" s="8"/>
      <c r="N62" s="8"/>
      <c r="O62" s="38">
        <v>3825.77</v>
      </c>
      <c r="P62" s="2">
        <v>1</v>
      </c>
    </row>
    <row r="63" spans="1:16" s="30" customFormat="1" ht="14.45" customHeight="1" x14ac:dyDescent="0.25">
      <c r="A63" s="23" t="s">
        <v>54</v>
      </c>
      <c r="B63" s="24" t="s">
        <v>57</v>
      </c>
      <c r="C63" s="23"/>
      <c r="D63" s="23" t="s">
        <v>9</v>
      </c>
      <c r="E63" s="24" t="s">
        <v>56</v>
      </c>
      <c r="F63" s="23">
        <f>SUM(F64:F65)</f>
        <v>1</v>
      </c>
      <c r="G63" s="23">
        <f t="shared" ref="G63:N63" si="12">SUM(G64:G65)</f>
        <v>0</v>
      </c>
      <c r="H63" s="23">
        <f t="shared" si="12"/>
        <v>0</v>
      </c>
      <c r="I63" s="23">
        <f t="shared" si="12"/>
        <v>0</v>
      </c>
      <c r="J63" s="23">
        <f t="shared" si="12"/>
        <v>0</v>
      </c>
      <c r="K63" s="23">
        <f t="shared" si="12"/>
        <v>0</v>
      </c>
      <c r="L63" s="23">
        <f t="shared" si="12"/>
        <v>0</v>
      </c>
      <c r="M63" s="23">
        <f t="shared" si="12"/>
        <v>0</v>
      </c>
      <c r="N63" s="23">
        <f t="shared" si="12"/>
        <v>0</v>
      </c>
      <c r="O63" s="25">
        <f>SUM(O64:O65)</f>
        <v>3825.77</v>
      </c>
    </row>
    <row r="64" spans="1:16" s="10" customFormat="1" x14ac:dyDescent="0.25">
      <c r="A64" s="8" t="s">
        <v>1</v>
      </c>
      <c r="B64" s="84" t="s">
        <v>14</v>
      </c>
      <c r="C64" s="84"/>
      <c r="D64" s="84"/>
      <c r="E64" s="84"/>
      <c r="F64" s="8"/>
      <c r="G64" s="8"/>
      <c r="H64" s="8"/>
      <c r="I64" s="8"/>
      <c r="J64" s="8"/>
      <c r="K64" s="8"/>
      <c r="L64" s="8"/>
      <c r="M64" s="8"/>
      <c r="N64" s="8"/>
      <c r="O64" s="9"/>
    </row>
    <row r="65" spans="1:16" s="2" customFormat="1" x14ac:dyDescent="0.25">
      <c r="A65" s="7" t="s">
        <v>9</v>
      </c>
      <c r="B65" s="67" t="s">
        <v>444</v>
      </c>
      <c r="C65" s="8" t="s">
        <v>445</v>
      </c>
      <c r="D65" s="67"/>
      <c r="E65" s="67"/>
      <c r="F65" s="8">
        <v>1</v>
      </c>
      <c r="G65" s="8"/>
      <c r="H65" s="8"/>
      <c r="I65" s="8"/>
      <c r="J65" s="8"/>
      <c r="K65" s="8"/>
      <c r="L65" s="8"/>
      <c r="M65" s="8"/>
      <c r="N65" s="8"/>
      <c r="O65" s="38">
        <v>3825.77</v>
      </c>
      <c r="P65" s="2">
        <v>1</v>
      </c>
    </row>
    <row r="66" spans="1:16" s="30" customFormat="1" x14ac:dyDescent="0.25">
      <c r="A66" s="23" t="s">
        <v>58</v>
      </c>
      <c r="B66" s="24" t="s">
        <v>32</v>
      </c>
      <c r="C66" s="23"/>
      <c r="D66" s="23" t="s">
        <v>9</v>
      </c>
      <c r="E66" s="24" t="s">
        <v>59</v>
      </c>
      <c r="F66" s="23">
        <f>SUM(F67:F68)</f>
        <v>1</v>
      </c>
      <c r="G66" s="23">
        <f t="shared" ref="G66:N66" si="13">SUM(G67:G68)</f>
        <v>0</v>
      </c>
      <c r="H66" s="23">
        <f t="shared" si="13"/>
        <v>0</v>
      </c>
      <c r="I66" s="23">
        <f t="shared" si="13"/>
        <v>0</v>
      </c>
      <c r="J66" s="23">
        <f t="shared" si="13"/>
        <v>0</v>
      </c>
      <c r="K66" s="23">
        <f t="shared" si="13"/>
        <v>0</v>
      </c>
      <c r="L66" s="23">
        <f t="shared" si="13"/>
        <v>0</v>
      </c>
      <c r="M66" s="23">
        <f t="shared" si="13"/>
        <v>0</v>
      </c>
      <c r="N66" s="23">
        <f t="shared" si="13"/>
        <v>0</v>
      </c>
      <c r="O66" s="25">
        <f>SUM(O67:O68)</f>
        <v>3825.77</v>
      </c>
    </row>
    <row r="67" spans="1:16" s="2" customFormat="1" x14ac:dyDescent="0.25">
      <c r="A67" s="8" t="s">
        <v>1</v>
      </c>
      <c r="B67" s="84" t="s">
        <v>14</v>
      </c>
      <c r="C67" s="84"/>
      <c r="D67" s="84"/>
      <c r="E67" s="84"/>
      <c r="F67" s="8"/>
      <c r="G67" s="8"/>
      <c r="H67" s="8"/>
      <c r="I67" s="8"/>
      <c r="J67" s="8"/>
      <c r="K67" s="8"/>
      <c r="L67" s="8"/>
      <c r="M67" s="8"/>
      <c r="N67" s="8"/>
      <c r="O67" s="9"/>
    </row>
    <row r="68" spans="1:16" s="2" customFormat="1" x14ac:dyDescent="0.25">
      <c r="A68" s="7" t="s">
        <v>9</v>
      </c>
      <c r="B68" s="67" t="s">
        <v>279</v>
      </c>
      <c r="C68" s="8" t="s">
        <v>330</v>
      </c>
      <c r="D68" s="67"/>
      <c r="E68" s="67"/>
      <c r="F68" s="8">
        <v>1</v>
      </c>
      <c r="G68" s="8"/>
      <c r="H68" s="8"/>
      <c r="I68" s="8"/>
      <c r="J68" s="8"/>
      <c r="K68" s="8"/>
      <c r="L68" s="8"/>
      <c r="M68" s="8"/>
      <c r="N68" s="8"/>
      <c r="O68" s="38">
        <v>3825.77</v>
      </c>
      <c r="P68" s="2">
        <v>1</v>
      </c>
    </row>
    <row r="69" spans="1:16" s="30" customFormat="1" ht="15" customHeight="1" x14ac:dyDescent="0.25">
      <c r="A69" s="23" t="s">
        <v>60</v>
      </c>
      <c r="B69" s="24" t="s">
        <v>29</v>
      </c>
      <c r="C69" s="23"/>
      <c r="D69" s="23" t="s">
        <v>9</v>
      </c>
      <c r="E69" s="24" t="s">
        <v>48</v>
      </c>
      <c r="F69" s="23">
        <f>SUM(F70:F76)</f>
        <v>3</v>
      </c>
      <c r="G69" s="23">
        <f t="shared" ref="G69:N69" si="14">SUM(G70:G76)</f>
        <v>2</v>
      </c>
      <c r="H69" s="23">
        <f t="shared" si="14"/>
        <v>0</v>
      </c>
      <c r="I69" s="23">
        <f t="shared" si="14"/>
        <v>0</v>
      </c>
      <c r="J69" s="23">
        <f t="shared" si="14"/>
        <v>0</v>
      </c>
      <c r="K69" s="23">
        <f t="shared" si="14"/>
        <v>0</v>
      </c>
      <c r="L69" s="23">
        <f t="shared" si="14"/>
        <v>1</v>
      </c>
      <c r="M69" s="23">
        <f t="shared" si="14"/>
        <v>0</v>
      </c>
      <c r="N69" s="23">
        <f t="shared" si="14"/>
        <v>0</v>
      </c>
      <c r="O69" s="25">
        <f>SUM(O70:O76)</f>
        <v>24930.33</v>
      </c>
    </row>
    <row r="70" spans="1:16" s="10" customFormat="1" x14ac:dyDescent="0.25">
      <c r="A70" s="8" t="s">
        <v>1</v>
      </c>
      <c r="B70" s="84" t="s">
        <v>14</v>
      </c>
      <c r="C70" s="84"/>
      <c r="D70" s="84"/>
      <c r="E70" s="84"/>
      <c r="F70" s="8"/>
      <c r="G70" s="8"/>
      <c r="H70" s="8"/>
      <c r="I70" s="8"/>
      <c r="J70" s="8"/>
      <c r="K70" s="8"/>
      <c r="L70" s="8"/>
      <c r="M70" s="8"/>
      <c r="N70" s="8"/>
      <c r="O70" s="9"/>
    </row>
    <row r="71" spans="1:16" s="2" customFormat="1" x14ac:dyDescent="0.25">
      <c r="A71" s="7" t="s">
        <v>9</v>
      </c>
      <c r="B71" s="67" t="s">
        <v>197</v>
      </c>
      <c r="C71" s="8" t="s">
        <v>332</v>
      </c>
      <c r="D71" s="67"/>
      <c r="E71" s="67"/>
      <c r="F71" s="8"/>
      <c r="G71" s="8">
        <v>1</v>
      </c>
      <c r="H71" s="8"/>
      <c r="I71" s="8"/>
      <c r="J71" s="8"/>
      <c r="K71" s="8"/>
      <c r="L71" s="8"/>
      <c r="M71" s="8"/>
      <c r="N71" s="8"/>
      <c r="O71" s="38">
        <v>3852.73</v>
      </c>
    </row>
    <row r="72" spans="1:16" s="2" customFormat="1" x14ac:dyDescent="0.25">
      <c r="A72" s="7" t="s">
        <v>9</v>
      </c>
      <c r="B72" s="68" t="s">
        <v>198</v>
      </c>
      <c r="C72" s="71" t="s">
        <v>333</v>
      </c>
      <c r="D72" s="68"/>
      <c r="E72" s="68"/>
      <c r="F72" s="8"/>
      <c r="G72" s="8"/>
      <c r="H72" s="8"/>
      <c r="I72" s="8"/>
      <c r="J72" s="8"/>
      <c r="K72" s="8"/>
      <c r="L72" s="8">
        <v>1</v>
      </c>
      <c r="M72" s="8"/>
      <c r="N72" s="8"/>
      <c r="O72" s="38">
        <v>5747.56</v>
      </c>
    </row>
    <row r="73" spans="1:16" s="2" customFormat="1" x14ac:dyDescent="0.25">
      <c r="A73" s="7" t="s">
        <v>9</v>
      </c>
      <c r="B73" s="67" t="s">
        <v>199</v>
      </c>
      <c r="C73" s="8" t="s">
        <v>331</v>
      </c>
      <c r="D73" s="67"/>
      <c r="E73" s="67"/>
      <c r="F73" s="8">
        <v>1</v>
      </c>
      <c r="G73" s="8"/>
      <c r="H73" s="8"/>
      <c r="I73" s="8"/>
      <c r="J73" s="8"/>
      <c r="K73" s="8"/>
      <c r="L73" s="8"/>
      <c r="M73" s="8"/>
      <c r="N73" s="8"/>
      <c r="O73" s="38">
        <v>3825.77</v>
      </c>
    </row>
    <row r="74" spans="1:16" s="2" customFormat="1" x14ac:dyDescent="0.25">
      <c r="A74" s="7" t="s">
        <v>9</v>
      </c>
      <c r="B74" s="67" t="s">
        <v>442</v>
      </c>
      <c r="C74" s="8" t="s">
        <v>318</v>
      </c>
      <c r="D74" s="67"/>
      <c r="E74" s="67"/>
      <c r="F74" s="8">
        <v>1</v>
      </c>
      <c r="G74" s="8"/>
      <c r="H74" s="8"/>
      <c r="I74" s="8"/>
      <c r="J74" s="8"/>
      <c r="K74" s="8"/>
      <c r="L74" s="8"/>
      <c r="M74" s="8"/>
      <c r="N74" s="8"/>
      <c r="O74" s="38">
        <v>3825.77</v>
      </c>
    </row>
    <row r="75" spans="1:16" s="2" customFormat="1" x14ac:dyDescent="0.25">
      <c r="A75" s="7" t="s">
        <v>9</v>
      </c>
      <c r="B75" s="67" t="s">
        <v>271</v>
      </c>
      <c r="C75" s="8" t="s">
        <v>334</v>
      </c>
      <c r="D75" s="67"/>
      <c r="E75" s="67"/>
      <c r="F75" s="8">
        <v>1</v>
      </c>
      <c r="G75" s="8"/>
      <c r="H75" s="8"/>
      <c r="I75" s="8"/>
      <c r="J75" s="8"/>
      <c r="K75" s="8"/>
      <c r="L75" s="8"/>
      <c r="M75" s="8"/>
      <c r="N75" s="8"/>
      <c r="O75" s="38">
        <v>3825.77</v>
      </c>
    </row>
    <row r="76" spans="1:16" s="2" customFormat="1" x14ac:dyDescent="0.25">
      <c r="A76" s="7" t="s">
        <v>9</v>
      </c>
      <c r="B76" s="67" t="s">
        <v>200</v>
      </c>
      <c r="C76" s="8" t="s">
        <v>335</v>
      </c>
      <c r="D76" s="67"/>
      <c r="E76" s="67"/>
      <c r="F76" s="8"/>
      <c r="G76" s="8">
        <v>1</v>
      </c>
      <c r="H76" s="8"/>
      <c r="I76" s="8"/>
      <c r="J76" s="8"/>
      <c r="K76" s="8"/>
      <c r="L76" s="8"/>
      <c r="M76" s="8"/>
      <c r="N76" s="8"/>
      <c r="O76" s="38">
        <v>3852.73</v>
      </c>
      <c r="P76" s="2">
        <v>6</v>
      </c>
    </row>
    <row r="77" spans="1:16" s="26" customFormat="1" x14ac:dyDescent="0.25">
      <c r="A77" s="23" t="s">
        <v>61</v>
      </c>
      <c r="B77" s="24" t="s">
        <v>62</v>
      </c>
      <c r="C77" s="23"/>
      <c r="D77" s="23" t="s">
        <v>9</v>
      </c>
      <c r="E77" s="24" t="s">
        <v>63</v>
      </c>
      <c r="F77" s="23">
        <f>SUM(F78:F80)</f>
        <v>1</v>
      </c>
      <c r="G77" s="23">
        <f t="shared" ref="G77:N77" si="15">SUM(G78:G80)</f>
        <v>1</v>
      </c>
      <c r="H77" s="23">
        <f t="shared" si="15"/>
        <v>0</v>
      </c>
      <c r="I77" s="23">
        <f t="shared" si="15"/>
        <v>0</v>
      </c>
      <c r="J77" s="23">
        <f t="shared" si="15"/>
        <v>0</v>
      </c>
      <c r="K77" s="23">
        <f t="shared" si="15"/>
        <v>0</v>
      </c>
      <c r="L77" s="23">
        <f t="shared" si="15"/>
        <v>0</v>
      </c>
      <c r="M77" s="23">
        <f t="shared" si="15"/>
        <v>0</v>
      </c>
      <c r="N77" s="23">
        <f t="shared" si="15"/>
        <v>0</v>
      </c>
      <c r="O77" s="25">
        <f>SUM(O78:O80)</f>
        <v>7678.5</v>
      </c>
    </row>
    <row r="78" spans="1:16" s="10" customFormat="1" x14ac:dyDescent="0.25">
      <c r="A78" s="8" t="s">
        <v>1</v>
      </c>
      <c r="B78" s="84" t="s">
        <v>14</v>
      </c>
      <c r="C78" s="84"/>
      <c r="D78" s="84"/>
      <c r="E78" s="84"/>
      <c r="F78" s="8"/>
      <c r="G78" s="8"/>
      <c r="H78" s="8"/>
      <c r="I78" s="8"/>
      <c r="J78" s="8"/>
      <c r="K78" s="8"/>
      <c r="L78" s="8"/>
      <c r="M78" s="8"/>
      <c r="N78" s="8"/>
      <c r="O78" s="9"/>
    </row>
    <row r="79" spans="1:16" s="2" customFormat="1" x14ac:dyDescent="0.25">
      <c r="A79" s="7" t="s">
        <v>9</v>
      </c>
      <c r="B79" s="62" t="s">
        <v>203</v>
      </c>
      <c r="C79" s="8" t="s">
        <v>336</v>
      </c>
      <c r="D79" s="63"/>
      <c r="E79" s="63"/>
      <c r="F79" s="8">
        <v>1</v>
      </c>
      <c r="G79" s="8"/>
      <c r="H79" s="8"/>
      <c r="I79" s="8"/>
      <c r="J79" s="8"/>
      <c r="K79" s="8"/>
      <c r="L79" s="8"/>
      <c r="M79" s="8"/>
      <c r="N79" s="8"/>
      <c r="O79" s="38">
        <v>3825.77</v>
      </c>
    </row>
    <row r="80" spans="1:16" s="2" customFormat="1" x14ac:dyDescent="0.25">
      <c r="A80" s="7" t="s">
        <v>9</v>
      </c>
      <c r="B80" s="73" t="s">
        <v>280</v>
      </c>
      <c r="C80" s="8" t="s">
        <v>337</v>
      </c>
      <c r="D80" s="63"/>
      <c r="E80" s="63"/>
      <c r="F80" s="8"/>
      <c r="G80" s="8">
        <v>1</v>
      </c>
      <c r="H80" s="8"/>
      <c r="I80" s="8"/>
      <c r="J80" s="8"/>
      <c r="K80" s="8"/>
      <c r="L80" s="8"/>
      <c r="M80" s="8"/>
      <c r="N80" s="8"/>
      <c r="O80" s="38">
        <v>3852.73</v>
      </c>
      <c r="P80" s="2">
        <v>2</v>
      </c>
    </row>
    <row r="81" spans="1:16" s="30" customFormat="1" x14ac:dyDescent="0.25">
      <c r="A81" s="23" t="s">
        <v>64</v>
      </c>
      <c r="B81" s="24" t="s">
        <v>37</v>
      </c>
      <c r="C81" s="23"/>
      <c r="D81" s="23" t="s">
        <v>9</v>
      </c>
      <c r="E81" s="24" t="s">
        <v>268</v>
      </c>
      <c r="F81" s="23">
        <f>SUM(F82:F85)</f>
        <v>3</v>
      </c>
      <c r="G81" s="23">
        <f t="shared" ref="G81:N81" si="16">SUM(G82:G85)</f>
        <v>0</v>
      </c>
      <c r="H81" s="23">
        <f t="shared" si="16"/>
        <v>0</v>
      </c>
      <c r="I81" s="23">
        <f t="shared" si="16"/>
        <v>0</v>
      </c>
      <c r="J81" s="23">
        <f t="shared" si="16"/>
        <v>0</v>
      </c>
      <c r="K81" s="23">
        <f t="shared" si="16"/>
        <v>0</v>
      </c>
      <c r="L81" s="23">
        <f t="shared" si="16"/>
        <v>0</v>
      </c>
      <c r="M81" s="23">
        <f t="shared" si="16"/>
        <v>0</v>
      </c>
      <c r="N81" s="23">
        <f t="shared" si="16"/>
        <v>0</v>
      </c>
      <c r="O81" s="25">
        <f>SUM(O82:O85)</f>
        <v>11477.31</v>
      </c>
    </row>
    <row r="82" spans="1:16" s="2" customFormat="1" x14ac:dyDescent="0.25">
      <c r="A82" s="8" t="s">
        <v>1</v>
      </c>
      <c r="B82" s="84" t="s">
        <v>14</v>
      </c>
      <c r="C82" s="84"/>
      <c r="D82" s="84"/>
      <c r="E82" s="84"/>
      <c r="F82" s="8"/>
      <c r="G82" s="8"/>
      <c r="H82" s="8"/>
      <c r="I82" s="8"/>
      <c r="J82" s="8"/>
      <c r="K82" s="8"/>
      <c r="L82" s="8"/>
      <c r="M82" s="8"/>
      <c r="N82" s="8"/>
      <c r="O82" s="9"/>
    </row>
    <row r="83" spans="1:16" s="2" customFormat="1" ht="17.25" customHeight="1" x14ac:dyDescent="0.25">
      <c r="A83" s="7" t="s">
        <v>9</v>
      </c>
      <c r="B83" s="67" t="s">
        <v>493</v>
      </c>
      <c r="C83" s="8" t="s">
        <v>494</v>
      </c>
      <c r="D83" s="67"/>
      <c r="E83" s="67"/>
      <c r="F83" s="8">
        <v>1</v>
      </c>
      <c r="G83" s="8"/>
      <c r="H83" s="8"/>
      <c r="I83" s="8"/>
      <c r="J83" s="8"/>
      <c r="K83" s="8"/>
      <c r="L83" s="8"/>
      <c r="M83" s="8"/>
      <c r="N83" s="8"/>
      <c r="O83" s="38">
        <v>3825.77</v>
      </c>
    </row>
    <row r="84" spans="1:16" s="2" customFormat="1" x14ac:dyDescent="0.25">
      <c r="A84" s="7" t="s">
        <v>9</v>
      </c>
      <c r="B84" s="67" t="s">
        <v>201</v>
      </c>
      <c r="C84" s="8" t="s">
        <v>338</v>
      </c>
      <c r="D84" s="67"/>
      <c r="E84" s="67"/>
      <c r="F84" s="8">
        <v>1</v>
      </c>
      <c r="G84" s="8"/>
      <c r="H84" s="8"/>
      <c r="I84" s="8"/>
      <c r="J84" s="8"/>
      <c r="K84" s="8"/>
      <c r="L84" s="8"/>
      <c r="M84" s="8"/>
      <c r="N84" s="8"/>
      <c r="O84" s="38">
        <v>3825.77</v>
      </c>
    </row>
    <row r="85" spans="1:16" s="2" customFormat="1" ht="14.45" customHeight="1" x14ac:dyDescent="0.25">
      <c r="A85" s="7" t="s">
        <v>9</v>
      </c>
      <c r="B85" s="67" t="s">
        <v>202</v>
      </c>
      <c r="C85" s="8" t="s">
        <v>339</v>
      </c>
      <c r="D85" s="67"/>
      <c r="E85" s="67"/>
      <c r="F85" s="8">
        <v>1</v>
      </c>
      <c r="G85" s="8"/>
      <c r="H85" s="8"/>
      <c r="I85" s="8"/>
      <c r="J85" s="8"/>
      <c r="K85" s="8"/>
      <c r="L85" s="8"/>
      <c r="M85" s="8"/>
      <c r="N85" s="8"/>
      <c r="O85" s="38">
        <v>3825.77</v>
      </c>
      <c r="P85" s="2">
        <v>3</v>
      </c>
    </row>
    <row r="86" spans="1:16" s="26" customFormat="1" x14ac:dyDescent="0.25">
      <c r="A86" s="23" t="s">
        <v>65</v>
      </c>
      <c r="B86" s="24" t="s">
        <v>66</v>
      </c>
      <c r="C86" s="23"/>
      <c r="D86" s="23" t="s">
        <v>9</v>
      </c>
      <c r="E86" s="24" t="s">
        <v>67</v>
      </c>
      <c r="F86" s="23">
        <f>SUM(F87:F90)</f>
        <v>3</v>
      </c>
      <c r="G86" s="23">
        <f t="shared" ref="G86:N86" si="17">SUM(G87:G90)</f>
        <v>0</v>
      </c>
      <c r="H86" s="23">
        <f t="shared" si="17"/>
        <v>0</v>
      </c>
      <c r="I86" s="23">
        <f t="shared" si="17"/>
        <v>0</v>
      </c>
      <c r="J86" s="23">
        <f t="shared" si="17"/>
        <v>0</v>
      </c>
      <c r="K86" s="23">
        <f t="shared" si="17"/>
        <v>0</v>
      </c>
      <c r="L86" s="23">
        <f t="shared" si="17"/>
        <v>0</v>
      </c>
      <c r="M86" s="23">
        <f t="shared" si="17"/>
        <v>0</v>
      </c>
      <c r="N86" s="23">
        <f t="shared" si="17"/>
        <v>0</v>
      </c>
      <c r="O86" s="25">
        <f>SUM(O87:O90)</f>
        <v>11477.31</v>
      </c>
    </row>
    <row r="87" spans="1:16" s="2" customFormat="1" x14ac:dyDescent="0.25">
      <c r="A87" s="8" t="s">
        <v>1</v>
      </c>
      <c r="B87" s="84" t="s">
        <v>14</v>
      </c>
      <c r="C87" s="84"/>
      <c r="D87" s="84"/>
      <c r="E87" s="84"/>
      <c r="F87" s="8"/>
      <c r="G87" s="8"/>
      <c r="H87" s="8"/>
      <c r="I87" s="8"/>
      <c r="J87" s="8"/>
      <c r="K87" s="8"/>
      <c r="L87" s="8"/>
      <c r="M87" s="8"/>
      <c r="N87" s="8"/>
      <c r="O87" s="9"/>
    </row>
    <row r="88" spans="1:16" s="2" customFormat="1" x14ac:dyDescent="0.25">
      <c r="A88" s="7" t="s">
        <v>9</v>
      </c>
      <c r="B88" s="67" t="s">
        <v>252</v>
      </c>
      <c r="C88" s="8" t="s">
        <v>340</v>
      </c>
      <c r="D88" s="67"/>
      <c r="E88" s="67"/>
      <c r="F88" s="8">
        <v>1</v>
      </c>
      <c r="G88" s="8"/>
      <c r="H88" s="8"/>
      <c r="I88" s="8"/>
      <c r="J88" s="8"/>
      <c r="K88" s="8"/>
      <c r="L88" s="8"/>
      <c r="M88" s="8"/>
      <c r="N88" s="8"/>
      <c r="O88" s="38">
        <v>3825.77</v>
      </c>
    </row>
    <row r="89" spans="1:16" s="2" customFormat="1" x14ac:dyDescent="0.25">
      <c r="A89" s="7" t="s">
        <v>9</v>
      </c>
      <c r="B89" s="67" t="s">
        <v>435</v>
      </c>
      <c r="C89" s="8" t="s">
        <v>422</v>
      </c>
      <c r="D89" s="67"/>
      <c r="E89" s="67"/>
      <c r="F89" s="8">
        <v>1</v>
      </c>
      <c r="G89" s="8"/>
      <c r="H89" s="8"/>
      <c r="I89" s="8"/>
      <c r="J89" s="8"/>
      <c r="K89" s="8"/>
      <c r="L89" s="8"/>
      <c r="M89" s="8"/>
      <c r="N89" s="8"/>
      <c r="O89" s="38">
        <v>3825.77</v>
      </c>
    </row>
    <row r="90" spans="1:16" s="2" customFormat="1" x14ac:dyDescent="0.25">
      <c r="A90" s="7" t="s">
        <v>9</v>
      </c>
      <c r="B90" s="67" t="s">
        <v>196</v>
      </c>
      <c r="C90" s="8" t="s">
        <v>342</v>
      </c>
      <c r="D90" s="67"/>
      <c r="E90" s="67"/>
      <c r="F90" s="8">
        <v>1</v>
      </c>
      <c r="G90" s="8"/>
      <c r="H90" s="8"/>
      <c r="I90" s="8"/>
      <c r="J90" s="8"/>
      <c r="K90" s="8"/>
      <c r="L90" s="8"/>
      <c r="M90" s="8"/>
      <c r="N90" s="8"/>
      <c r="O90" s="38">
        <v>3825.77</v>
      </c>
      <c r="P90" s="2">
        <v>3</v>
      </c>
    </row>
    <row r="91" spans="1:16" s="30" customFormat="1" x14ac:dyDescent="0.25">
      <c r="A91" s="23" t="s">
        <v>68</v>
      </c>
      <c r="B91" s="24" t="s">
        <v>69</v>
      </c>
      <c r="C91" s="23"/>
      <c r="D91" s="23" t="s">
        <v>9</v>
      </c>
      <c r="E91" s="24" t="s">
        <v>70</v>
      </c>
      <c r="F91" s="23">
        <f>SUM(F92:F93)</f>
        <v>1</v>
      </c>
      <c r="G91" s="23">
        <f t="shared" ref="G91:M91" si="18">SUM(G92:G93)</f>
        <v>0</v>
      </c>
      <c r="H91" s="23">
        <f t="shared" si="18"/>
        <v>0</v>
      </c>
      <c r="I91" s="23">
        <f t="shared" si="18"/>
        <v>0</v>
      </c>
      <c r="J91" s="23">
        <f t="shared" si="18"/>
        <v>0</v>
      </c>
      <c r="K91" s="23">
        <f t="shared" si="18"/>
        <v>0</v>
      </c>
      <c r="L91" s="23">
        <f t="shared" si="18"/>
        <v>0</v>
      </c>
      <c r="M91" s="23">
        <f t="shared" si="18"/>
        <v>0</v>
      </c>
      <c r="N91" s="23">
        <f t="shared" ref="N91" si="19">SUM(N92:N93)</f>
        <v>0</v>
      </c>
      <c r="O91" s="25">
        <f>SUM(O92:O93)</f>
        <v>3825.77</v>
      </c>
    </row>
    <row r="92" spans="1:16" s="2" customFormat="1" x14ac:dyDescent="0.25">
      <c r="A92" s="8" t="s">
        <v>1</v>
      </c>
      <c r="B92" s="84" t="s">
        <v>14</v>
      </c>
      <c r="C92" s="84"/>
      <c r="D92" s="84"/>
      <c r="E92" s="84"/>
      <c r="F92" s="8"/>
      <c r="G92" s="8"/>
      <c r="H92" s="8"/>
      <c r="I92" s="8"/>
      <c r="J92" s="8"/>
      <c r="K92" s="8"/>
      <c r="L92" s="8"/>
      <c r="M92" s="8"/>
      <c r="N92" s="8"/>
      <c r="O92" s="9"/>
    </row>
    <row r="93" spans="1:16" s="2" customFormat="1" x14ac:dyDescent="0.25">
      <c r="A93" s="7" t="s">
        <v>9</v>
      </c>
      <c r="B93" s="67" t="s">
        <v>281</v>
      </c>
      <c r="C93" s="8" t="s">
        <v>343</v>
      </c>
      <c r="D93" s="67"/>
      <c r="E93" s="67"/>
      <c r="F93" s="8">
        <v>1</v>
      </c>
      <c r="G93" s="8"/>
      <c r="H93" s="8"/>
      <c r="I93" s="8"/>
      <c r="J93" s="8"/>
      <c r="K93" s="8"/>
      <c r="L93" s="8"/>
      <c r="M93" s="8"/>
      <c r="N93" s="8"/>
      <c r="O93" s="38">
        <v>3825.77</v>
      </c>
      <c r="P93" s="2">
        <v>1</v>
      </c>
    </row>
    <row r="94" spans="1:16" s="30" customFormat="1" x14ac:dyDescent="0.25">
      <c r="A94" s="23" t="s">
        <v>250</v>
      </c>
      <c r="B94" s="24" t="s">
        <v>251</v>
      </c>
      <c r="C94" s="23"/>
      <c r="D94" s="23" t="s">
        <v>9</v>
      </c>
      <c r="E94" s="24" t="s">
        <v>70</v>
      </c>
      <c r="F94" s="23">
        <f>F95</f>
        <v>0</v>
      </c>
      <c r="G94" s="23">
        <f t="shared" ref="G94:N94" si="20">G95</f>
        <v>1</v>
      </c>
      <c r="H94" s="23">
        <f t="shared" si="20"/>
        <v>0</v>
      </c>
      <c r="I94" s="23">
        <f t="shared" si="20"/>
        <v>0</v>
      </c>
      <c r="J94" s="23">
        <f t="shared" si="20"/>
        <v>0</v>
      </c>
      <c r="K94" s="23">
        <f t="shared" si="20"/>
        <v>0</v>
      </c>
      <c r="L94" s="23">
        <f t="shared" si="20"/>
        <v>0</v>
      </c>
      <c r="M94" s="23">
        <f t="shared" si="20"/>
        <v>0</v>
      </c>
      <c r="N94" s="23">
        <f t="shared" si="20"/>
        <v>0</v>
      </c>
      <c r="O94" s="25">
        <f>O95</f>
        <v>3852.73</v>
      </c>
    </row>
    <row r="95" spans="1:16" s="2" customFormat="1" x14ac:dyDescent="0.25">
      <c r="A95" s="7" t="s">
        <v>9</v>
      </c>
      <c r="B95" s="49" t="s">
        <v>272</v>
      </c>
      <c r="C95" s="8" t="s">
        <v>344</v>
      </c>
      <c r="D95" s="49"/>
      <c r="E95" s="49"/>
      <c r="F95" s="8"/>
      <c r="G95" s="8">
        <v>1</v>
      </c>
      <c r="H95" s="8"/>
      <c r="I95" s="8"/>
      <c r="J95" s="8"/>
      <c r="K95" s="8"/>
      <c r="L95" s="8"/>
      <c r="M95" s="8"/>
      <c r="N95" s="8"/>
      <c r="O95" s="38">
        <v>3852.73</v>
      </c>
      <c r="P95" s="2">
        <v>1</v>
      </c>
    </row>
    <row r="96" spans="1:16" s="29" customFormat="1" x14ac:dyDescent="0.25">
      <c r="A96" s="85" t="s">
        <v>10</v>
      </c>
      <c r="B96" s="85"/>
      <c r="C96" s="85"/>
      <c r="D96" s="85"/>
      <c r="E96" s="85"/>
      <c r="F96" s="27">
        <f>F56+F60+F63+F66+F69+F77+F81+F86+F91+F94</f>
        <v>15</v>
      </c>
      <c r="G96" s="81">
        <f t="shared" ref="G96:N96" si="21">G56+G60+G63+G66+G69+G77+G81+G86+G91+G94</f>
        <v>4</v>
      </c>
      <c r="H96" s="81">
        <f t="shared" si="21"/>
        <v>0</v>
      </c>
      <c r="I96" s="81">
        <f t="shared" si="21"/>
        <v>0</v>
      </c>
      <c r="J96" s="81">
        <f t="shared" si="21"/>
        <v>0</v>
      </c>
      <c r="K96" s="81">
        <f t="shared" si="21"/>
        <v>0</v>
      </c>
      <c r="L96" s="81">
        <f t="shared" si="21"/>
        <v>1</v>
      </c>
      <c r="M96" s="81">
        <f t="shared" si="21"/>
        <v>0</v>
      </c>
      <c r="N96" s="81">
        <f t="shared" si="21"/>
        <v>0</v>
      </c>
      <c r="O96" s="28">
        <f>O56+O60+O63+O66+O69+O77+O81+O86+O91+O94</f>
        <v>78545.03</v>
      </c>
    </row>
    <row r="97" spans="1:16" s="31" customFormat="1" x14ac:dyDescent="0.25">
      <c r="A97" s="83" t="s">
        <v>71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</row>
    <row r="98" spans="1:16" s="30" customFormat="1" x14ac:dyDescent="0.25">
      <c r="A98" s="23" t="s">
        <v>74</v>
      </c>
      <c r="B98" s="24" t="s">
        <v>72</v>
      </c>
      <c r="C98" s="23"/>
      <c r="D98" s="23" t="s">
        <v>9</v>
      </c>
      <c r="E98" s="24" t="s">
        <v>73</v>
      </c>
      <c r="F98" s="23">
        <f>SUM(F99:F106)</f>
        <v>6</v>
      </c>
      <c r="G98" s="23">
        <f t="shared" ref="G98:N98" si="22">SUM(G99:G106)</f>
        <v>0</v>
      </c>
      <c r="H98" s="23">
        <f t="shared" si="22"/>
        <v>0</v>
      </c>
      <c r="I98" s="23">
        <f t="shared" si="22"/>
        <v>0</v>
      </c>
      <c r="J98" s="23">
        <f t="shared" si="22"/>
        <v>0</v>
      </c>
      <c r="K98" s="23">
        <f t="shared" si="22"/>
        <v>0</v>
      </c>
      <c r="L98" s="23">
        <f t="shared" si="22"/>
        <v>1</v>
      </c>
      <c r="M98" s="23">
        <f t="shared" si="22"/>
        <v>0</v>
      </c>
      <c r="N98" s="23">
        <f t="shared" si="22"/>
        <v>0</v>
      </c>
      <c r="O98" s="25">
        <f>SUM(O99:O106)</f>
        <v>28702.18</v>
      </c>
    </row>
    <row r="99" spans="1:16" s="2" customFormat="1" x14ac:dyDescent="0.25">
      <c r="A99" s="8" t="s">
        <v>1</v>
      </c>
      <c r="B99" s="84" t="s">
        <v>14</v>
      </c>
      <c r="C99" s="84"/>
      <c r="D99" s="84"/>
      <c r="E99" s="84"/>
      <c r="F99" s="8"/>
      <c r="G99" s="8"/>
      <c r="H99" s="8"/>
      <c r="I99" s="8"/>
      <c r="J99" s="8"/>
      <c r="K99" s="8"/>
      <c r="L99" s="8"/>
      <c r="M99" s="8"/>
      <c r="N99" s="8"/>
      <c r="O99" s="9"/>
    </row>
    <row r="100" spans="1:16" s="2" customFormat="1" x14ac:dyDescent="0.25">
      <c r="A100" s="7" t="s">
        <v>9</v>
      </c>
      <c r="B100" s="67" t="s">
        <v>512</v>
      </c>
      <c r="C100" s="8" t="s">
        <v>513</v>
      </c>
      <c r="D100" s="67"/>
      <c r="E100" s="67"/>
      <c r="F100" s="8">
        <v>1</v>
      </c>
      <c r="G100" s="8"/>
      <c r="H100" s="8"/>
      <c r="I100" s="8"/>
      <c r="J100" s="8"/>
      <c r="K100" s="8"/>
      <c r="L100" s="8"/>
      <c r="M100" s="8"/>
      <c r="N100" s="8"/>
      <c r="O100" s="38">
        <v>3825.77</v>
      </c>
    </row>
    <row r="101" spans="1:16" s="2" customFormat="1" x14ac:dyDescent="0.25">
      <c r="A101" s="7" t="s">
        <v>9</v>
      </c>
      <c r="B101" s="68" t="s">
        <v>514</v>
      </c>
      <c r="C101" s="71" t="s">
        <v>515</v>
      </c>
      <c r="D101" s="68"/>
      <c r="E101" s="68"/>
      <c r="F101" s="8">
        <v>0</v>
      </c>
      <c r="G101" s="8"/>
      <c r="H101" s="8"/>
      <c r="I101" s="8"/>
      <c r="J101" s="8"/>
      <c r="K101" s="8"/>
      <c r="L101" s="8">
        <v>1</v>
      </c>
      <c r="M101" s="8"/>
      <c r="N101" s="8"/>
      <c r="O101" s="38">
        <v>5747.56</v>
      </c>
    </row>
    <row r="102" spans="1:16" s="2" customFormat="1" x14ac:dyDescent="0.25">
      <c r="A102" s="7" t="s">
        <v>9</v>
      </c>
      <c r="B102" s="67" t="s">
        <v>278</v>
      </c>
      <c r="C102" s="8" t="s">
        <v>346</v>
      </c>
      <c r="D102" s="67"/>
      <c r="E102" s="67"/>
      <c r="F102" s="8">
        <v>1</v>
      </c>
      <c r="G102" s="8"/>
      <c r="H102" s="8"/>
      <c r="I102" s="8"/>
      <c r="J102" s="8"/>
      <c r="K102" s="8"/>
      <c r="L102" s="8"/>
      <c r="M102" s="8"/>
      <c r="N102" s="8"/>
      <c r="O102" s="38">
        <v>3825.77</v>
      </c>
    </row>
    <row r="103" spans="1:16" s="2" customFormat="1" x14ac:dyDescent="0.25">
      <c r="A103" s="7" t="s">
        <v>9</v>
      </c>
      <c r="B103" s="67" t="s">
        <v>516</v>
      </c>
      <c r="C103" s="8" t="s">
        <v>517</v>
      </c>
      <c r="D103" s="67"/>
      <c r="E103" s="67"/>
      <c r="F103" s="8">
        <v>1</v>
      </c>
      <c r="G103" s="8"/>
      <c r="H103" s="8"/>
      <c r="I103" s="8"/>
      <c r="J103" s="8"/>
      <c r="K103" s="8"/>
      <c r="L103" s="8"/>
      <c r="M103" s="8"/>
      <c r="N103" s="8"/>
      <c r="O103" s="38">
        <v>3825.77</v>
      </c>
    </row>
    <row r="104" spans="1:16" s="2" customFormat="1" x14ac:dyDescent="0.25">
      <c r="A104" s="7" t="s">
        <v>9</v>
      </c>
      <c r="B104" s="67" t="s">
        <v>290</v>
      </c>
      <c r="C104" s="8" t="s">
        <v>348</v>
      </c>
      <c r="D104" s="67"/>
      <c r="E104" s="67"/>
      <c r="F104" s="8">
        <v>1</v>
      </c>
      <c r="G104" s="8"/>
      <c r="H104" s="8"/>
      <c r="I104" s="8"/>
      <c r="J104" s="8"/>
      <c r="K104" s="8"/>
      <c r="L104" s="8"/>
      <c r="M104" s="8"/>
      <c r="N104" s="8"/>
      <c r="O104" s="38">
        <v>3825.77</v>
      </c>
      <c r="P104" s="2">
        <v>1</v>
      </c>
    </row>
    <row r="105" spans="1:16" s="2" customFormat="1" x14ac:dyDescent="0.25">
      <c r="A105" s="7" t="s">
        <v>9</v>
      </c>
      <c r="B105" s="67" t="s">
        <v>518</v>
      </c>
      <c r="C105" s="8" t="s">
        <v>519</v>
      </c>
      <c r="D105" s="67"/>
      <c r="E105" s="67"/>
      <c r="F105" s="8">
        <v>1</v>
      </c>
      <c r="G105" s="8"/>
      <c r="H105" s="8"/>
      <c r="I105" s="8"/>
      <c r="J105" s="8"/>
      <c r="K105" s="8"/>
      <c r="L105" s="8"/>
      <c r="M105" s="8"/>
      <c r="N105" s="8"/>
      <c r="O105" s="38">
        <v>3825.77</v>
      </c>
      <c r="P105" s="2">
        <v>6</v>
      </c>
    </row>
    <row r="106" spans="1:16" s="2" customFormat="1" x14ac:dyDescent="0.25">
      <c r="A106" s="7" t="s">
        <v>9</v>
      </c>
      <c r="B106" s="67" t="s">
        <v>520</v>
      </c>
      <c r="C106" s="8" t="s">
        <v>521</v>
      </c>
      <c r="D106" s="67"/>
      <c r="E106" s="67"/>
      <c r="F106" s="8">
        <v>1</v>
      </c>
      <c r="G106" s="8"/>
      <c r="H106" s="8"/>
      <c r="I106" s="8"/>
      <c r="J106" s="8"/>
      <c r="K106" s="8"/>
      <c r="L106" s="8"/>
      <c r="M106" s="8"/>
      <c r="N106" s="8"/>
      <c r="O106" s="38">
        <v>3825.77</v>
      </c>
    </row>
    <row r="107" spans="1:16" s="30" customFormat="1" x14ac:dyDescent="0.25">
      <c r="A107" s="23" t="s">
        <v>75</v>
      </c>
      <c r="B107" s="24" t="s">
        <v>76</v>
      </c>
      <c r="C107" s="23"/>
      <c r="D107" s="23" t="s">
        <v>9</v>
      </c>
      <c r="E107" s="24" t="s">
        <v>77</v>
      </c>
      <c r="F107" s="23">
        <f>SUM(F108:F109)</f>
        <v>1</v>
      </c>
      <c r="G107" s="23">
        <f t="shared" ref="G107:N107" si="23">SUM(G108:G109)</f>
        <v>0</v>
      </c>
      <c r="H107" s="23">
        <f t="shared" si="23"/>
        <v>0</v>
      </c>
      <c r="I107" s="23">
        <f t="shared" si="23"/>
        <v>0</v>
      </c>
      <c r="J107" s="23">
        <f t="shared" si="23"/>
        <v>0</v>
      </c>
      <c r="K107" s="23">
        <f t="shared" si="23"/>
        <v>0</v>
      </c>
      <c r="L107" s="23">
        <f t="shared" si="23"/>
        <v>0</v>
      </c>
      <c r="M107" s="23">
        <f t="shared" si="23"/>
        <v>0</v>
      </c>
      <c r="N107" s="23">
        <f t="shared" si="23"/>
        <v>0</v>
      </c>
      <c r="O107" s="25">
        <f>SUM(O108:O109)</f>
        <v>3825.77</v>
      </c>
    </row>
    <row r="108" spans="1:16" s="2" customFormat="1" x14ac:dyDescent="0.25">
      <c r="A108" s="8" t="s">
        <v>1</v>
      </c>
      <c r="B108" s="84" t="s">
        <v>14</v>
      </c>
      <c r="C108" s="84"/>
      <c r="D108" s="84"/>
      <c r="E108" s="84"/>
      <c r="F108" s="8"/>
      <c r="G108" s="8"/>
      <c r="H108" s="8"/>
      <c r="I108" s="8"/>
      <c r="J108" s="8"/>
      <c r="K108" s="8"/>
      <c r="L108" s="8"/>
      <c r="M108" s="8"/>
      <c r="N108" s="8"/>
      <c r="O108" s="9"/>
    </row>
    <row r="109" spans="1:16" s="2" customFormat="1" x14ac:dyDescent="0.25">
      <c r="A109" s="7" t="s">
        <v>9</v>
      </c>
      <c r="B109" s="67" t="s">
        <v>239</v>
      </c>
      <c r="C109" s="8" t="s">
        <v>347</v>
      </c>
      <c r="D109" s="67"/>
      <c r="E109" s="67"/>
      <c r="F109" s="8">
        <v>1</v>
      </c>
      <c r="G109" s="8"/>
      <c r="H109" s="8"/>
      <c r="I109" s="8"/>
      <c r="J109" s="8"/>
      <c r="K109" s="8"/>
      <c r="L109" s="8"/>
      <c r="M109" s="8"/>
      <c r="N109" s="8"/>
      <c r="O109" s="38">
        <v>3825.77</v>
      </c>
      <c r="P109" s="2">
        <v>1</v>
      </c>
    </row>
    <row r="110" spans="1:16" s="26" customFormat="1" x14ac:dyDescent="0.25">
      <c r="A110" s="23" t="s">
        <v>78</v>
      </c>
      <c r="B110" s="24" t="s">
        <v>79</v>
      </c>
      <c r="C110" s="23"/>
      <c r="D110" s="23" t="s">
        <v>9</v>
      </c>
      <c r="E110" s="24" t="s">
        <v>73</v>
      </c>
      <c r="F110" s="23">
        <f>SUM(F111:F112)</f>
        <v>1</v>
      </c>
      <c r="G110" s="23">
        <f t="shared" ref="G110:N110" si="24">SUM(G111:G112)</f>
        <v>0</v>
      </c>
      <c r="H110" s="23">
        <f t="shared" si="24"/>
        <v>0</v>
      </c>
      <c r="I110" s="23">
        <f t="shared" si="24"/>
        <v>0</v>
      </c>
      <c r="J110" s="23">
        <f t="shared" si="24"/>
        <v>0</v>
      </c>
      <c r="K110" s="23">
        <f t="shared" si="24"/>
        <v>0</v>
      </c>
      <c r="L110" s="23">
        <f t="shared" si="24"/>
        <v>0</v>
      </c>
      <c r="M110" s="23">
        <f t="shared" si="24"/>
        <v>0</v>
      </c>
      <c r="N110" s="23">
        <f t="shared" si="24"/>
        <v>0</v>
      </c>
      <c r="O110" s="25">
        <f t="shared" ref="O110" si="25">SUM(O111:O112)</f>
        <v>3825.77</v>
      </c>
    </row>
    <row r="111" spans="1:16" s="2" customFormat="1" x14ac:dyDescent="0.25">
      <c r="A111" s="8" t="s">
        <v>1</v>
      </c>
      <c r="B111" s="84" t="s">
        <v>14</v>
      </c>
      <c r="C111" s="84"/>
      <c r="D111" s="84"/>
      <c r="E111" s="84"/>
      <c r="F111" s="8"/>
      <c r="G111" s="8"/>
      <c r="H111" s="8"/>
      <c r="I111" s="8"/>
      <c r="J111" s="8"/>
      <c r="K111" s="8"/>
      <c r="L111" s="8"/>
      <c r="M111" s="8"/>
      <c r="N111" s="8"/>
      <c r="O111" s="9"/>
    </row>
    <row r="112" spans="1:16" s="10" customFormat="1" x14ac:dyDescent="0.25">
      <c r="A112" s="7" t="s">
        <v>9</v>
      </c>
      <c r="B112" s="67" t="s">
        <v>206</v>
      </c>
      <c r="C112" s="8" t="s">
        <v>349</v>
      </c>
      <c r="D112" s="67"/>
      <c r="E112" s="67"/>
      <c r="F112" s="8">
        <v>1</v>
      </c>
      <c r="G112" s="8"/>
      <c r="H112" s="8"/>
      <c r="I112" s="8"/>
      <c r="J112" s="8"/>
      <c r="K112" s="8"/>
      <c r="L112" s="8"/>
      <c r="M112" s="8"/>
      <c r="N112" s="8"/>
      <c r="O112" s="38">
        <v>3825.77</v>
      </c>
      <c r="P112" s="10">
        <v>1</v>
      </c>
    </row>
    <row r="113" spans="1:16" s="26" customFormat="1" x14ac:dyDescent="0.25">
      <c r="A113" s="23" t="s">
        <v>80</v>
      </c>
      <c r="B113" s="24" t="s">
        <v>81</v>
      </c>
      <c r="C113" s="23"/>
      <c r="D113" s="23" t="s">
        <v>9</v>
      </c>
      <c r="E113" s="24" t="s">
        <v>73</v>
      </c>
      <c r="F113" s="23">
        <f>SUM(F114:F115)</f>
        <v>1</v>
      </c>
      <c r="G113" s="23">
        <f t="shared" ref="G113:O113" si="26">SUM(G114:G115)</f>
        <v>0</v>
      </c>
      <c r="H113" s="23">
        <f t="shared" si="26"/>
        <v>0</v>
      </c>
      <c r="I113" s="23">
        <f t="shared" si="26"/>
        <v>0</v>
      </c>
      <c r="J113" s="23">
        <f t="shared" si="26"/>
        <v>0</v>
      </c>
      <c r="K113" s="23">
        <f t="shared" si="26"/>
        <v>0</v>
      </c>
      <c r="L113" s="23">
        <f t="shared" si="26"/>
        <v>0</v>
      </c>
      <c r="M113" s="23">
        <f t="shared" si="26"/>
        <v>0</v>
      </c>
      <c r="N113" s="23">
        <f t="shared" si="26"/>
        <v>0</v>
      </c>
      <c r="O113" s="25">
        <f t="shared" si="26"/>
        <v>3825.77</v>
      </c>
    </row>
    <row r="114" spans="1:16" s="2" customFormat="1" x14ac:dyDescent="0.25">
      <c r="A114" s="8" t="s">
        <v>1</v>
      </c>
      <c r="B114" s="84" t="s">
        <v>14</v>
      </c>
      <c r="C114" s="84"/>
      <c r="D114" s="84"/>
      <c r="E114" s="84"/>
      <c r="F114" s="8"/>
      <c r="G114" s="8"/>
      <c r="H114" s="8"/>
      <c r="I114" s="8"/>
      <c r="J114" s="8"/>
      <c r="K114" s="8"/>
      <c r="L114" s="8"/>
      <c r="M114" s="8"/>
      <c r="N114" s="8"/>
      <c r="O114" s="9"/>
    </row>
    <row r="115" spans="1:16" s="2" customFormat="1" x14ac:dyDescent="0.25">
      <c r="A115" s="7" t="s">
        <v>9</v>
      </c>
      <c r="B115" s="67" t="s">
        <v>205</v>
      </c>
      <c r="C115" s="8" t="s">
        <v>350</v>
      </c>
      <c r="D115" s="67"/>
      <c r="E115" s="67"/>
      <c r="F115" s="8">
        <v>1</v>
      </c>
      <c r="G115" s="8"/>
      <c r="H115" s="8"/>
      <c r="I115" s="8"/>
      <c r="J115" s="8"/>
      <c r="K115" s="8"/>
      <c r="L115" s="8"/>
      <c r="M115" s="8"/>
      <c r="N115" s="8"/>
      <c r="O115" s="38">
        <v>3825.77</v>
      </c>
      <c r="P115" s="2">
        <v>1</v>
      </c>
    </row>
    <row r="116" spans="1:16" s="30" customFormat="1" x14ac:dyDescent="0.25">
      <c r="A116" s="23" t="s">
        <v>82</v>
      </c>
      <c r="B116" s="24" t="s">
        <v>62</v>
      </c>
      <c r="C116" s="23"/>
      <c r="D116" s="23" t="s">
        <v>9</v>
      </c>
      <c r="E116" s="24" t="s">
        <v>73</v>
      </c>
      <c r="F116" s="23">
        <f>SUM(F117:F118)</f>
        <v>1</v>
      </c>
      <c r="G116" s="23">
        <f t="shared" ref="G116:O116" si="27">SUM(G117:G118)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  <c r="L116" s="23">
        <f t="shared" si="27"/>
        <v>0</v>
      </c>
      <c r="M116" s="23">
        <f t="shared" si="27"/>
        <v>0</v>
      </c>
      <c r="N116" s="23">
        <f t="shared" si="27"/>
        <v>0</v>
      </c>
      <c r="O116" s="25">
        <f t="shared" si="27"/>
        <v>3825.77</v>
      </c>
    </row>
    <row r="117" spans="1:16" s="2" customFormat="1" x14ac:dyDescent="0.25">
      <c r="A117" s="8" t="s">
        <v>1</v>
      </c>
      <c r="B117" s="84" t="s">
        <v>14</v>
      </c>
      <c r="C117" s="84"/>
      <c r="D117" s="84"/>
      <c r="E117" s="84"/>
      <c r="F117" s="8"/>
      <c r="G117" s="8"/>
      <c r="H117" s="8"/>
      <c r="I117" s="8"/>
      <c r="J117" s="8"/>
      <c r="K117" s="8"/>
      <c r="L117" s="8"/>
      <c r="M117" s="8"/>
      <c r="N117" s="8"/>
      <c r="O117" s="9"/>
    </row>
    <row r="118" spans="1:16" s="2" customFormat="1" x14ac:dyDescent="0.25">
      <c r="A118" s="7" t="s">
        <v>9</v>
      </c>
      <c r="B118" s="67" t="s">
        <v>207</v>
      </c>
      <c r="C118" s="8" t="s">
        <v>351</v>
      </c>
      <c r="D118" s="67"/>
      <c r="E118" s="67"/>
      <c r="F118" s="8">
        <v>1</v>
      </c>
      <c r="G118" s="8"/>
      <c r="H118" s="8"/>
      <c r="I118" s="8"/>
      <c r="J118" s="8"/>
      <c r="K118" s="8"/>
      <c r="L118" s="8"/>
      <c r="M118" s="8"/>
      <c r="N118" s="8"/>
      <c r="O118" s="38">
        <v>3825.77</v>
      </c>
      <c r="P118" s="2">
        <v>1</v>
      </c>
    </row>
    <row r="119" spans="1:16" s="30" customFormat="1" x14ac:dyDescent="0.25">
      <c r="A119" s="23" t="s">
        <v>83</v>
      </c>
      <c r="B119" s="24" t="s">
        <v>84</v>
      </c>
      <c r="C119" s="23"/>
      <c r="D119" s="23" t="s">
        <v>9</v>
      </c>
      <c r="E119" s="24" t="s">
        <v>73</v>
      </c>
      <c r="F119" s="23">
        <f>SUM(F120:F121)</f>
        <v>1</v>
      </c>
      <c r="G119" s="23">
        <f t="shared" ref="G119:O119" si="28">SUM(G120:G121)</f>
        <v>0</v>
      </c>
      <c r="H119" s="23">
        <f t="shared" si="28"/>
        <v>0</v>
      </c>
      <c r="I119" s="23">
        <f t="shared" si="28"/>
        <v>0</v>
      </c>
      <c r="J119" s="23">
        <f t="shared" si="28"/>
        <v>0</v>
      </c>
      <c r="K119" s="23">
        <f t="shared" si="28"/>
        <v>0</v>
      </c>
      <c r="L119" s="23">
        <f t="shared" si="28"/>
        <v>0</v>
      </c>
      <c r="M119" s="23">
        <f t="shared" si="28"/>
        <v>0</v>
      </c>
      <c r="N119" s="23">
        <f t="shared" si="28"/>
        <v>0</v>
      </c>
      <c r="O119" s="25">
        <f t="shared" si="28"/>
        <v>3825.77</v>
      </c>
    </row>
    <row r="120" spans="1:16" s="2" customFormat="1" x14ac:dyDescent="0.25">
      <c r="A120" s="8" t="s">
        <v>1</v>
      </c>
      <c r="B120" s="84" t="s">
        <v>14</v>
      </c>
      <c r="C120" s="84"/>
      <c r="D120" s="84"/>
      <c r="E120" s="84"/>
      <c r="F120" s="8"/>
      <c r="G120" s="8"/>
      <c r="H120" s="8"/>
      <c r="I120" s="8"/>
      <c r="J120" s="8"/>
      <c r="K120" s="8"/>
      <c r="L120" s="8"/>
      <c r="M120" s="8"/>
      <c r="N120" s="8"/>
      <c r="O120" s="9"/>
    </row>
    <row r="121" spans="1:16" s="2" customFormat="1" x14ac:dyDescent="0.25">
      <c r="A121" s="7" t="s">
        <v>9</v>
      </c>
      <c r="B121" s="67" t="s">
        <v>208</v>
      </c>
      <c r="C121" s="8" t="s">
        <v>352</v>
      </c>
      <c r="D121" s="67"/>
      <c r="E121" s="67"/>
      <c r="F121" s="8">
        <v>1</v>
      </c>
      <c r="G121" s="8"/>
      <c r="H121" s="8"/>
      <c r="I121" s="8"/>
      <c r="J121" s="8"/>
      <c r="K121" s="8"/>
      <c r="L121" s="8"/>
      <c r="M121" s="8"/>
      <c r="N121" s="8"/>
      <c r="O121" s="38">
        <v>3825.77</v>
      </c>
      <c r="P121" s="2">
        <v>1</v>
      </c>
    </row>
    <row r="122" spans="1:16" s="30" customFormat="1" x14ac:dyDescent="0.25">
      <c r="A122" s="23" t="s">
        <v>85</v>
      </c>
      <c r="B122" s="24" t="s">
        <v>86</v>
      </c>
      <c r="C122" s="23"/>
      <c r="D122" s="23" t="s">
        <v>9</v>
      </c>
      <c r="E122" s="24" t="s">
        <v>73</v>
      </c>
      <c r="F122" s="23">
        <f>SUM(F123:F124)</f>
        <v>1</v>
      </c>
      <c r="G122" s="23">
        <f t="shared" ref="G122:O122" si="29">SUM(G123:G124)</f>
        <v>0</v>
      </c>
      <c r="H122" s="23">
        <f t="shared" si="29"/>
        <v>0</v>
      </c>
      <c r="I122" s="23">
        <f t="shared" si="29"/>
        <v>0</v>
      </c>
      <c r="J122" s="23">
        <f t="shared" si="29"/>
        <v>0</v>
      </c>
      <c r="K122" s="23">
        <f t="shared" si="29"/>
        <v>0</v>
      </c>
      <c r="L122" s="23">
        <f t="shared" si="29"/>
        <v>0</v>
      </c>
      <c r="M122" s="23">
        <f t="shared" si="29"/>
        <v>0</v>
      </c>
      <c r="N122" s="23">
        <f t="shared" si="29"/>
        <v>0</v>
      </c>
      <c r="O122" s="25">
        <f t="shared" si="29"/>
        <v>3825.77</v>
      </c>
    </row>
    <row r="123" spans="1:16" s="2" customFormat="1" x14ac:dyDescent="0.25">
      <c r="A123" s="8" t="s">
        <v>1</v>
      </c>
      <c r="B123" s="84" t="s">
        <v>14</v>
      </c>
      <c r="C123" s="84"/>
      <c r="D123" s="84"/>
      <c r="E123" s="84"/>
      <c r="F123" s="8"/>
      <c r="G123" s="8"/>
      <c r="H123" s="8"/>
      <c r="I123" s="8"/>
      <c r="J123" s="8"/>
      <c r="K123" s="8"/>
      <c r="L123" s="8"/>
      <c r="M123" s="8"/>
      <c r="N123" s="8"/>
      <c r="O123" s="9"/>
    </row>
    <row r="124" spans="1:16" s="2" customFormat="1" x14ac:dyDescent="0.25">
      <c r="A124" s="7" t="s">
        <v>9</v>
      </c>
      <c r="B124" s="67" t="s">
        <v>522</v>
      </c>
      <c r="C124" s="8" t="s">
        <v>523</v>
      </c>
      <c r="D124" s="67"/>
      <c r="E124" s="67"/>
      <c r="F124" s="8">
        <v>1</v>
      </c>
      <c r="G124" s="8"/>
      <c r="H124" s="8"/>
      <c r="I124" s="8"/>
      <c r="J124" s="8"/>
      <c r="K124" s="8"/>
      <c r="L124" s="8"/>
      <c r="M124" s="8"/>
      <c r="N124" s="8"/>
      <c r="O124" s="38">
        <v>3825.77</v>
      </c>
      <c r="P124" s="2">
        <v>1</v>
      </c>
    </row>
    <row r="125" spans="1:16" s="26" customFormat="1" x14ac:dyDescent="0.25">
      <c r="A125" s="23" t="s">
        <v>87</v>
      </c>
      <c r="B125" s="24" t="s">
        <v>88</v>
      </c>
      <c r="C125" s="23"/>
      <c r="D125" s="23" t="s">
        <v>9</v>
      </c>
      <c r="E125" s="24" t="s">
        <v>73</v>
      </c>
      <c r="F125" s="23">
        <f>SUM(F126:F128)</f>
        <v>1</v>
      </c>
      <c r="G125" s="23">
        <f t="shared" ref="G125:O125" si="30">SUM(G126:G128)</f>
        <v>0</v>
      </c>
      <c r="H125" s="23">
        <f t="shared" si="30"/>
        <v>0</v>
      </c>
      <c r="I125" s="23">
        <f t="shared" si="30"/>
        <v>0</v>
      </c>
      <c r="J125" s="23">
        <f t="shared" si="30"/>
        <v>0</v>
      </c>
      <c r="K125" s="23">
        <f t="shared" si="30"/>
        <v>0</v>
      </c>
      <c r="L125" s="23">
        <f t="shared" si="30"/>
        <v>0</v>
      </c>
      <c r="M125" s="23">
        <f t="shared" si="30"/>
        <v>0</v>
      </c>
      <c r="N125" s="23">
        <f t="shared" si="30"/>
        <v>0</v>
      </c>
      <c r="O125" s="25">
        <f t="shared" si="30"/>
        <v>3825.77</v>
      </c>
    </row>
    <row r="126" spans="1:16" s="10" customFormat="1" x14ac:dyDescent="0.25">
      <c r="A126" s="8" t="s">
        <v>1</v>
      </c>
      <c r="B126" s="84" t="s">
        <v>14</v>
      </c>
      <c r="C126" s="84"/>
      <c r="D126" s="84"/>
      <c r="E126" s="84"/>
      <c r="F126" s="8"/>
      <c r="G126" s="8"/>
      <c r="H126" s="8"/>
      <c r="I126" s="8"/>
      <c r="J126" s="8"/>
      <c r="K126" s="8"/>
      <c r="L126" s="8"/>
      <c r="M126" s="8"/>
      <c r="N126" s="8"/>
      <c r="O126" s="9"/>
    </row>
    <row r="127" spans="1:16" s="2" customFormat="1" x14ac:dyDescent="0.25">
      <c r="A127" s="7" t="s">
        <v>9</v>
      </c>
      <c r="B127" s="67" t="s">
        <v>426</v>
      </c>
      <c r="C127" s="8" t="s">
        <v>427</v>
      </c>
      <c r="D127" s="67"/>
      <c r="E127" s="67"/>
      <c r="F127" s="8">
        <v>1</v>
      </c>
      <c r="G127" s="8"/>
      <c r="H127" s="8"/>
      <c r="I127" s="8"/>
      <c r="J127" s="8"/>
      <c r="K127" s="8"/>
      <c r="L127" s="8"/>
      <c r="M127" s="8"/>
      <c r="N127" s="8"/>
      <c r="O127" s="38">
        <v>3825.77</v>
      </c>
      <c r="P127" s="2">
        <v>1</v>
      </c>
    </row>
    <row r="128" spans="1:16" s="2" customFormat="1" x14ac:dyDescent="0.25">
      <c r="A128" s="7"/>
      <c r="B128" s="84"/>
      <c r="C128" s="84"/>
      <c r="D128" s="84"/>
      <c r="E128" s="84"/>
      <c r="F128" s="8"/>
      <c r="G128" s="8"/>
      <c r="H128" s="8"/>
      <c r="I128" s="8"/>
      <c r="J128" s="8"/>
      <c r="K128" s="8"/>
      <c r="L128" s="8"/>
      <c r="M128" s="8"/>
      <c r="N128" s="8"/>
      <c r="O128" s="19"/>
    </row>
    <row r="129" spans="1:16" s="26" customFormat="1" x14ac:dyDescent="0.25">
      <c r="A129" s="23" t="s">
        <v>89</v>
      </c>
      <c r="B129" s="24" t="s">
        <v>90</v>
      </c>
      <c r="C129" s="23"/>
      <c r="D129" s="23" t="s">
        <v>9</v>
      </c>
      <c r="E129" s="24" t="s">
        <v>73</v>
      </c>
      <c r="F129" s="23">
        <f>SUM(F130:F132)</f>
        <v>2</v>
      </c>
      <c r="G129" s="23">
        <f t="shared" ref="G129:O129" si="31">SUM(G130:G132)</f>
        <v>0</v>
      </c>
      <c r="H129" s="23">
        <f t="shared" si="31"/>
        <v>0</v>
      </c>
      <c r="I129" s="23">
        <f t="shared" si="31"/>
        <v>0</v>
      </c>
      <c r="J129" s="23">
        <f t="shared" si="31"/>
        <v>0</v>
      </c>
      <c r="K129" s="23">
        <f t="shared" si="31"/>
        <v>0</v>
      </c>
      <c r="L129" s="23">
        <f t="shared" si="31"/>
        <v>0</v>
      </c>
      <c r="M129" s="23">
        <f t="shared" si="31"/>
        <v>0</v>
      </c>
      <c r="N129" s="23">
        <f t="shared" si="31"/>
        <v>0</v>
      </c>
      <c r="O129" s="25">
        <f t="shared" si="31"/>
        <v>7651.54</v>
      </c>
    </row>
    <row r="130" spans="1:16" s="10" customFormat="1" x14ac:dyDescent="0.25">
      <c r="A130" s="8" t="s">
        <v>1</v>
      </c>
      <c r="B130" s="84" t="s">
        <v>14</v>
      </c>
      <c r="C130" s="84"/>
      <c r="D130" s="84"/>
      <c r="E130" s="84"/>
      <c r="F130" s="8"/>
      <c r="G130" s="8"/>
      <c r="H130" s="8"/>
      <c r="I130" s="8"/>
      <c r="J130" s="8"/>
      <c r="K130" s="8"/>
      <c r="L130" s="8"/>
      <c r="M130" s="8"/>
      <c r="N130" s="8"/>
      <c r="O130" s="9"/>
    </row>
    <row r="131" spans="1:16" s="2" customFormat="1" x14ac:dyDescent="0.25">
      <c r="A131" s="7" t="s">
        <v>9</v>
      </c>
      <c r="B131" s="67" t="s">
        <v>209</v>
      </c>
      <c r="C131" s="8" t="s">
        <v>353</v>
      </c>
      <c r="D131" s="67"/>
      <c r="E131" s="67"/>
      <c r="F131" s="8">
        <v>1</v>
      </c>
      <c r="G131" s="8"/>
      <c r="H131" s="8"/>
      <c r="I131" s="8"/>
      <c r="J131" s="8"/>
      <c r="K131" s="8"/>
      <c r="L131" s="8"/>
      <c r="M131" s="8"/>
      <c r="N131" s="8"/>
      <c r="O131" s="38">
        <v>3825.77</v>
      </c>
    </row>
    <row r="132" spans="1:16" s="2" customFormat="1" x14ac:dyDescent="0.25">
      <c r="A132" s="7" t="s">
        <v>9</v>
      </c>
      <c r="B132" s="67" t="s">
        <v>266</v>
      </c>
      <c r="C132" s="8" t="s">
        <v>354</v>
      </c>
      <c r="D132" s="67"/>
      <c r="E132" s="67"/>
      <c r="F132" s="8">
        <v>1</v>
      </c>
      <c r="G132" s="8"/>
      <c r="H132" s="8"/>
      <c r="I132" s="8"/>
      <c r="J132" s="8"/>
      <c r="K132" s="8"/>
      <c r="L132" s="8"/>
      <c r="M132" s="8"/>
      <c r="N132" s="8"/>
      <c r="O132" s="38">
        <v>3825.77</v>
      </c>
      <c r="P132" s="2">
        <v>2</v>
      </c>
    </row>
    <row r="133" spans="1:16" s="26" customFormat="1" x14ac:dyDescent="0.25">
      <c r="A133" s="23" t="s">
        <v>247</v>
      </c>
      <c r="B133" s="24" t="s">
        <v>248</v>
      </c>
      <c r="C133" s="23"/>
      <c r="D133" s="23" t="s">
        <v>9</v>
      </c>
      <c r="E133" s="24" t="s">
        <v>246</v>
      </c>
      <c r="F133" s="23">
        <f>SUM(F134:F135)</f>
        <v>2</v>
      </c>
      <c r="G133" s="23">
        <f t="shared" ref="G133:O133" si="32">SUM(G134:G135)</f>
        <v>0</v>
      </c>
      <c r="H133" s="23">
        <f t="shared" si="32"/>
        <v>0</v>
      </c>
      <c r="I133" s="23">
        <f t="shared" si="32"/>
        <v>0</v>
      </c>
      <c r="J133" s="23">
        <f t="shared" si="32"/>
        <v>0</v>
      </c>
      <c r="K133" s="23">
        <f t="shared" si="32"/>
        <v>0</v>
      </c>
      <c r="L133" s="23">
        <f t="shared" si="32"/>
        <v>0</v>
      </c>
      <c r="M133" s="23">
        <f t="shared" si="32"/>
        <v>0</v>
      </c>
      <c r="N133" s="23">
        <f t="shared" si="32"/>
        <v>0</v>
      </c>
      <c r="O133" s="25">
        <f t="shared" si="32"/>
        <v>7651.54</v>
      </c>
    </row>
    <row r="134" spans="1:16" s="2" customFormat="1" x14ac:dyDescent="0.25">
      <c r="A134" s="7" t="s">
        <v>9</v>
      </c>
      <c r="B134" s="67" t="s">
        <v>273</v>
      </c>
      <c r="C134" s="8" t="s">
        <v>355</v>
      </c>
      <c r="D134" s="67"/>
      <c r="E134" s="67"/>
      <c r="F134" s="8">
        <v>1</v>
      </c>
      <c r="G134" s="8"/>
      <c r="H134" s="8"/>
      <c r="I134" s="8"/>
      <c r="J134" s="8"/>
      <c r="K134" s="8"/>
      <c r="L134" s="8"/>
      <c r="M134" s="8"/>
      <c r="N134" s="8"/>
      <c r="O134" s="38">
        <v>3825.77</v>
      </c>
    </row>
    <row r="135" spans="1:16" s="2" customFormat="1" x14ac:dyDescent="0.25">
      <c r="A135" s="7" t="s">
        <v>9</v>
      </c>
      <c r="B135" s="49" t="s">
        <v>249</v>
      </c>
      <c r="C135" s="8" t="s">
        <v>356</v>
      </c>
      <c r="D135" s="49"/>
      <c r="E135" s="49"/>
      <c r="F135" s="8">
        <v>1</v>
      </c>
      <c r="G135" s="8"/>
      <c r="H135" s="8"/>
      <c r="I135" s="8"/>
      <c r="J135" s="8"/>
      <c r="K135" s="8"/>
      <c r="L135" s="8"/>
      <c r="M135" s="8"/>
      <c r="N135" s="8"/>
      <c r="O135" s="38">
        <v>3825.77</v>
      </c>
      <c r="P135" s="2">
        <v>2</v>
      </c>
    </row>
    <row r="136" spans="1:16" s="29" customFormat="1" x14ac:dyDescent="0.25">
      <c r="A136" s="85" t="s">
        <v>10</v>
      </c>
      <c r="B136" s="85"/>
      <c r="C136" s="85"/>
      <c r="D136" s="85"/>
      <c r="E136" s="85"/>
      <c r="F136" s="27">
        <f>F98+F107+F110+F113+F116+F119+F122+F125+F129+F133</f>
        <v>17</v>
      </c>
      <c r="G136" s="81">
        <f t="shared" ref="G136:N136" si="33">G98+G107+G110+G113+G116+G119+G122+G125+G129+G133</f>
        <v>0</v>
      </c>
      <c r="H136" s="81">
        <f t="shared" si="33"/>
        <v>0</v>
      </c>
      <c r="I136" s="81">
        <f t="shared" si="33"/>
        <v>0</v>
      </c>
      <c r="J136" s="81">
        <f t="shared" si="33"/>
        <v>0</v>
      </c>
      <c r="K136" s="81">
        <f t="shared" si="33"/>
        <v>0</v>
      </c>
      <c r="L136" s="81">
        <f t="shared" si="33"/>
        <v>1</v>
      </c>
      <c r="M136" s="81">
        <f t="shared" si="33"/>
        <v>0</v>
      </c>
      <c r="N136" s="81">
        <f t="shared" si="33"/>
        <v>0</v>
      </c>
      <c r="O136" s="37">
        <f>O133+O129+O125+O122+O119+O116+O113+O110+O107+O98</f>
        <v>70785.649999999994</v>
      </c>
    </row>
    <row r="137" spans="1:16" s="22" customFormat="1" x14ac:dyDescent="0.25">
      <c r="A137" s="83" t="s">
        <v>91</v>
      </c>
      <c r="B137" s="83"/>
      <c r="C137" s="83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3"/>
      <c r="O137" s="83"/>
    </row>
    <row r="138" spans="1:16" s="30" customFormat="1" x14ac:dyDescent="0.25">
      <c r="A138" s="23" t="s">
        <v>92</v>
      </c>
      <c r="B138" s="24" t="s">
        <v>93</v>
      </c>
      <c r="C138" s="23"/>
      <c r="D138" s="23" t="s">
        <v>9</v>
      </c>
      <c r="E138" s="24" t="s">
        <v>94</v>
      </c>
      <c r="F138" s="23">
        <f>SUM(F139:F141)</f>
        <v>2</v>
      </c>
      <c r="G138" s="23">
        <f t="shared" ref="G138:L138" si="34">SUM(G139:G141)</f>
        <v>0</v>
      </c>
      <c r="H138" s="23">
        <f t="shared" si="34"/>
        <v>0</v>
      </c>
      <c r="I138" s="23">
        <f t="shared" si="34"/>
        <v>0</v>
      </c>
      <c r="J138" s="23">
        <f t="shared" si="34"/>
        <v>0</v>
      </c>
      <c r="K138" s="23">
        <f t="shared" si="34"/>
        <v>0</v>
      </c>
      <c r="L138" s="23">
        <f t="shared" si="34"/>
        <v>0</v>
      </c>
      <c r="M138" s="23">
        <f t="shared" ref="M138:N138" si="35">SUM(M139:M141)</f>
        <v>0</v>
      </c>
      <c r="N138" s="23">
        <f t="shared" si="35"/>
        <v>0</v>
      </c>
      <c r="O138" s="25">
        <f>SUM(O139:O141)</f>
        <v>7651.54</v>
      </c>
    </row>
    <row r="139" spans="1:16" s="2" customFormat="1" x14ac:dyDescent="0.25">
      <c r="A139" s="8" t="s">
        <v>1</v>
      </c>
      <c r="B139" s="84" t="s">
        <v>14</v>
      </c>
      <c r="C139" s="84"/>
      <c r="D139" s="84"/>
      <c r="E139" s="84"/>
      <c r="F139" s="8"/>
      <c r="G139" s="8"/>
      <c r="H139" s="8"/>
      <c r="I139" s="8"/>
      <c r="J139" s="8"/>
      <c r="K139" s="8"/>
      <c r="L139" s="8"/>
      <c r="M139" s="8"/>
      <c r="N139" s="8"/>
      <c r="O139" s="9"/>
    </row>
    <row r="140" spans="1:16" s="2" customFormat="1" x14ac:dyDescent="0.25">
      <c r="A140" s="7" t="s">
        <v>9</v>
      </c>
      <c r="B140" s="67" t="s">
        <v>263</v>
      </c>
      <c r="C140" s="8" t="s">
        <v>357</v>
      </c>
      <c r="D140" s="67"/>
      <c r="E140" s="67"/>
      <c r="F140" s="8">
        <v>1</v>
      </c>
      <c r="G140" s="8"/>
      <c r="H140" s="8"/>
      <c r="I140" s="8"/>
      <c r="J140" s="8"/>
      <c r="K140" s="8"/>
      <c r="L140" s="8"/>
      <c r="M140" s="8"/>
      <c r="N140" s="8"/>
      <c r="O140" s="38">
        <v>3825.77</v>
      </c>
    </row>
    <row r="141" spans="1:16" s="2" customFormat="1" x14ac:dyDescent="0.25">
      <c r="A141" s="7" t="s">
        <v>9</v>
      </c>
      <c r="B141" s="67" t="s">
        <v>299</v>
      </c>
      <c r="C141" s="8" t="s">
        <v>358</v>
      </c>
      <c r="D141" s="67"/>
      <c r="E141" s="67"/>
      <c r="F141" s="8">
        <v>1</v>
      </c>
      <c r="G141" s="8"/>
      <c r="H141" s="8"/>
      <c r="I141" s="8"/>
      <c r="J141" s="8"/>
      <c r="K141" s="8"/>
      <c r="L141" s="8"/>
      <c r="M141" s="8"/>
      <c r="N141" s="8"/>
      <c r="O141" s="38">
        <v>3825.77</v>
      </c>
      <c r="P141" s="2">
        <v>2</v>
      </c>
    </row>
    <row r="142" spans="1:16" s="30" customFormat="1" x14ac:dyDescent="0.25">
      <c r="A142" s="23" t="s">
        <v>95</v>
      </c>
      <c r="B142" s="24" t="s">
        <v>8</v>
      </c>
      <c r="C142" s="23"/>
      <c r="D142" s="23" t="s">
        <v>9</v>
      </c>
      <c r="E142" s="24" t="s">
        <v>96</v>
      </c>
      <c r="F142" s="23">
        <f>SUM(F143:F147)</f>
        <v>2</v>
      </c>
      <c r="G142" s="23">
        <f t="shared" ref="G142:N142" si="36">SUM(G143:G147)</f>
        <v>1</v>
      </c>
      <c r="H142" s="23">
        <f t="shared" si="36"/>
        <v>0</v>
      </c>
      <c r="I142" s="23">
        <f t="shared" si="36"/>
        <v>0</v>
      </c>
      <c r="J142" s="23">
        <f t="shared" si="36"/>
        <v>0</v>
      </c>
      <c r="K142" s="23">
        <f t="shared" si="36"/>
        <v>0</v>
      </c>
      <c r="L142" s="23">
        <f t="shared" si="36"/>
        <v>1</v>
      </c>
      <c r="M142" s="23">
        <f t="shared" si="36"/>
        <v>0</v>
      </c>
      <c r="N142" s="23">
        <f t="shared" si="36"/>
        <v>0</v>
      </c>
      <c r="O142" s="25">
        <f>SUM(O143:O147)</f>
        <v>17251.829999999998</v>
      </c>
    </row>
    <row r="143" spans="1:16" s="2" customFormat="1" x14ac:dyDescent="0.25">
      <c r="A143" s="8" t="s">
        <v>1</v>
      </c>
      <c r="B143" s="84" t="s">
        <v>14</v>
      </c>
      <c r="C143" s="84"/>
      <c r="D143" s="84"/>
      <c r="E143" s="84"/>
      <c r="F143" s="8"/>
      <c r="G143" s="8"/>
      <c r="H143" s="8"/>
      <c r="I143" s="8"/>
      <c r="J143" s="8"/>
      <c r="K143" s="8"/>
      <c r="L143" s="8"/>
      <c r="M143" s="8"/>
      <c r="N143" s="8"/>
      <c r="O143" s="9"/>
    </row>
    <row r="144" spans="1:16" s="2" customFormat="1" x14ac:dyDescent="0.25">
      <c r="A144" s="7" t="s">
        <v>9</v>
      </c>
      <c r="B144" s="67" t="s">
        <v>434</v>
      </c>
      <c r="C144" s="8" t="s">
        <v>406</v>
      </c>
      <c r="D144" s="67"/>
      <c r="E144" s="67"/>
      <c r="F144" s="8">
        <v>1</v>
      </c>
      <c r="G144" s="8"/>
      <c r="H144" s="8"/>
      <c r="I144" s="8"/>
      <c r="J144" s="8"/>
      <c r="K144" s="8"/>
      <c r="L144" s="8"/>
      <c r="M144" s="8"/>
      <c r="N144" s="8"/>
      <c r="O144" s="38">
        <v>3825.77</v>
      </c>
    </row>
    <row r="145" spans="1:16" s="2" customFormat="1" x14ac:dyDescent="0.25">
      <c r="A145" s="7" t="s">
        <v>9</v>
      </c>
      <c r="B145" s="67" t="s">
        <v>210</v>
      </c>
      <c r="C145" s="8" t="s">
        <v>359</v>
      </c>
      <c r="D145" s="68"/>
      <c r="E145" s="68"/>
      <c r="F145" s="8"/>
      <c r="G145" s="8"/>
      <c r="H145" s="8"/>
      <c r="I145" s="8"/>
      <c r="J145" s="8"/>
      <c r="K145" s="8"/>
      <c r="L145" s="8">
        <v>1</v>
      </c>
      <c r="M145" s="8"/>
      <c r="N145" s="8"/>
      <c r="O145" s="38">
        <v>5747.56</v>
      </c>
    </row>
    <row r="146" spans="1:16" s="2" customFormat="1" x14ac:dyDescent="0.25">
      <c r="A146" s="7" t="s">
        <v>9</v>
      </c>
      <c r="B146" s="67" t="s">
        <v>211</v>
      </c>
      <c r="C146" s="8" t="s">
        <v>360</v>
      </c>
      <c r="D146" s="67"/>
      <c r="E146" s="67"/>
      <c r="F146" s="8"/>
      <c r="G146" s="8">
        <v>1</v>
      </c>
      <c r="H146" s="8"/>
      <c r="I146" s="8"/>
      <c r="J146" s="8"/>
      <c r="K146" s="8"/>
      <c r="L146" s="8"/>
      <c r="M146" s="8"/>
      <c r="N146" s="8"/>
      <c r="O146" s="38">
        <v>3852.73</v>
      </c>
    </row>
    <row r="147" spans="1:16" s="2" customFormat="1" x14ac:dyDescent="0.25">
      <c r="A147" s="7" t="s">
        <v>9</v>
      </c>
      <c r="B147" s="67" t="s">
        <v>214</v>
      </c>
      <c r="C147" s="8" t="s">
        <v>361</v>
      </c>
      <c r="D147" s="67"/>
      <c r="E147" s="67"/>
      <c r="F147" s="8">
        <v>1</v>
      </c>
      <c r="G147" s="8"/>
      <c r="H147" s="8"/>
      <c r="I147" s="8"/>
      <c r="J147" s="8"/>
      <c r="K147" s="8"/>
      <c r="L147" s="8"/>
      <c r="M147" s="8"/>
      <c r="N147" s="8"/>
      <c r="O147" s="38">
        <v>3825.77</v>
      </c>
      <c r="P147" s="2">
        <v>4</v>
      </c>
    </row>
    <row r="148" spans="1:16" s="30" customFormat="1" x14ac:dyDescent="0.25">
      <c r="A148" s="23" t="s">
        <v>97</v>
      </c>
      <c r="B148" s="24" t="s">
        <v>62</v>
      </c>
      <c r="C148" s="23"/>
      <c r="D148" s="23" t="s">
        <v>9</v>
      </c>
      <c r="E148" s="24" t="s">
        <v>98</v>
      </c>
      <c r="F148" s="23">
        <f>SUM(F149:F151)</f>
        <v>2</v>
      </c>
      <c r="G148" s="23">
        <f t="shared" ref="G148:N148" si="37">SUM(G149:G151)</f>
        <v>0</v>
      </c>
      <c r="H148" s="23">
        <f t="shared" si="37"/>
        <v>0</v>
      </c>
      <c r="I148" s="23">
        <f t="shared" si="37"/>
        <v>0</v>
      </c>
      <c r="J148" s="23">
        <f t="shared" si="37"/>
        <v>0</v>
      </c>
      <c r="K148" s="23">
        <f t="shared" si="37"/>
        <v>0</v>
      </c>
      <c r="L148" s="23">
        <f t="shared" si="37"/>
        <v>0</v>
      </c>
      <c r="M148" s="23">
        <f t="shared" si="37"/>
        <v>0</v>
      </c>
      <c r="N148" s="23">
        <f t="shared" si="37"/>
        <v>0</v>
      </c>
      <c r="O148" s="25">
        <f>SUM(O149:O151)</f>
        <v>7651.54</v>
      </c>
    </row>
    <row r="149" spans="1:16" s="2" customFormat="1" x14ac:dyDescent="0.25">
      <c r="A149" s="8" t="s">
        <v>1</v>
      </c>
      <c r="B149" s="84" t="s">
        <v>14</v>
      </c>
      <c r="C149" s="84"/>
      <c r="D149" s="84"/>
      <c r="E149" s="84"/>
      <c r="F149" s="8"/>
      <c r="G149" s="8"/>
      <c r="H149" s="8"/>
      <c r="I149" s="8"/>
      <c r="J149" s="8"/>
      <c r="K149" s="8"/>
      <c r="L149" s="8"/>
      <c r="M149" s="8"/>
      <c r="N149" s="8"/>
      <c r="O149" s="9"/>
    </row>
    <row r="150" spans="1:16" s="2" customFormat="1" x14ac:dyDescent="0.25">
      <c r="A150" s="7" t="s">
        <v>9</v>
      </c>
      <c r="B150" s="67" t="s">
        <v>212</v>
      </c>
      <c r="C150" s="8" t="s">
        <v>362</v>
      </c>
      <c r="D150" s="67"/>
      <c r="E150" s="67"/>
      <c r="F150" s="8">
        <v>1</v>
      </c>
      <c r="G150" s="8"/>
      <c r="H150" s="8"/>
      <c r="I150" s="8"/>
      <c r="J150" s="8"/>
      <c r="K150" s="8"/>
      <c r="L150" s="8"/>
      <c r="M150" s="8"/>
      <c r="N150" s="8"/>
      <c r="O150" s="38">
        <v>3825.77</v>
      </c>
    </row>
    <row r="151" spans="1:16" s="2" customFormat="1" x14ac:dyDescent="0.25">
      <c r="A151" s="7" t="s">
        <v>9</v>
      </c>
      <c r="B151" s="67" t="s">
        <v>363</v>
      </c>
      <c r="C151" s="8" t="s">
        <v>364</v>
      </c>
      <c r="D151" s="67"/>
      <c r="E151" s="67"/>
      <c r="F151" s="8">
        <v>1</v>
      </c>
      <c r="G151" s="8"/>
      <c r="H151" s="8"/>
      <c r="I151" s="8"/>
      <c r="J151" s="8"/>
      <c r="K151" s="8"/>
      <c r="L151" s="8"/>
      <c r="M151" s="8"/>
      <c r="N151" s="8"/>
      <c r="O151" s="38">
        <v>3825.77</v>
      </c>
      <c r="P151" s="2">
        <v>2</v>
      </c>
    </row>
    <row r="152" spans="1:16" s="30" customFormat="1" x14ac:dyDescent="0.25">
      <c r="A152" s="23" t="s">
        <v>182</v>
      </c>
      <c r="B152" s="24" t="s">
        <v>37</v>
      </c>
      <c r="C152" s="23"/>
      <c r="D152" s="23" t="s">
        <v>9</v>
      </c>
      <c r="E152" s="24" t="s">
        <v>96</v>
      </c>
      <c r="F152" s="23">
        <f t="shared" ref="F152:O152" si="38">SUM(F153:F155)</f>
        <v>1</v>
      </c>
      <c r="G152" s="23">
        <f t="shared" si="38"/>
        <v>1</v>
      </c>
      <c r="H152" s="23">
        <f t="shared" si="38"/>
        <v>0</v>
      </c>
      <c r="I152" s="23">
        <f t="shared" si="38"/>
        <v>0</v>
      </c>
      <c r="J152" s="23">
        <f t="shared" si="38"/>
        <v>0</v>
      </c>
      <c r="K152" s="23">
        <f t="shared" si="38"/>
        <v>0</v>
      </c>
      <c r="L152" s="23">
        <f t="shared" si="38"/>
        <v>0</v>
      </c>
      <c r="M152" s="23">
        <f t="shared" si="38"/>
        <v>0</v>
      </c>
      <c r="N152" s="23">
        <f t="shared" si="38"/>
        <v>0</v>
      </c>
      <c r="O152" s="25">
        <f t="shared" si="38"/>
        <v>7678.5</v>
      </c>
    </row>
    <row r="153" spans="1:16" s="2" customFormat="1" x14ac:dyDescent="0.25">
      <c r="A153" s="8" t="s">
        <v>1</v>
      </c>
      <c r="B153" s="84" t="s">
        <v>14</v>
      </c>
      <c r="C153" s="84"/>
      <c r="D153" s="84"/>
      <c r="E153" s="84"/>
      <c r="F153" s="8"/>
      <c r="G153" s="8"/>
      <c r="H153" s="8"/>
      <c r="I153" s="8"/>
      <c r="J153" s="8"/>
      <c r="K153" s="8"/>
      <c r="L153" s="8"/>
      <c r="M153" s="8"/>
      <c r="N153" s="8"/>
      <c r="O153" s="9"/>
    </row>
    <row r="154" spans="1:16" s="2" customFormat="1" x14ac:dyDescent="0.25">
      <c r="A154" s="7" t="s">
        <v>9</v>
      </c>
      <c r="B154" s="67" t="s">
        <v>213</v>
      </c>
      <c r="C154" s="8" t="s">
        <v>365</v>
      </c>
      <c r="D154" s="67"/>
      <c r="E154" s="67"/>
      <c r="F154" s="8">
        <v>1</v>
      </c>
      <c r="G154" s="8"/>
      <c r="H154" s="8"/>
      <c r="I154" s="8"/>
      <c r="J154" s="8"/>
      <c r="K154" s="8"/>
      <c r="L154" s="8"/>
      <c r="M154" s="8"/>
      <c r="N154" s="8"/>
      <c r="O154" s="38">
        <v>3825.77</v>
      </c>
    </row>
    <row r="155" spans="1:16" s="2" customFormat="1" x14ac:dyDescent="0.25">
      <c r="A155" s="7" t="s">
        <v>9</v>
      </c>
      <c r="B155" s="67" t="s">
        <v>446</v>
      </c>
      <c r="C155" s="8" t="s">
        <v>404</v>
      </c>
      <c r="D155" s="67"/>
      <c r="E155" s="67"/>
      <c r="F155" s="8"/>
      <c r="G155" s="8">
        <v>1</v>
      </c>
      <c r="H155" s="8"/>
      <c r="I155" s="8"/>
      <c r="J155" s="8"/>
      <c r="K155" s="8"/>
      <c r="L155" s="8"/>
      <c r="M155" s="8"/>
      <c r="N155" s="8"/>
      <c r="O155" s="38">
        <v>3852.73</v>
      </c>
      <c r="P155" s="2">
        <v>2</v>
      </c>
    </row>
    <row r="156" spans="1:16" s="29" customFormat="1" x14ac:dyDescent="0.25">
      <c r="A156" s="85" t="s">
        <v>10</v>
      </c>
      <c r="B156" s="85"/>
      <c r="C156" s="85"/>
      <c r="D156" s="85"/>
      <c r="E156" s="85"/>
      <c r="F156" s="27">
        <f>F152+F148+F142+F138</f>
        <v>7</v>
      </c>
      <c r="G156" s="81">
        <f t="shared" ref="G156:N156" si="39">G152+G148+G142+G138</f>
        <v>2</v>
      </c>
      <c r="H156" s="81">
        <f t="shared" si="39"/>
        <v>0</v>
      </c>
      <c r="I156" s="81">
        <f t="shared" si="39"/>
        <v>0</v>
      </c>
      <c r="J156" s="81">
        <f t="shared" si="39"/>
        <v>0</v>
      </c>
      <c r="K156" s="81">
        <f t="shared" si="39"/>
        <v>0</v>
      </c>
      <c r="L156" s="81">
        <f t="shared" si="39"/>
        <v>1</v>
      </c>
      <c r="M156" s="81">
        <f t="shared" si="39"/>
        <v>0</v>
      </c>
      <c r="N156" s="81">
        <f t="shared" si="39"/>
        <v>0</v>
      </c>
      <c r="O156" s="28">
        <f>O152+O148+O142+O138</f>
        <v>40233.409999999996</v>
      </c>
    </row>
    <row r="157" spans="1:16" s="22" customFormat="1" ht="15" customHeight="1" x14ac:dyDescent="0.25">
      <c r="A157" s="83" t="s">
        <v>99</v>
      </c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</row>
    <row r="158" spans="1:16" s="30" customFormat="1" x14ac:dyDescent="0.25">
      <c r="A158" s="23" t="s">
        <v>100</v>
      </c>
      <c r="B158" s="24" t="s">
        <v>101</v>
      </c>
      <c r="C158" s="23"/>
      <c r="D158" s="23" t="s">
        <v>9</v>
      </c>
      <c r="E158" s="24" t="s">
        <v>102</v>
      </c>
      <c r="F158" s="23">
        <f>SUM(F159:F162)</f>
        <v>2</v>
      </c>
      <c r="G158" s="23">
        <f t="shared" ref="G158:N158" si="40">SUM(G159:G162)</f>
        <v>0</v>
      </c>
      <c r="H158" s="23">
        <f t="shared" si="40"/>
        <v>0</v>
      </c>
      <c r="I158" s="23">
        <f t="shared" si="40"/>
        <v>0</v>
      </c>
      <c r="J158" s="23">
        <f t="shared" si="40"/>
        <v>0</v>
      </c>
      <c r="K158" s="23">
        <f t="shared" si="40"/>
        <v>0</v>
      </c>
      <c r="L158" s="23">
        <f t="shared" si="40"/>
        <v>0</v>
      </c>
      <c r="M158" s="23">
        <f t="shared" si="40"/>
        <v>0</v>
      </c>
      <c r="N158" s="23">
        <f t="shared" si="40"/>
        <v>0</v>
      </c>
      <c r="O158" s="25">
        <f>SUM(O159:O162)</f>
        <v>7651.54</v>
      </c>
    </row>
    <row r="159" spans="1:16" s="2" customFormat="1" x14ac:dyDescent="0.25">
      <c r="A159" s="8" t="s">
        <v>1</v>
      </c>
      <c r="B159" s="84" t="s">
        <v>14</v>
      </c>
      <c r="C159" s="84"/>
      <c r="D159" s="84"/>
      <c r="E159" s="84"/>
      <c r="F159" s="8"/>
      <c r="G159" s="8"/>
      <c r="H159" s="8"/>
      <c r="I159" s="8"/>
      <c r="J159" s="8"/>
      <c r="K159" s="8"/>
      <c r="L159" s="8"/>
      <c r="M159" s="8"/>
      <c r="N159" s="8"/>
      <c r="O159" s="9"/>
    </row>
    <row r="160" spans="1:16" s="10" customFormat="1" x14ac:dyDescent="0.25">
      <c r="A160" s="7" t="s">
        <v>9</v>
      </c>
      <c r="B160" s="67" t="s">
        <v>240</v>
      </c>
      <c r="C160" s="8" t="s">
        <v>366</v>
      </c>
      <c r="D160" s="67"/>
      <c r="E160" s="67"/>
      <c r="F160" s="8">
        <v>1</v>
      </c>
      <c r="G160" s="8"/>
      <c r="H160" s="8"/>
      <c r="I160" s="8"/>
      <c r="J160" s="8"/>
      <c r="K160" s="8"/>
      <c r="L160" s="8"/>
      <c r="M160" s="8"/>
      <c r="N160" s="8"/>
      <c r="O160" s="38">
        <v>3825.77</v>
      </c>
    </row>
    <row r="161" spans="1:16" s="10" customFormat="1" x14ac:dyDescent="0.25">
      <c r="A161" s="7" t="s">
        <v>9</v>
      </c>
      <c r="B161" s="67" t="s">
        <v>215</v>
      </c>
      <c r="C161" s="8" t="s">
        <v>367</v>
      </c>
      <c r="D161" s="67"/>
      <c r="E161" s="67"/>
      <c r="F161" s="8">
        <v>1</v>
      </c>
      <c r="G161" s="8"/>
      <c r="H161" s="8"/>
      <c r="I161" s="8"/>
      <c r="J161" s="8"/>
      <c r="K161" s="8"/>
      <c r="L161" s="8"/>
      <c r="M161" s="8"/>
      <c r="N161" s="8"/>
      <c r="O161" s="38">
        <v>3825.77</v>
      </c>
      <c r="P161" s="10">
        <v>2</v>
      </c>
    </row>
    <row r="162" spans="1:16" s="2" customFormat="1" x14ac:dyDescent="0.25">
      <c r="A162" s="7"/>
      <c r="B162" s="84"/>
      <c r="C162" s="84"/>
      <c r="D162" s="84"/>
      <c r="E162" s="84"/>
      <c r="F162" s="8"/>
      <c r="G162" s="8"/>
      <c r="H162" s="8"/>
      <c r="I162" s="8"/>
      <c r="J162" s="8"/>
      <c r="K162" s="8"/>
      <c r="L162" s="8"/>
      <c r="M162" s="8"/>
      <c r="N162" s="8"/>
      <c r="O162" s="19"/>
    </row>
    <row r="163" spans="1:16" s="30" customFormat="1" x14ac:dyDescent="0.25">
      <c r="A163" s="23" t="s">
        <v>103</v>
      </c>
      <c r="B163" s="24" t="s">
        <v>104</v>
      </c>
      <c r="C163" s="23"/>
      <c r="D163" s="23" t="s">
        <v>9</v>
      </c>
      <c r="E163" s="24" t="s">
        <v>105</v>
      </c>
      <c r="F163" s="23">
        <f>SUM(F164:F167)</f>
        <v>3</v>
      </c>
      <c r="G163" s="23">
        <f t="shared" ref="G163:N163" si="41">SUM(G164:G167)</f>
        <v>0</v>
      </c>
      <c r="H163" s="23">
        <f t="shared" si="41"/>
        <v>0</v>
      </c>
      <c r="I163" s="23">
        <f t="shared" si="41"/>
        <v>0</v>
      </c>
      <c r="J163" s="23">
        <f t="shared" si="41"/>
        <v>0</v>
      </c>
      <c r="K163" s="23">
        <f t="shared" si="41"/>
        <v>0</v>
      </c>
      <c r="L163" s="23">
        <f t="shared" si="41"/>
        <v>0</v>
      </c>
      <c r="M163" s="23">
        <f t="shared" si="41"/>
        <v>0</v>
      </c>
      <c r="N163" s="23">
        <f t="shared" si="41"/>
        <v>0</v>
      </c>
      <c r="O163" s="25">
        <f>SUM(O164:O167)</f>
        <v>11477.31</v>
      </c>
    </row>
    <row r="164" spans="1:16" s="2" customFormat="1" x14ac:dyDescent="0.25">
      <c r="A164" s="8" t="s">
        <v>1</v>
      </c>
      <c r="B164" s="84" t="s">
        <v>14</v>
      </c>
      <c r="C164" s="84"/>
      <c r="D164" s="84"/>
      <c r="E164" s="84"/>
      <c r="F164" s="8"/>
      <c r="G164" s="8"/>
      <c r="H164" s="8"/>
      <c r="I164" s="8"/>
      <c r="J164" s="8"/>
      <c r="K164" s="8"/>
      <c r="L164" s="8"/>
      <c r="M164" s="8"/>
      <c r="N164" s="8"/>
      <c r="O164" s="9"/>
    </row>
    <row r="165" spans="1:16" s="2" customFormat="1" x14ac:dyDescent="0.25">
      <c r="A165" s="7" t="s">
        <v>9</v>
      </c>
      <c r="B165" s="67" t="s">
        <v>284</v>
      </c>
      <c r="C165" s="8" t="s">
        <v>368</v>
      </c>
      <c r="D165" s="67"/>
      <c r="E165" s="67"/>
      <c r="F165" s="8">
        <v>1</v>
      </c>
      <c r="G165" s="8"/>
      <c r="H165" s="8"/>
      <c r="I165" s="8"/>
      <c r="J165" s="8"/>
      <c r="K165" s="8"/>
      <c r="L165" s="8"/>
      <c r="M165" s="8"/>
      <c r="N165" s="8"/>
      <c r="O165" s="38">
        <v>3825.77</v>
      </c>
    </row>
    <row r="166" spans="1:16" s="2" customFormat="1" x14ac:dyDescent="0.25">
      <c r="A166" s="7" t="s">
        <v>9</v>
      </c>
      <c r="B166" s="67" t="s">
        <v>529</v>
      </c>
      <c r="C166" s="8" t="s">
        <v>530</v>
      </c>
      <c r="D166" s="67"/>
      <c r="E166" s="67"/>
      <c r="F166" s="8">
        <v>1</v>
      </c>
      <c r="G166" s="8"/>
      <c r="H166" s="8"/>
      <c r="I166" s="8"/>
      <c r="J166" s="8"/>
      <c r="K166" s="8"/>
      <c r="L166" s="8"/>
      <c r="M166" s="8"/>
      <c r="N166" s="8"/>
      <c r="O166" s="38">
        <v>3825.77</v>
      </c>
    </row>
    <row r="167" spans="1:16" s="2" customFormat="1" x14ac:dyDescent="0.25">
      <c r="A167" s="7" t="s">
        <v>9</v>
      </c>
      <c r="B167" s="67" t="s">
        <v>269</v>
      </c>
      <c r="C167" s="8" t="s">
        <v>369</v>
      </c>
      <c r="D167" s="67"/>
      <c r="E167" s="67"/>
      <c r="F167" s="8">
        <v>1</v>
      </c>
      <c r="G167" s="8"/>
      <c r="H167" s="8"/>
      <c r="I167" s="8"/>
      <c r="J167" s="8"/>
      <c r="K167" s="8"/>
      <c r="L167" s="8"/>
      <c r="M167" s="8"/>
      <c r="N167" s="8"/>
      <c r="O167" s="38">
        <v>3825.77</v>
      </c>
      <c r="P167" s="2">
        <v>3</v>
      </c>
    </row>
    <row r="168" spans="1:16" s="30" customFormat="1" x14ac:dyDescent="0.25">
      <c r="A168" s="23" t="s">
        <v>106</v>
      </c>
      <c r="B168" s="24" t="s">
        <v>107</v>
      </c>
      <c r="C168" s="23"/>
      <c r="D168" s="23" t="s">
        <v>9</v>
      </c>
      <c r="E168" s="24" t="s">
        <v>108</v>
      </c>
      <c r="F168" s="23">
        <f>SUM(F169:F171)</f>
        <v>1</v>
      </c>
      <c r="G168" s="23">
        <f t="shared" ref="G168:N168" si="42">SUM(G169:G171)</f>
        <v>1</v>
      </c>
      <c r="H168" s="23">
        <f t="shared" si="42"/>
        <v>0</v>
      </c>
      <c r="I168" s="23">
        <f t="shared" si="42"/>
        <v>0</v>
      </c>
      <c r="J168" s="23">
        <f t="shared" si="42"/>
        <v>0</v>
      </c>
      <c r="K168" s="23">
        <f t="shared" si="42"/>
        <v>0</v>
      </c>
      <c r="L168" s="23">
        <f t="shared" si="42"/>
        <v>0</v>
      </c>
      <c r="M168" s="23">
        <f t="shared" si="42"/>
        <v>0</v>
      </c>
      <c r="N168" s="23">
        <f t="shared" si="42"/>
        <v>0</v>
      </c>
      <c r="O168" s="25">
        <f>SUM(O169:O171)</f>
        <v>7678.5</v>
      </c>
    </row>
    <row r="169" spans="1:16" s="2" customFormat="1" x14ac:dyDescent="0.25">
      <c r="A169" s="8" t="s">
        <v>1</v>
      </c>
      <c r="B169" s="84" t="s">
        <v>14</v>
      </c>
      <c r="C169" s="84"/>
      <c r="D169" s="84"/>
      <c r="E169" s="84"/>
      <c r="F169" s="8"/>
      <c r="G169" s="8"/>
      <c r="H169" s="8"/>
      <c r="I169" s="8"/>
      <c r="J169" s="8"/>
      <c r="K169" s="8"/>
      <c r="L169" s="8"/>
      <c r="M169" s="8"/>
      <c r="N169" s="8"/>
      <c r="O169" s="9"/>
    </row>
    <row r="170" spans="1:16" s="2" customFormat="1" x14ac:dyDescent="0.25">
      <c r="A170" s="7" t="s">
        <v>9</v>
      </c>
      <c r="B170" s="67" t="s">
        <v>256</v>
      </c>
      <c r="C170" s="8" t="s">
        <v>370</v>
      </c>
      <c r="D170" s="67"/>
      <c r="E170" s="67"/>
      <c r="F170" s="8"/>
      <c r="G170" s="8">
        <v>1</v>
      </c>
      <c r="H170" s="8"/>
      <c r="I170" s="8"/>
      <c r="J170" s="8"/>
      <c r="K170" s="8"/>
      <c r="L170" s="8"/>
      <c r="M170" s="8"/>
      <c r="N170" s="8"/>
      <c r="O170" s="38">
        <v>3852.73</v>
      </c>
    </row>
    <row r="171" spans="1:16" s="10" customFormat="1" x14ac:dyDescent="0.25">
      <c r="A171" s="7" t="s">
        <v>9</v>
      </c>
      <c r="B171" s="67" t="s">
        <v>241</v>
      </c>
      <c r="C171" s="8" t="s">
        <v>371</v>
      </c>
      <c r="D171" s="67"/>
      <c r="E171" s="67"/>
      <c r="F171" s="8">
        <v>1</v>
      </c>
      <c r="G171" s="8"/>
      <c r="H171" s="8"/>
      <c r="I171" s="8"/>
      <c r="J171" s="8"/>
      <c r="K171" s="8"/>
      <c r="L171" s="8"/>
      <c r="M171" s="8"/>
      <c r="N171" s="8"/>
      <c r="O171" s="38">
        <v>3825.77</v>
      </c>
      <c r="P171" s="10">
        <v>2</v>
      </c>
    </row>
    <row r="172" spans="1:16" s="30" customFormat="1" x14ac:dyDescent="0.25">
      <c r="A172" s="23" t="s">
        <v>109</v>
      </c>
      <c r="B172" s="24" t="s">
        <v>29</v>
      </c>
      <c r="C172" s="23"/>
      <c r="D172" s="23" t="s">
        <v>9</v>
      </c>
      <c r="E172" s="24" t="s">
        <v>110</v>
      </c>
      <c r="F172" s="23">
        <f>SUM(F173:F181)</f>
        <v>4</v>
      </c>
      <c r="G172" s="23">
        <f t="shared" ref="G172:N172" si="43">SUM(G173:G181)</f>
        <v>3</v>
      </c>
      <c r="H172" s="23">
        <f t="shared" si="43"/>
        <v>0</v>
      </c>
      <c r="I172" s="23">
        <f t="shared" si="43"/>
        <v>0</v>
      </c>
      <c r="J172" s="23">
        <f t="shared" si="43"/>
        <v>0</v>
      </c>
      <c r="K172" s="23">
        <f t="shared" si="43"/>
        <v>0</v>
      </c>
      <c r="L172" s="23">
        <f t="shared" si="43"/>
        <v>1</v>
      </c>
      <c r="M172" s="23">
        <f t="shared" si="43"/>
        <v>0</v>
      </c>
      <c r="N172" s="23">
        <f t="shared" si="43"/>
        <v>0</v>
      </c>
      <c r="O172" s="25">
        <f>SUM(O173:O181)</f>
        <v>32608.83</v>
      </c>
    </row>
    <row r="173" spans="1:16" s="2" customFormat="1" x14ac:dyDescent="0.25">
      <c r="A173" s="8" t="s">
        <v>1</v>
      </c>
      <c r="B173" s="84" t="s">
        <v>14</v>
      </c>
      <c r="C173" s="84"/>
      <c r="D173" s="84"/>
      <c r="E173" s="84"/>
      <c r="F173" s="8"/>
      <c r="G173" s="8"/>
      <c r="H173" s="8"/>
      <c r="I173" s="8"/>
      <c r="J173" s="8"/>
      <c r="K173" s="8"/>
      <c r="L173" s="8"/>
      <c r="M173" s="8"/>
      <c r="N173" s="8"/>
      <c r="O173" s="9"/>
    </row>
    <row r="174" spans="1:16" s="2" customFormat="1" x14ac:dyDescent="0.25">
      <c r="A174" s="7" t="s">
        <v>9</v>
      </c>
      <c r="B174" s="67" t="s">
        <v>431</v>
      </c>
      <c r="C174" s="8" t="s">
        <v>428</v>
      </c>
      <c r="D174" s="67"/>
      <c r="E174" s="67"/>
      <c r="F174" s="8"/>
      <c r="G174" s="8">
        <v>1</v>
      </c>
      <c r="H174" s="8"/>
      <c r="I174" s="8"/>
      <c r="J174" s="8"/>
      <c r="K174" s="8"/>
      <c r="L174" s="8"/>
      <c r="M174" s="8"/>
      <c r="N174" s="8"/>
      <c r="O174" s="38">
        <v>3852.73</v>
      </c>
    </row>
    <row r="175" spans="1:16" s="2" customFormat="1" x14ac:dyDescent="0.25">
      <c r="A175" s="7" t="s">
        <v>9</v>
      </c>
      <c r="B175" s="68" t="s">
        <v>297</v>
      </c>
      <c r="C175" s="71" t="s">
        <v>372</v>
      </c>
      <c r="D175" s="68"/>
      <c r="E175" s="68"/>
      <c r="F175" s="8"/>
      <c r="G175" s="8"/>
      <c r="H175" s="8"/>
      <c r="I175" s="8"/>
      <c r="J175" s="8"/>
      <c r="K175" s="8"/>
      <c r="L175" s="8">
        <v>1</v>
      </c>
      <c r="M175" s="8"/>
      <c r="N175" s="8"/>
      <c r="O175" s="38">
        <v>5747.56</v>
      </c>
    </row>
    <row r="176" spans="1:16" s="2" customFormat="1" x14ac:dyDescent="0.25">
      <c r="A176" s="7" t="s">
        <v>9</v>
      </c>
      <c r="B176" s="67" t="s">
        <v>264</v>
      </c>
      <c r="C176" s="8" t="s">
        <v>373</v>
      </c>
      <c r="D176" s="67"/>
      <c r="E176" s="67"/>
      <c r="F176" s="8">
        <v>1</v>
      </c>
      <c r="G176" s="8"/>
      <c r="H176" s="8"/>
      <c r="I176" s="8"/>
      <c r="J176" s="8"/>
      <c r="K176" s="8"/>
      <c r="L176" s="8"/>
      <c r="M176" s="8"/>
      <c r="N176" s="8"/>
      <c r="O176" s="38">
        <v>3825.77</v>
      </c>
    </row>
    <row r="177" spans="1:16" s="2" customFormat="1" x14ac:dyDescent="0.25">
      <c r="A177" s="7" t="s">
        <v>9</v>
      </c>
      <c r="B177" s="67" t="s">
        <v>190</v>
      </c>
      <c r="C177" s="8" t="s">
        <v>374</v>
      </c>
      <c r="D177" s="67"/>
      <c r="E177" s="67"/>
      <c r="F177" s="8">
        <v>1</v>
      </c>
      <c r="G177" s="8"/>
      <c r="H177" s="8"/>
      <c r="I177" s="8"/>
      <c r="J177" s="8"/>
      <c r="K177" s="8"/>
      <c r="L177" s="8"/>
      <c r="M177" s="8"/>
      <c r="N177" s="8"/>
      <c r="O177" s="38">
        <v>3825.77</v>
      </c>
      <c r="P177" s="2">
        <v>8</v>
      </c>
    </row>
    <row r="178" spans="1:16" s="2" customFormat="1" x14ac:dyDescent="0.25">
      <c r="A178" s="7" t="s">
        <v>9</v>
      </c>
      <c r="B178" s="67" t="s">
        <v>238</v>
      </c>
      <c r="C178" s="8" t="s">
        <v>375</v>
      </c>
      <c r="D178" s="67"/>
      <c r="E178" s="67"/>
      <c r="F178" s="8">
        <v>1</v>
      </c>
      <c r="G178" s="8"/>
      <c r="H178" s="8"/>
      <c r="I178" s="8"/>
      <c r="J178" s="8"/>
      <c r="K178" s="8"/>
      <c r="L178" s="8"/>
      <c r="M178" s="8"/>
      <c r="N178" s="8"/>
      <c r="O178" s="38">
        <v>3825.77</v>
      </c>
    </row>
    <row r="179" spans="1:16" s="2" customFormat="1" x14ac:dyDescent="0.25">
      <c r="A179" s="7" t="s">
        <v>9</v>
      </c>
      <c r="B179" s="67" t="s">
        <v>218</v>
      </c>
      <c r="C179" s="8" t="s">
        <v>376</v>
      </c>
      <c r="D179" s="67"/>
      <c r="E179" s="67"/>
      <c r="F179" s="8"/>
      <c r="G179" s="8">
        <v>1</v>
      </c>
      <c r="H179" s="8"/>
      <c r="I179" s="8"/>
      <c r="J179" s="8"/>
      <c r="K179" s="8"/>
      <c r="L179" s="8"/>
      <c r="M179" s="8"/>
      <c r="N179" s="8"/>
      <c r="O179" s="38">
        <v>3852.73</v>
      </c>
    </row>
    <row r="180" spans="1:16" s="2" customFormat="1" x14ac:dyDescent="0.25">
      <c r="A180" s="7" t="s">
        <v>9</v>
      </c>
      <c r="B180" s="67" t="s">
        <v>219</v>
      </c>
      <c r="C180" s="8" t="s">
        <v>377</v>
      </c>
      <c r="D180" s="67"/>
      <c r="E180" s="67"/>
      <c r="F180" s="8">
        <v>1</v>
      </c>
      <c r="G180" s="8"/>
      <c r="H180" s="8"/>
      <c r="I180" s="8"/>
      <c r="J180" s="8"/>
      <c r="K180" s="8"/>
      <c r="L180" s="8"/>
      <c r="M180" s="8"/>
      <c r="N180" s="8"/>
      <c r="O180" s="38">
        <v>3825.77</v>
      </c>
    </row>
    <row r="181" spans="1:16" s="2" customFormat="1" x14ac:dyDescent="0.25">
      <c r="A181" s="7" t="s">
        <v>9</v>
      </c>
      <c r="B181" s="67" t="s">
        <v>220</v>
      </c>
      <c r="C181" s="8" t="s">
        <v>378</v>
      </c>
      <c r="D181" s="67"/>
      <c r="E181" s="67"/>
      <c r="F181" s="8"/>
      <c r="G181" s="8">
        <v>1</v>
      </c>
      <c r="H181" s="8"/>
      <c r="I181" s="8"/>
      <c r="J181" s="8"/>
      <c r="K181" s="8"/>
      <c r="L181" s="8"/>
      <c r="M181" s="8"/>
      <c r="N181" s="8"/>
      <c r="O181" s="38">
        <v>3852.73</v>
      </c>
    </row>
    <row r="182" spans="1:16" s="30" customFormat="1" x14ac:dyDescent="0.25">
      <c r="A182" s="23" t="s">
        <v>111</v>
      </c>
      <c r="B182" s="24" t="s">
        <v>31</v>
      </c>
      <c r="C182" s="23"/>
      <c r="D182" s="23" t="s">
        <v>9</v>
      </c>
      <c r="E182" s="24" t="s">
        <v>110</v>
      </c>
      <c r="F182" s="23">
        <f>SUM(F183:F184)</f>
        <v>1</v>
      </c>
      <c r="G182" s="23">
        <f t="shared" ref="G182:O182" si="44">SUM(G183:G184)</f>
        <v>0</v>
      </c>
      <c r="H182" s="23">
        <f t="shared" si="44"/>
        <v>0</v>
      </c>
      <c r="I182" s="23">
        <f t="shared" si="44"/>
        <v>0</v>
      </c>
      <c r="J182" s="23">
        <f t="shared" si="44"/>
        <v>0</v>
      </c>
      <c r="K182" s="23">
        <f t="shared" si="44"/>
        <v>0</v>
      </c>
      <c r="L182" s="23">
        <f t="shared" si="44"/>
        <v>0</v>
      </c>
      <c r="M182" s="23">
        <f t="shared" si="44"/>
        <v>0</v>
      </c>
      <c r="N182" s="23">
        <f t="shared" si="44"/>
        <v>0</v>
      </c>
      <c r="O182" s="25">
        <f t="shared" si="44"/>
        <v>3825.77</v>
      </c>
    </row>
    <row r="183" spans="1:16" s="2" customFormat="1" x14ac:dyDescent="0.25">
      <c r="A183" s="8" t="s">
        <v>1</v>
      </c>
      <c r="B183" s="84" t="s">
        <v>14</v>
      </c>
      <c r="C183" s="84"/>
      <c r="D183" s="84"/>
      <c r="E183" s="84"/>
      <c r="F183" s="8"/>
      <c r="G183" s="8"/>
      <c r="H183" s="8"/>
      <c r="I183" s="8"/>
      <c r="J183" s="8"/>
      <c r="K183" s="8"/>
      <c r="L183" s="8"/>
      <c r="M183" s="8"/>
      <c r="N183" s="8"/>
      <c r="O183" s="9"/>
    </row>
    <row r="184" spans="1:16" s="2" customFormat="1" x14ac:dyDescent="0.25">
      <c r="A184" s="7" t="s">
        <v>9</v>
      </c>
      <c r="B184" s="67" t="s">
        <v>221</v>
      </c>
      <c r="C184" s="8" t="s">
        <v>379</v>
      </c>
      <c r="D184" s="67"/>
      <c r="E184" s="67"/>
      <c r="F184" s="8">
        <v>1</v>
      </c>
      <c r="G184" s="8"/>
      <c r="H184" s="8"/>
      <c r="I184" s="8"/>
      <c r="J184" s="8"/>
      <c r="K184" s="8"/>
      <c r="L184" s="8"/>
      <c r="M184" s="8"/>
      <c r="N184" s="8"/>
      <c r="O184" s="38">
        <v>3825.77</v>
      </c>
      <c r="P184" s="2">
        <v>1</v>
      </c>
    </row>
    <row r="185" spans="1:16" s="26" customFormat="1" x14ac:dyDescent="0.25">
      <c r="A185" s="23" t="s">
        <v>112</v>
      </c>
      <c r="B185" s="24" t="s">
        <v>113</v>
      </c>
      <c r="C185" s="23"/>
      <c r="D185" s="23" t="s">
        <v>9</v>
      </c>
      <c r="E185" s="24" t="s">
        <v>114</v>
      </c>
      <c r="F185" s="23">
        <f>SUM(F186:F188)</f>
        <v>1</v>
      </c>
      <c r="G185" s="23">
        <f t="shared" ref="G185:N185" si="45">SUM(G186:G188)</f>
        <v>0</v>
      </c>
      <c r="H185" s="23">
        <f t="shared" si="45"/>
        <v>0</v>
      </c>
      <c r="I185" s="23">
        <f t="shared" si="45"/>
        <v>0</v>
      </c>
      <c r="J185" s="23">
        <f t="shared" si="45"/>
        <v>0</v>
      </c>
      <c r="K185" s="23">
        <f t="shared" si="45"/>
        <v>0</v>
      </c>
      <c r="L185" s="23">
        <f t="shared" si="45"/>
        <v>0</v>
      </c>
      <c r="M185" s="23">
        <f t="shared" si="45"/>
        <v>0</v>
      </c>
      <c r="N185" s="23">
        <f t="shared" si="45"/>
        <v>0</v>
      </c>
      <c r="O185" s="25">
        <f>SUM(O186:O188)</f>
        <v>3825.77</v>
      </c>
    </row>
    <row r="186" spans="1:16" s="2" customFormat="1" x14ac:dyDescent="0.25">
      <c r="A186" s="8" t="s">
        <v>1</v>
      </c>
      <c r="B186" s="84" t="s">
        <v>14</v>
      </c>
      <c r="C186" s="84"/>
      <c r="D186" s="84"/>
      <c r="E186" s="84"/>
      <c r="F186" s="8"/>
      <c r="G186" s="8"/>
      <c r="H186" s="8"/>
      <c r="I186" s="8"/>
      <c r="J186" s="8"/>
      <c r="K186" s="8"/>
      <c r="L186" s="8"/>
      <c r="M186" s="8"/>
      <c r="N186" s="8"/>
      <c r="O186" s="9"/>
    </row>
    <row r="187" spans="1:16" s="2" customFormat="1" x14ac:dyDescent="0.25">
      <c r="A187" s="7" t="s">
        <v>9</v>
      </c>
      <c r="B187" s="67" t="s">
        <v>222</v>
      </c>
      <c r="C187" s="8" t="s">
        <v>380</v>
      </c>
      <c r="D187" s="67"/>
      <c r="E187" s="67"/>
      <c r="F187" s="8">
        <v>1</v>
      </c>
      <c r="G187" s="8"/>
      <c r="H187" s="8"/>
      <c r="I187" s="8"/>
      <c r="J187" s="8"/>
      <c r="K187" s="8"/>
      <c r="L187" s="8"/>
      <c r="M187" s="8"/>
      <c r="N187" s="8"/>
      <c r="O187" s="38">
        <v>3825.77</v>
      </c>
      <c r="P187" s="2">
        <v>1</v>
      </c>
    </row>
    <row r="188" spans="1:16" s="10" customFormat="1" x14ac:dyDescent="0.25">
      <c r="A188" s="7"/>
      <c r="B188" s="84"/>
      <c r="C188" s="84"/>
      <c r="D188" s="84"/>
      <c r="E188" s="84"/>
      <c r="F188" s="8"/>
      <c r="G188" s="8"/>
      <c r="H188" s="8"/>
      <c r="I188" s="8"/>
      <c r="J188" s="8"/>
      <c r="K188" s="8"/>
      <c r="L188" s="8"/>
      <c r="M188" s="8"/>
      <c r="N188" s="8"/>
      <c r="O188" s="19"/>
    </row>
    <row r="189" spans="1:16" s="30" customFormat="1" x14ac:dyDescent="0.25">
      <c r="A189" s="23" t="s">
        <v>115</v>
      </c>
      <c r="B189" s="24" t="s">
        <v>116</v>
      </c>
      <c r="C189" s="23"/>
      <c r="D189" s="23" t="s">
        <v>9</v>
      </c>
      <c r="E189" s="24" t="s">
        <v>117</v>
      </c>
      <c r="F189" s="23">
        <f>SUM(F190:F191)</f>
        <v>1</v>
      </c>
      <c r="G189" s="23">
        <f t="shared" ref="G189:O189" si="46">SUM(G190:G191)</f>
        <v>0</v>
      </c>
      <c r="H189" s="23">
        <f t="shared" si="46"/>
        <v>0</v>
      </c>
      <c r="I189" s="23">
        <f t="shared" si="46"/>
        <v>0</v>
      </c>
      <c r="J189" s="23">
        <f t="shared" si="46"/>
        <v>0</v>
      </c>
      <c r="K189" s="23">
        <f t="shared" si="46"/>
        <v>0</v>
      </c>
      <c r="L189" s="23">
        <f t="shared" si="46"/>
        <v>0</v>
      </c>
      <c r="M189" s="23">
        <f t="shared" si="46"/>
        <v>0</v>
      </c>
      <c r="N189" s="23">
        <f t="shared" si="46"/>
        <v>0</v>
      </c>
      <c r="O189" s="25">
        <f t="shared" si="46"/>
        <v>3825.77</v>
      </c>
    </row>
    <row r="190" spans="1:16" s="2" customFormat="1" x14ac:dyDescent="0.25">
      <c r="A190" s="8" t="s">
        <v>1</v>
      </c>
      <c r="B190" s="84" t="s">
        <v>14</v>
      </c>
      <c r="C190" s="84"/>
      <c r="D190" s="84"/>
      <c r="E190" s="84"/>
      <c r="F190" s="8"/>
      <c r="G190" s="8"/>
      <c r="H190" s="8"/>
      <c r="I190" s="8"/>
      <c r="J190" s="8"/>
      <c r="K190" s="8"/>
      <c r="L190" s="8"/>
      <c r="M190" s="8"/>
      <c r="N190" s="8"/>
      <c r="O190" s="9"/>
    </row>
    <row r="191" spans="1:16" s="2" customFormat="1" x14ac:dyDescent="0.25">
      <c r="A191" s="7" t="s">
        <v>9</v>
      </c>
      <c r="B191" s="67" t="s">
        <v>225</v>
      </c>
      <c r="C191" s="8" t="s">
        <v>381</v>
      </c>
      <c r="D191" s="67"/>
      <c r="E191" s="67"/>
      <c r="F191" s="8">
        <v>1</v>
      </c>
      <c r="G191" s="8"/>
      <c r="H191" s="8"/>
      <c r="I191" s="8"/>
      <c r="J191" s="8"/>
      <c r="K191" s="8"/>
      <c r="L191" s="8"/>
      <c r="M191" s="8"/>
      <c r="N191" s="8"/>
      <c r="O191" s="38">
        <v>3825.77</v>
      </c>
      <c r="P191" s="2">
        <v>1</v>
      </c>
    </row>
    <row r="192" spans="1:16" s="30" customFormat="1" x14ac:dyDescent="0.25">
      <c r="A192" s="23" t="s">
        <v>118</v>
      </c>
      <c r="B192" s="24" t="s">
        <v>119</v>
      </c>
      <c r="C192" s="23"/>
      <c r="D192" s="23" t="s">
        <v>9</v>
      </c>
      <c r="E192" s="24" t="s">
        <v>120</v>
      </c>
      <c r="F192" s="23">
        <f>SUM(F193:F195)</f>
        <v>1</v>
      </c>
      <c r="G192" s="23">
        <f t="shared" ref="G192:O192" si="47">SUM(G193:G195)</f>
        <v>0</v>
      </c>
      <c r="H192" s="23">
        <f t="shared" si="47"/>
        <v>0</v>
      </c>
      <c r="I192" s="23">
        <f t="shared" si="47"/>
        <v>0</v>
      </c>
      <c r="J192" s="23">
        <f t="shared" si="47"/>
        <v>0</v>
      </c>
      <c r="K192" s="23">
        <f t="shared" si="47"/>
        <v>0</v>
      </c>
      <c r="L192" s="23">
        <f t="shared" si="47"/>
        <v>0</v>
      </c>
      <c r="M192" s="23">
        <f t="shared" si="47"/>
        <v>0</v>
      </c>
      <c r="N192" s="23">
        <f t="shared" si="47"/>
        <v>0</v>
      </c>
      <c r="O192" s="25">
        <f t="shared" si="47"/>
        <v>3825.77</v>
      </c>
    </row>
    <row r="193" spans="1:16" x14ac:dyDescent="0.25">
      <c r="A193" s="8" t="s">
        <v>1</v>
      </c>
      <c r="B193" s="84" t="s">
        <v>14</v>
      </c>
      <c r="C193" s="84"/>
      <c r="D193" s="84"/>
      <c r="E193" s="84"/>
      <c r="F193" s="8"/>
      <c r="G193" s="8"/>
      <c r="H193" s="8"/>
      <c r="I193" s="8"/>
      <c r="J193" s="8"/>
      <c r="K193" s="8"/>
      <c r="L193" s="8"/>
      <c r="M193" s="8"/>
      <c r="N193" s="8"/>
      <c r="O193" s="9"/>
    </row>
    <row r="194" spans="1:16" ht="14.45" customHeight="1" x14ac:dyDescent="0.25">
      <c r="A194" s="7"/>
      <c r="B194" s="101"/>
      <c r="C194" s="102"/>
      <c r="D194" s="102"/>
      <c r="E194" s="103"/>
      <c r="F194" s="8"/>
      <c r="G194" s="8"/>
      <c r="H194" s="8"/>
      <c r="I194" s="8"/>
      <c r="J194" s="8"/>
      <c r="K194" s="8"/>
      <c r="L194" s="8"/>
      <c r="M194" s="8"/>
      <c r="N194" s="8"/>
      <c r="O194" s="19"/>
    </row>
    <row r="195" spans="1:16" s="10" customFormat="1" x14ac:dyDescent="0.25">
      <c r="A195" s="7" t="s">
        <v>9</v>
      </c>
      <c r="B195" s="67" t="s">
        <v>476</v>
      </c>
      <c r="C195" s="8" t="s">
        <v>477</v>
      </c>
      <c r="D195" s="67"/>
      <c r="E195" s="67"/>
      <c r="F195" s="8">
        <v>1</v>
      </c>
      <c r="G195" s="8"/>
      <c r="H195" s="8"/>
      <c r="I195" s="8"/>
      <c r="J195" s="8"/>
      <c r="K195" s="8"/>
      <c r="L195" s="8"/>
      <c r="M195" s="8"/>
      <c r="N195" s="8"/>
      <c r="O195" s="38">
        <v>3825.77</v>
      </c>
      <c r="P195" s="10">
        <v>1</v>
      </c>
    </row>
    <row r="196" spans="1:16" s="30" customFormat="1" x14ac:dyDescent="0.25">
      <c r="A196" s="23" t="s">
        <v>121</v>
      </c>
      <c r="B196" s="24" t="s">
        <v>122</v>
      </c>
      <c r="C196" s="23"/>
      <c r="D196" s="23" t="s">
        <v>9</v>
      </c>
      <c r="E196" s="24" t="s">
        <v>123</v>
      </c>
      <c r="F196" s="23">
        <f>SUM(F197:F199)</f>
        <v>1</v>
      </c>
      <c r="G196" s="23">
        <f t="shared" ref="G196:M196" si="48">SUM(G197:G199)</f>
        <v>0</v>
      </c>
      <c r="H196" s="23">
        <f t="shared" si="48"/>
        <v>0</v>
      </c>
      <c r="I196" s="23">
        <f t="shared" si="48"/>
        <v>0</v>
      </c>
      <c r="J196" s="23">
        <f t="shared" si="48"/>
        <v>0</v>
      </c>
      <c r="K196" s="23">
        <f t="shared" si="48"/>
        <v>0</v>
      </c>
      <c r="L196" s="23">
        <f t="shared" si="48"/>
        <v>0</v>
      </c>
      <c r="M196" s="23">
        <f t="shared" si="48"/>
        <v>0</v>
      </c>
      <c r="N196" s="23">
        <f t="shared" ref="N196" si="49">SUM(N197:N199)</f>
        <v>0</v>
      </c>
      <c r="O196" s="25">
        <f>SUM(O197:O199)</f>
        <v>3825.77</v>
      </c>
    </row>
    <row r="197" spans="1:16" s="2" customFormat="1" x14ac:dyDescent="0.25">
      <c r="A197" s="8" t="s">
        <v>1</v>
      </c>
      <c r="B197" s="84" t="s">
        <v>14</v>
      </c>
      <c r="C197" s="84"/>
      <c r="D197" s="84"/>
      <c r="E197" s="84"/>
      <c r="F197" s="8"/>
      <c r="G197" s="8"/>
      <c r="H197" s="8"/>
      <c r="I197" s="8"/>
      <c r="J197" s="8"/>
      <c r="K197" s="8"/>
      <c r="L197" s="8"/>
      <c r="M197" s="8"/>
      <c r="N197" s="8"/>
      <c r="O197" s="9"/>
    </row>
    <row r="198" spans="1:16" s="2" customFormat="1" x14ac:dyDescent="0.25">
      <c r="A198" s="7"/>
      <c r="B198" s="84"/>
      <c r="C198" s="84"/>
      <c r="D198" s="84"/>
      <c r="E198" s="84"/>
      <c r="F198" s="8"/>
      <c r="G198" s="8"/>
      <c r="H198" s="8"/>
      <c r="I198" s="8"/>
      <c r="J198" s="8"/>
      <c r="K198" s="8"/>
      <c r="L198" s="8"/>
      <c r="M198" s="8"/>
      <c r="N198" s="8"/>
      <c r="O198" s="19"/>
    </row>
    <row r="199" spans="1:16" s="2" customFormat="1" x14ac:dyDescent="0.25">
      <c r="A199" s="7" t="s">
        <v>9</v>
      </c>
      <c r="B199" s="67" t="s">
        <v>224</v>
      </c>
      <c r="C199" s="8" t="s">
        <v>382</v>
      </c>
      <c r="D199" s="67"/>
      <c r="E199" s="67"/>
      <c r="F199" s="8">
        <v>1</v>
      </c>
      <c r="G199" s="8"/>
      <c r="H199" s="8"/>
      <c r="I199" s="8"/>
      <c r="J199" s="8"/>
      <c r="K199" s="8"/>
      <c r="L199" s="8"/>
      <c r="M199" s="8"/>
      <c r="N199" s="8"/>
      <c r="O199" s="38">
        <v>3825.77</v>
      </c>
      <c r="P199" s="2">
        <v>1</v>
      </c>
    </row>
    <row r="200" spans="1:16" s="30" customFormat="1" x14ac:dyDescent="0.25">
      <c r="A200" s="23" t="s">
        <v>124</v>
      </c>
      <c r="B200" s="24" t="s">
        <v>125</v>
      </c>
      <c r="C200" s="23"/>
      <c r="D200" s="23" t="s">
        <v>9</v>
      </c>
      <c r="E200" s="24" t="s">
        <v>126</v>
      </c>
      <c r="F200" s="23">
        <f>SUM(F201:F204)</f>
        <v>3</v>
      </c>
      <c r="G200" s="23">
        <f t="shared" ref="G200:M200" si="50">SUM(G201:G204)</f>
        <v>0</v>
      </c>
      <c r="H200" s="23">
        <f t="shared" si="50"/>
        <v>0</v>
      </c>
      <c r="I200" s="23">
        <f t="shared" si="50"/>
        <v>0</v>
      </c>
      <c r="J200" s="23">
        <f t="shared" si="50"/>
        <v>0</v>
      </c>
      <c r="K200" s="23">
        <f t="shared" si="50"/>
        <v>0</v>
      </c>
      <c r="L200" s="23">
        <f t="shared" si="50"/>
        <v>0</v>
      </c>
      <c r="M200" s="23">
        <f t="shared" si="50"/>
        <v>0</v>
      </c>
      <c r="N200" s="23">
        <f t="shared" ref="N200" si="51">SUM(N201:N204)</f>
        <v>0</v>
      </c>
      <c r="O200" s="25">
        <f>SUM(O201:O204)</f>
        <v>11477.31</v>
      </c>
    </row>
    <row r="201" spans="1:16" s="2" customFormat="1" x14ac:dyDescent="0.25">
      <c r="A201" s="8" t="s">
        <v>1</v>
      </c>
      <c r="B201" s="84" t="s">
        <v>14</v>
      </c>
      <c r="C201" s="84"/>
      <c r="D201" s="84"/>
      <c r="E201" s="84"/>
      <c r="F201" s="8"/>
      <c r="G201" s="8"/>
      <c r="H201" s="8"/>
      <c r="I201" s="8"/>
      <c r="J201" s="8"/>
      <c r="K201" s="8"/>
      <c r="L201" s="8"/>
      <c r="M201" s="8"/>
      <c r="N201" s="8"/>
      <c r="O201" s="9"/>
    </row>
    <row r="202" spans="1:16" s="2" customFormat="1" x14ac:dyDescent="0.25">
      <c r="A202" s="7" t="s">
        <v>9</v>
      </c>
      <c r="B202" s="67" t="s">
        <v>458</v>
      </c>
      <c r="C202" s="8" t="s">
        <v>459</v>
      </c>
      <c r="D202" s="67"/>
      <c r="E202" s="67"/>
      <c r="F202" s="8">
        <v>1</v>
      </c>
      <c r="G202" s="8"/>
      <c r="H202" s="8"/>
      <c r="I202" s="8"/>
      <c r="J202" s="8"/>
      <c r="K202" s="8"/>
      <c r="L202" s="8"/>
      <c r="M202" s="8"/>
      <c r="N202" s="8"/>
      <c r="O202" s="38">
        <v>3825.77</v>
      </c>
    </row>
    <row r="203" spans="1:16" s="2" customFormat="1" x14ac:dyDescent="0.25">
      <c r="A203" s="7" t="s">
        <v>9</v>
      </c>
      <c r="B203" s="67" t="s">
        <v>216</v>
      </c>
      <c r="C203" s="8" t="s">
        <v>383</v>
      </c>
      <c r="D203" s="67"/>
      <c r="E203" s="67"/>
      <c r="F203" s="8">
        <v>1</v>
      </c>
      <c r="G203" s="8"/>
      <c r="H203" s="8"/>
      <c r="I203" s="8"/>
      <c r="J203" s="8"/>
      <c r="K203" s="8"/>
      <c r="L203" s="8"/>
      <c r="M203" s="8"/>
      <c r="N203" s="8"/>
      <c r="O203" s="38">
        <v>3825.77</v>
      </c>
      <c r="P203" s="2">
        <v>3</v>
      </c>
    </row>
    <row r="204" spans="1:16" s="2" customFormat="1" x14ac:dyDescent="0.25">
      <c r="A204" s="7" t="s">
        <v>9</v>
      </c>
      <c r="B204" s="67" t="s">
        <v>226</v>
      </c>
      <c r="C204" s="8" t="s">
        <v>384</v>
      </c>
      <c r="D204" s="67"/>
      <c r="E204" s="67"/>
      <c r="F204" s="8">
        <v>1</v>
      </c>
      <c r="G204" s="8"/>
      <c r="H204" s="8"/>
      <c r="I204" s="8"/>
      <c r="J204" s="8"/>
      <c r="K204" s="8"/>
      <c r="L204" s="8"/>
      <c r="M204" s="8"/>
      <c r="N204" s="8"/>
      <c r="O204" s="38">
        <v>3825.77</v>
      </c>
    </row>
    <row r="205" spans="1:16" s="30" customFormat="1" x14ac:dyDescent="0.25">
      <c r="A205" s="23" t="s">
        <v>127</v>
      </c>
      <c r="B205" s="24" t="s">
        <v>128</v>
      </c>
      <c r="C205" s="23"/>
      <c r="D205" s="23" t="s">
        <v>9</v>
      </c>
      <c r="E205" s="24" t="s">
        <v>126</v>
      </c>
      <c r="F205" s="23">
        <f>SUM(F206:F208)</f>
        <v>2</v>
      </c>
      <c r="G205" s="23">
        <f t="shared" ref="G205:N205" si="52">SUM(G206:G208)</f>
        <v>0</v>
      </c>
      <c r="H205" s="23">
        <f t="shared" si="52"/>
        <v>0</v>
      </c>
      <c r="I205" s="23">
        <f t="shared" si="52"/>
        <v>0</v>
      </c>
      <c r="J205" s="23">
        <f t="shared" si="52"/>
        <v>0</v>
      </c>
      <c r="K205" s="23">
        <f t="shared" si="52"/>
        <v>0</v>
      </c>
      <c r="L205" s="23">
        <f t="shared" si="52"/>
        <v>0</v>
      </c>
      <c r="M205" s="23">
        <f t="shared" si="52"/>
        <v>0</v>
      </c>
      <c r="N205" s="23">
        <f t="shared" si="52"/>
        <v>0</v>
      </c>
      <c r="O205" s="25">
        <f>SUM(O206:O208)</f>
        <v>7651.54</v>
      </c>
    </row>
    <row r="206" spans="1:16" s="2" customFormat="1" x14ac:dyDescent="0.25">
      <c r="A206" s="8" t="s">
        <v>1</v>
      </c>
      <c r="B206" s="84" t="s">
        <v>14</v>
      </c>
      <c r="C206" s="84"/>
      <c r="D206" s="84"/>
      <c r="E206" s="84"/>
      <c r="F206" s="8"/>
      <c r="G206" s="8"/>
      <c r="H206" s="8"/>
      <c r="I206" s="8"/>
      <c r="J206" s="8"/>
      <c r="K206" s="8"/>
      <c r="L206" s="8"/>
      <c r="M206" s="8"/>
      <c r="N206" s="8"/>
      <c r="O206" s="9"/>
    </row>
    <row r="207" spans="1:16" s="2" customFormat="1" x14ac:dyDescent="0.25">
      <c r="A207" s="7" t="s">
        <v>9</v>
      </c>
      <c r="B207" s="67" t="s">
        <v>191</v>
      </c>
      <c r="C207" s="8" t="s">
        <v>385</v>
      </c>
      <c r="D207" s="67"/>
      <c r="E207" s="67"/>
      <c r="F207" s="8">
        <v>1</v>
      </c>
      <c r="G207" s="8"/>
      <c r="H207" s="8"/>
      <c r="I207" s="8"/>
      <c r="J207" s="8"/>
      <c r="K207" s="8"/>
      <c r="L207" s="8"/>
      <c r="M207" s="8"/>
      <c r="N207" s="8"/>
      <c r="O207" s="38">
        <v>3825.77</v>
      </c>
      <c r="P207" s="2">
        <v>2</v>
      </c>
    </row>
    <row r="208" spans="1:16" s="2" customFormat="1" x14ac:dyDescent="0.25">
      <c r="A208" s="7" t="s">
        <v>9</v>
      </c>
      <c r="B208" s="67" t="s">
        <v>217</v>
      </c>
      <c r="C208" s="8" t="s">
        <v>386</v>
      </c>
      <c r="D208" s="67"/>
      <c r="E208" s="67"/>
      <c r="F208" s="8">
        <v>1</v>
      </c>
      <c r="G208" s="8"/>
      <c r="H208" s="8"/>
      <c r="I208" s="8"/>
      <c r="J208" s="8"/>
      <c r="K208" s="8"/>
      <c r="L208" s="8"/>
      <c r="M208" s="8"/>
      <c r="N208" s="8"/>
      <c r="O208" s="38">
        <v>3825.77</v>
      </c>
    </row>
    <row r="209" spans="1:16" s="30" customFormat="1" x14ac:dyDescent="0.25">
      <c r="A209" s="23" t="s">
        <v>242</v>
      </c>
      <c r="B209" s="24" t="s">
        <v>243</v>
      </c>
      <c r="C209" s="23"/>
      <c r="D209" s="23" t="s">
        <v>9</v>
      </c>
      <c r="E209" s="24" t="s">
        <v>244</v>
      </c>
      <c r="F209" s="23">
        <f>SUM(F210:F213)</f>
        <v>4</v>
      </c>
      <c r="G209" s="23">
        <f t="shared" ref="G209:M209" si="53">SUM(G210:G213)</f>
        <v>0</v>
      </c>
      <c r="H209" s="23">
        <f t="shared" si="53"/>
        <v>0</v>
      </c>
      <c r="I209" s="23">
        <f t="shared" si="53"/>
        <v>0</v>
      </c>
      <c r="J209" s="23">
        <f t="shared" si="53"/>
        <v>0</v>
      </c>
      <c r="K209" s="23">
        <f t="shared" si="53"/>
        <v>0</v>
      </c>
      <c r="L209" s="23">
        <f t="shared" si="53"/>
        <v>0</v>
      </c>
      <c r="M209" s="23">
        <f t="shared" si="53"/>
        <v>0</v>
      </c>
      <c r="N209" s="23">
        <f t="shared" ref="N209" si="54">SUM(N210:N211)</f>
        <v>0</v>
      </c>
      <c r="O209" s="25">
        <f>SUM(O210:O213)</f>
        <v>15303.08</v>
      </c>
    </row>
    <row r="210" spans="1:16" s="2" customFormat="1" x14ac:dyDescent="0.25">
      <c r="A210" s="7" t="s">
        <v>9</v>
      </c>
      <c r="B210" s="67" t="s">
        <v>436</v>
      </c>
      <c r="C210" s="8" t="s">
        <v>387</v>
      </c>
      <c r="D210" s="67"/>
      <c r="E210" s="67"/>
      <c r="F210" s="8">
        <v>1</v>
      </c>
      <c r="G210" s="8"/>
      <c r="H210" s="8"/>
      <c r="I210" s="8"/>
      <c r="J210" s="8"/>
      <c r="K210" s="8"/>
      <c r="L210" s="8"/>
      <c r="M210" s="8"/>
      <c r="N210" s="8"/>
      <c r="O210" s="38">
        <v>3825.77</v>
      </c>
    </row>
    <row r="211" spans="1:16" s="2" customFormat="1" x14ac:dyDescent="0.25">
      <c r="A211" s="7" t="s">
        <v>9</v>
      </c>
      <c r="B211" s="67" t="s">
        <v>223</v>
      </c>
      <c r="C211" s="8" t="s">
        <v>388</v>
      </c>
      <c r="D211" s="67"/>
      <c r="E211" s="67"/>
      <c r="F211" s="8">
        <v>1</v>
      </c>
      <c r="G211" s="8"/>
      <c r="H211" s="8"/>
      <c r="I211" s="8"/>
      <c r="J211" s="8"/>
      <c r="K211" s="8"/>
      <c r="L211" s="8"/>
      <c r="M211" s="8"/>
      <c r="N211" s="8"/>
      <c r="O211" s="38">
        <v>3825.77</v>
      </c>
    </row>
    <row r="212" spans="1:16" s="2" customFormat="1" x14ac:dyDescent="0.25">
      <c r="A212" s="7" t="s">
        <v>9</v>
      </c>
      <c r="B212" s="67" t="s">
        <v>258</v>
      </c>
      <c r="C212" s="8" t="s">
        <v>389</v>
      </c>
      <c r="D212" s="67"/>
      <c r="E212" s="67"/>
      <c r="F212" s="8">
        <v>1</v>
      </c>
      <c r="G212" s="8"/>
      <c r="H212" s="8"/>
      <c r="I212" s="8"/>
      <c r="J212" s="8"/>
      <c r="K212" s="8"/>
      <c r="L212" s="8"/>
      <c r="M212" s="8"/>
      <c r="N212" s="8"/>
      <c r="O212" s="38">
        <v>3825.77</v>
      </c>
      <c r="P212" s="2">
        <v>4</v>
      </c>
    </row>
    <row r="213" spans="1:16" s="2" customFormat="1" x14ac:dyDescent="0.25">
      <c r="A213" s="7" t="s">
        <v>9</v>
      </c>
      <c r="B213" s="67" t="s">
        <v>259</v>
      </c>
      <c r="C213" s="8" t="s">
        <v>390</v>
      </c>
      <c r="D213" s="67"/>
      <c r="E213" s="67"/>
      <c r="F213" s="8">
        <v>1</v>
      </c>
      <c r="G213" s="8"/>
      <c r="H213" s="8"/>
      <c r="I213" s="8"/>
      <c r="J213" s="8"/>
      <c r="K213" s="8"/>
      <c r="L213" s="8"/>
      <c r="M213" s="8"/>
      <c r="N213" s="8"/>
      <c r="O213" s="38">
        <v>3825.77</v>
      </c>
    </row>
    <row r="214" spans="1:16" s="29" customFormat="1" x14ac:dyDescent="0.25">
      <c r="A214" s="85" t="s">
        <v>10</v>
      </c>
      <c r="B214" s="85"/>
      <c r="C214" s="85"/>
      <c r="D214" s="85"/>
      <c r="E214" s="85"/>
      <c r="F214" s="27">
        <f>F205+F200+F196+F192+F189+F185+F182+F172+F168+F163+F158+F209</f>
        <v>24</v>
      </c>
      <c r="G214" s="81">
        <f t="shared" ref="G214:N214" si="55">G205+G200+G196+G192+G189+G185+G182+G172+G168+G163+G158+G209</f>
        <v>4</v>
      </c>
      <c r="H214" s="81">
        <f t="shared" si="55"/>
        <v>0</v>
      </c>
      <c r="I214" s="81">
        <f t="shared" si="55"/>
        <v>0</v>
      </c>
      <c r="J214" s="81">
        <f t="shared" si="55"/>
        <v>0</v>
      </c>
      <c r="K214" s="81">
        <f t="shared" si="55"/>
        <v>0</v>
      </c>
      <c r="L214" s="81">
        <f t="shared" si="55"/>
        <v>1</v>
      </c>
      <c r="M214" s="81">
        <f t="shared" si="55"/>
        <v>0</v>
      </c>
      <c r="N214" s="81">
        <f t="shared" si="55"/>
        <v>0</v>
      </c>
      <c r="O214" s="28">
        <f>O158+O163+O168+O172+O182+O185+O189+O192+O196+O200+O205+O209</f>
        <v>112976.96000000001</v>
      </c>
    </row>
    <row r="215" spans="1:16" s="22" customFormat="1" ht="15" customHeight="1" x14ac:dyDescent="0.25">
      <c r="A215" s="83" t="s">
        <v>129</v>
      </c>
      <c r="B215" s="83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</row>
    <row r="216" spans="1:16" s="30" customFormat="1" x14ac:dyDescent="0.25">
      <c r="A216" s="23" t="s">
        <v>311</v>
      </c>
      <c r="B216" s="24" t="s">
        <v>134</v>
      </c>
      <c r="C216" s="23"/>
      <c r="D216" s="23" t="s">
        <v>9</v>
      </c>
      <c r="E216" s="24" t="s">
        <v>135</v>
      </c>
      <c r="F216" s="23">
        <f>SUM(F217:F218)</f>
        <v>1</v>
      </c>
      <c r="G216" s="23">
        <f t="shared" ref="G216:O216" si="56">SUM(G217:G218)</f>
        <v>0</v>
      </c>
      <c r="H216" s="23">
        <f t="shared" si="56"/>
        <v>0</v>
      </c>
      <c r="I216" s="23">
        <f t="shared" si="56"/>
        <v>0</v>
      </c>
      <c r="J216" s="23">
        <f t="shared" si="56"/>
        <v>0</v>
      </c>
      <c r="K216" s="23">
        <f t="shared" si="56"/>
        <v>0</v>
      </c>
      <c r="L216" s="23">
        <f t="shared" si="56"/>
        <v>0</v>
      </c>
      <c r="M216" s="23">
        <f t="shared" si="56"/>
        <v>0</v>
      </c>
      <c r="N216" s="23">
        <f t="shared" si="56"/>
        <v>0</v>
      </c>
      <c r="O216" s="25">
        <f t="shared" si="56"/>
        <v>3825.77</v>
      </c>
    </row>
    <row r="217" spans="1:16" s="10" customFormat="1" x14ac:dyDescent="0.25">
      <c r="A217" s="8" t="s">
        <v>1</v>
      </c>
      <c r="B217" s="84" t="s">
        <v>14</v>
      </c>
      <c r="C217" s="84"/>
      <c r="D217" s="84"/>
      <c r="E217" s="84"/>
      <c r="F217" s="8"/>
      <c r="G217" s="8"/>
      <c r="H217" s="8"/>
      <c r="I217" s="8"/>
      <c r="J217" s="8"/>
      <c r="K217" s="8"/>
      <c r="L217" s="8"/>
      <c r="M217" s="8"/>
      <c r="N217" s="8"/>
      <c r="O217" s="9"/>
    </row>
    <row r="218" spans="1:16" s="10" customFormat="1" x14ac:dyDescent="0.25">
      <c r="A218" s="7" t="s">
        <v>9</v>
      </c>
      <c r="B218" s="67" t="s">
        <v>310</v>
      </c>
      <c r="C218" s="8" t="s">
        <v>391</v>
      </c>
      <c r="D218" s="67"/>
      <c r="E218" s="67"/>
      <c r="F218" s="8">
        <v>1</v>
      </c>
      <c r="G218" s="8"/>
      <c r="H218" s="8"/>
      <c r="I218" s="8"/>
      <c r="J218" s="8"/>
      <c r="K218" s="8"/>
      <c r="L218" s="8"/>
      <c r="M218" s="8"/>
      <c r="N218" s="8"/>
      <c r="O218" s="38">
        <v>3825.77</v>
      </c>
      <c r="P218" s="10">
        <v>1</v>
      </c>
    </row>
    <row r="219" spans="1:16" s="26" customFormat="1" x14ac:dyDescent="0.25">
      <c r="A219" s="23" t="s">
        <v>130</v>
      </c>
      <c r="B219" s="24" t="s">
        <v>50</v>
      </c>
      <c r="C219" s="23"/>
      <c r="D219" s="23" t="s">
        <v>9</v>
      </c>
      <c r="E219" s="24" t="s">
        <v>136</v>
      </c>
      <c r="F219" s="23">
        <f>SUM(F220:F222)</f>
        <v>1</v>
      </c>
      <c r="G219" s="23">
        <f t="shared" ref="G219:M219" si="57">SUM(G220:G222)</f>
        <v>0</v>
      </c>
      <c r="H219" s="23">
        <f t="shared" si="57"/>
        <v>0</v>
      </c>
      <c r="I219" s="23">
        <f t="shared" si="57"/>
        <v>0</v>
      </c>
      <c r="J219" s="23">
        <f t="shared" si="57"/>
        <v>0</v>
      </c>
      <c r="K219" s="23">
        <f t="shared" si="57"/>
        <v>0</v>
      </c>
      <c r="L219" s="23">
        <f t="shared" si="57"/>
        <v>0</v>
      </c>
      <c r="M219" s="23">
        <f t="shared" si="57"/>
        <v>0</v>
      </c>
      <c r="N219" s="23">
        <f t="shared" ref="N219" si="58">SUM(N220:N222)</f>
        <v>0</v>
      </c>
      <c r="O219" s="25">
        <f>SUM(O220:O222)</f>
        <v>3825.77</v>
      </c>
    </row>
    <row r="220" spans="1:16" s="2" customFormat="1" x14ac:dyDescent="0.25">
      <c r="A220" s="8" t="s">
        <v>1</v>
      </c>
      <c r="B220" s="84" t="s">
        <v>14</v>
      </c>
      <c r="C220" s="84"/>
      <c r="D220" s="84"/>
      <c r="E220" s="84"/>
      <c r="F220" s="8"/>
      <c r="G220" s="8"/>
      <c r="H220" s="8"/>
      <c r="I220" s="8"/>
      <c r="J220" s="8"/>
      <c r="K220" s="8"/>
      <c r="L220" s="8"/>
      <c r="M220" s="8"/>
      <c r="N220" s="8"/>
      <c r="O220" s="9"/>
    </row>
    <row r="221" spans="1:16" s="10" customFormat="1" x14ac:dyDescent="0.25">
      <c r="A221" s="7" t="s">
        <v>9</v>
      </c>
      <c r="B221" s="67" t="s">
        <v>230</v>
      </c>
      <c r="C221" s="8" t="s">
        <v>403</v>
      </c>
      <c r="D221" s="67"/>
      <c r="E221" s="67"/>
      <c r="F221" s="8">
        <v>1</v>
      </c>
      <c r="G221" s="8"/>
      <c r="H221" s="8"/>
      <c r="I221" s="8"/>
      <c r="J221" s="8"/>
      <c r="K221" s="8"/>
      <c r="L221" s="8"/>
      <c r="M221" s="8"/>
      <c r="N221" s="8"/>
      <c r="O221" s="38">
        <v>3825.77</v>
      </c>
      <c r="P221" s="10">
        <v>1</v>
      </c>
    </row>
    <row r="222" spans="1:16" s="10" customFormat="1" x14ac:dyDescent="0.25">
      <c r="A222" s="7"/>
      <c r="B222" s="84"/>
      <c r="C222" s="84"/>
      <c r="D222" s="84"/>
      <c r="E222" s="84"/>
      <c r="F222" s="8"/>
      <c r="G222" s="8"/>
      <c r="H222" s="8"/>
      <c r="I222" s="8"/>
      <c r="J222" s="8"/>
      <c r="K222" s="8"/>
      <c r="L222" s="8"/>
      <c r="M222" s="8"/>
      <c r="N222" s="8"/>
      <c r="O222" s="19"/>
    </row>
    <row r="223" spans="1:16" s="30" customFormat="1" x14ac:dyDescent="0.25">
      <c r="A223" s="23" t="s">
        <v>131</v>
      </c>
      <c r="B223" s="24" t="s">
        <v>137</v>
      </c>
      <c r="C223" s="23"/>
      <c r="D223" s="23" t="s">
        <v>9</v>
      </c>
      <c r="E223" s="24" t="s">
        <v>138</v>
      </c>
      <c r="F223" s="23">
        <f>SUM(F224:F226)</f>
        <v>0</v>
      </c>
      <c r="G223" s="23">
        <f t="shared" ref="G223:M223" si="59">SUM(G224:G226)</f>
        <v>1</v>
      </c>
      <c r="H223" s="23">
        <f t="shared" si="59"/>
        <v>0</v>
      </c>
      <c r="I223" s="23">
        <f t="shared" si="59"/>
        <v>0</v>
      </c>
      <c r="J223" s="23">
        <f t="shared" si="59"/>
        <v>0</v>
      </c>
      <c r="K223" s="23">
        <f t="shared" si="59"/>
        <v>0</v>
      </c>
      <c r="L223" s="23">
        <f t="shared" si="59"/>
        <v>0</v>
      </c>
      <c r="M223" s="23">
        <f t="shared" si="59"/>
        <v>0</v>
      </c>
      <c r="N223" s="23">
        <f t="shared" ref="N223" si="60">SUM(N224:N226)</f>
        <v>0</v>
      </c>
      <c r="O223" s="25">
        <f>SUM(O224:O226)</f>
        <v>3852.73</v>
      </c>
    </row>
    <row r="224" spans="1:16" s="10" customFormat="1" x14ac:dyDescent="0.25">
      <c r="A224" s="8" t="s">
        <v>1</v>
      </c>
      <c r="B224" s="84" t="s">
        <v>14</v>
      </c>
      <c r="C224" s="84"/>
      <c r="D224" s="84"/>
      <c r="E224" s="84"/>
      <c r="F224" s="8"/>
      <c r="G224" s="8"/>
      <c r="H224" s="8"/>
      <c r="I224" s="8"/>
      <c r="J224" s="8"/>
      <c r="K224" s="8"/>
      <c r="L224" s="8"/>
      <c r="M224" s="8"/>
      <c r="N224" s="8"/>
      <c r="O224" s="9"/>
    </row>
    <row r="225" spans="1:16" s="10" customFormat="1" x14ac:dyDescent="0.25">
      <c r="A225" s="7"/>
      <c r="B225" s="84"/>
      <c r="C225" s="84"/>
      <c r="D225" s="84"/>
      <c r="E225" s="84"/>
      <c r="F225" s="8"/>
      <c r="G225" s="8"/>
      <c r="H225" s="8"/>
      <c r="I225" s="8"/>
      <c r="J225" s="8"/>
      <c r="K225" s="8"/>
      <c r="L225" s="8"/>
      <c r="M225" s="8"/>
      <c r="N225" s="8"/>
      <c r="O225" s="19"/>
    </row>
    <row r="226" spans="1:16" s="2" customFormat="1" x14ac:dyDescent="0.25">
      <c r="A226" s="7" t="s">
        <v>9</v>
      </c>
      <c r="B226" s="67" t="s">
        <v>228</v>
      </c>
      <c r="C226" s="8" t="s">
        <v>393</v>
      </c>
      <c r="D226" s="67"/>
      <c r="E226" s="67"/>
      <c r="F226" s="8"/>
      <c r="G226" s="8">
        <v>1</v>
      </c>
      <c r="H226" s="8"/>
      <c r="I226" s="8"/>
      <c r="J226" s="8"/>
      <c r="K226" s="8"/>
      <c r="L226" s="8"/>
      <c r="M226" s="8"/>
      <c r="N226" s="8"/>
      <c r="O226" s="38">
        <v>3852.73</v>
      </c>
      <c r="P226" s="2">
        <v>1</v>
      </c>
    </row>
    <row r="227" spans="1:16" s="26" customFormat="1" x14ac:dyDescent="0.25">
      <c r="A227" s="23" t="s">
        <v>132</v>
      </c>
      <c r="B227" s="24" t="s">
        <v>137</v>
      </c>
      <c r="C227" s="23"/>
      <c r="D227" s="23" t="s">
        <v>9</v>
      </c>
      <c r="E227" s="24" t="s">
        <v>139</v>
      </c>
      <c r="F227" s="23">
        <f t="shared" ref="F227:O227" si="61">SUM(F228:F229)</f>
        <v>1</v>
      </c>
      <c r="G227" s="23">
        <f t="shared" si="61"/>
        <v>0</v>
      </c>
      <c r="H227" s="23">
        <f t="shared" si="61"/>
        <v>0</v>
      </c>
      <c r="I227" s="23">
        <f t="shared" si="61"/>
        <v>0</v>
      </c>
      <c r="J227" s="23">
        <f t="shared" si="61"/>
        <v>0</v>
      </c>
      <c r="K227" s="23">
        <f t="shared" si="61"/>
        <v>0</v>
      </c>
      <c r="L227" s="23">
        <f t="shared" si="61"/>
        <v>0</v>
      </c>
      <c r="M227" s="23">
        <f t="shared" si="61"/>
        <v>0</v>
      </c>
      <c r="N227" s="23">
        <f t="shared" si="61"/>
        <v>0</v>
      </c>
      <c r="O227" s="25">
        <f t="shared" si="61"/>
        <v>3825.77</v>
      </c>
    </row>
    <row r="228" spans="1:16" s="10" customFormat="1" x14ac:dyDescent="0.25">
      <c r="A228" s="8" t="s">
        <v>1</v>
      </c>
      <c r="B228" s="84" t="s">
        <v>14</v>
      </c>
      <c r="C228" s="84"/>
      <c r="D228" s="84"/>
      <c r="E228" s="84"/>
      <c r="F228" s="8"/>
      <c r="G228" s="8"/>
      <c r="H228" s="8"/>
      <c r="I228" s="8"/>
      <c r="J228" s="8"/>
      <c r="K228" s="8"/>
      <c r="L228" s="8"/>
      <c r="M228" s="8"/>
      <c r="N228" s="8"/>
      <c r="O228" s="9"/>
    </row>
    <row r="229" spans="1:16" s="10" customFormat="1" x14ac:dyDescent="0.25">
      <c r="A229" s="7" t="s">
        <v>9</v>
      </c>
      <c r="B229" s="67" t="s">
        <v>468</v>
      </c>
      <c r="C229" s="8" t="s">
        <v>469</v>
      </c>
      <c r="D229" s="67"/>
      <c r="E229" s="67"/>
      <c r="F229" s="8">
        <v>1</v>
      </c>
      <c r="G229" s="8"/>
      <c r="H229" s="8"/>
      <c r="I229" s="8"/>
      <c r="J229" s="8"/>
      <c r="K229" s="8"/>
      <c r="L229" s="8"/>
      <c r="M229" s="8"/>
      <c r="N229" s="8"/>
      <c r="O229" s="38">
        <v>3825.77</v>
      </c>
      <c r="P229" s="10">
        <v>1</v>
      </c>
    </row>
    <row r="230" spans="1:16" s="26" customFormat="1" x14ac:dyDescent="0.25">
      <c r="A230" s="23" t="s">
        <v>133</v>
      </c>
      <c r="B230" s="24" t="s">
        <v>29</v>
      </c>
      <c r="C230" s="23"/>
      <c r="D230" s="23" t="s">
        <v>9</v>
      </c>
      <c r="E230" s="24" t="s">
        <v>140</v>
      </c>
      <c r="F230" s="23">
        <f>SUM(F231:F242)</f>
        <v>4</v>
      </c>
      <c r="G230" s="23">
        <f t="shared" ref="G230:O230" si="62">SUM(G231:G242)</f>
        <v>6</v>
      </c>
      <c r="H230" s="23">
        <f t="shared" si="62"/>
        <v>0</v>
      </c>
      <c r="I230" s="23">
        <f t="shared" si="62"/>
        <v>0</v>
      </c>
      <c r="J230" s="23">
        <f t="shared" si="62"/>
        <v>0</v>
      </c>
      <c r="K230" s="23">
        <f t="shared" si="62"/>
        <v>0</v>
      </c>
      <c r="L230" s="23">
        <f t="shared" si="62"/>
        <v>1</v>
      </c>
      <c r="M230" s="23">
        <f t="shared" si="62"/>
        <v>0</v>
      </c>
      <c r="N230" s="23">
        <f t="shared" si="62"/>
        <v>0</v>
      </c>
      <c r="O230" s="25">
        <f t="shared" si="62"/>
        <v>44167.020000000004</v>
      </c>
    </row>
    <row r="231" spans="1:16" s="2" customFormat="1" x14ac:dyDescent="0.25">
      <c r="A231" s="8" t="s">
        <v>1</v>
      </c>
      <c r="B231" s="84" t="s">
        <v>14</v>
      </c>
      <c r="C231" s="84"/>
      <c r="D231" s="84"/>
      <c r="E231" s="84"/>
      <c r="F231" s="8"/>
      <c r="G231" s="8"/>
      <c r="H231" s="8"/>
      <c r="I231" s="8"/>
      <c r="J231" s="8"/>
      <c r="K231" s="8"/>
      <c r="L231" s="8"/>
      <c r="M231" s="8"/>
      <c r="N231" s="8"/>
      <c r="O231" s="9"/>
    </row>
    <row r="232" spans="1:16" s="2" customFormat="1" x14ac:dyDescent="0.25">
      <c r="A232" s="7" t="s">
        <v>9</v>
      </c>
      <c r="B232" s="67" t="s">
        <v>429</v>
      </c>
      <c r="C232" s="8" t="s">
        <v>430</v>
      </c>
      <c r="D232" s="67"/>
      <c r="E232" s="67"/>
      <c r="F232" s="8"/>
      <c r="G232" s="8">
        <v>1</v>
      </c>
      <c r="H232" s="8"/>
      <c r="I232" s="8"/>
      <c r="J232" s="8"/>
      <c r="K232" s="8"/>
      <c r="L232" s="8"/>
      <c r="M232" s="8"/>
      <c r="N232" s="8"/>
      <c r="O232" s="38">
        <v>3852.73</v>
      </c>
    </row>
    <row r="233" spans="1:16" s="2" customFormat="1" x14ac:dyDescent="0.25">
      <c r="A233" s="7" t="s">
        <v>9</v>
      </c>
      <c r="B233" s="68" t="s">
        <v>229</v>
      </c>
      <c r="C233" s="71" t="s">
        <v>394</v>
      </c>
      <c r="D233" s="68"/>
      <c r="E233" s="68"/>
      <c r="F233" s="8"/>
      <c r="G233" s="8"/>
      <c r="H233" s="8"/>
      <c r="I233" s="8"/>
      <c r="J233" s="8"/>
      <c r="K233" s="8"/>
      <c r="L233" s="8">
        <v>1</v>
      </c>
      <c r="M233" s="8"/>
      <c r="N233" s="8"/>
      <c r="O233" s="38">
        <v>5747.56</v>
      </c>
    </row>
    <row r="234" spans="1:16" s="2" customFormat="1" x14ac:dyDescent="0.25">
      <c r="A234" s="7" t="s">
        <v>9</v>
      </c>
      <c r="B234" s="67" t="s">
        <v>437</v>
      </c>
      <c r="C234" s="8" t="s">
        <v>438</v>
      </c>
      <c r="D234" s="67"/>
      <c r="E234" s="67"/>
      <c r="F234" s="8"/>
      <c r="G234" s="8">
        <v>1</v>
      </c>
      <c r="H234" s="8"/>
      <c r="I234" s="8"/>
      <c r="J234" s="8"/>
      <c r="K234" s="8"/>
      <c r="L234" s="8"/>
      <c r="M234" s="8"/>
      <c r="N234" s="8"/>
      <c r="O234" s="38">
        <v>3852.73</v>
      </c>
    </row>
    <row r="235" spans="1:16" s="2" customFormat="1" x14ac:dyDescent="0.25">
      <c r="A235" s="7" t="s">
        <v>9</v>
      </c>
      <c r="B235" s="67" t="s">
        <v>303</v>
      </c>
      <c r="C235" s="8" t="s">
        <v>395</v>
      </c>
      <c r="D235" s="67"/>
      <c r="E235" s="67"/>
      <c r="F235" s="8"/>
      <c r="G235" s="8">
        <v>1</v>
      </c>
      <c r="H235" s="8"/>
      <c r="I235" s="8"/>
      <c r="J235" s="8"/>
      <c r="K235" s="8"/>
      <c r="L235" s="8"/>
      <c r="M235" s="8"/>
      <c r="N235" s="8"/>
      <c r="O235" s="38">
        <v>3852.73</v>
      </c>
    </row>
    <row r="236" spans="1:16" s="2" customFormat="1" x14ac:dyDescent="0.25">
      <c r="A236" s="7" t="s">
        <v>9</v>
      </c>
      <c r="B236" s="67" t="s">
        <v>277</v>
      </c>
      <c r="C236" s="8" t="s">
        <v>396</v>
      </c>
      <c r="D236" s="67"/>
      <c r="E236" s="67"/>
      <c r="F236" s="8">
        <v>1</v>
      </c>
      <c r="G236" s="8"/>
      <c r="H236" s="8"/>
      <c r="I236" s="8"/>
      <c r="J236" s="8"/>
      <c r="K236" s="8"/>
      <c r="L236" s="8"/>
      <c r="M236" s="8"/>
      <c r="N236" s="8"/>
      <c r="O236" s="38">
        <v>3825.77</v>
      </c>
    </row>
    <row r="237" spans="1:16" s="2" customFormat="1" x14ac:dyDescent="0.25">
      <c r="A237" s="7" t="s">
        <v>9</v>
      </c>
      <c r="B237" s="67" t="s">
        <v>267</v>
      </c>
      <c r="C237" s="8" t="s">
        <v>397</v>
      </c>
      <c r="D237" s="67"/>
      <c r="E237" s="67"/>
      <c r="F237" s="8">
        <v>1</v>
      </c>
      <c r="G237" s="8"/>
      <c r="H237" s="8"/>
      <c r="I237" s="8"/>
      <c r="J237" s="8"/>
      <c r="K237" s="8"/>
      <c r="L237" s="8"/>
      <c r="M237" s="8"/>
      <c r="N237" s="8"/>
      <c r="O237" s="38">
        <v>3825.77</v>
      </c>
    </row>
    <row r="238" spans="1:16" s="2" customFormat="1" x14ac:dyDescent="0.25">
      <c r="A238" s="7" t="s">
        <v>9</v>
      </c>
      <c r="B238" s="67" t="s">
        <v>276</v>
      </c>
      <c r="C238" s="8" t="s">
        <v>398</v>
      </c>
      <c r="D238" s="67"/>
      <c r="E238" s="67"/>
      <c r="F238" s="8"/>
      <c r="G238" s="8">
        <v>1</v>
      </c>
      <c r="H238" s="8"/>
      <c r="I238" s="8"/>
      <c r="J238" s="8"/>
      <c r="K238" s="8"/>
      <c r="L238" s="8"/>
      <c r="M238" s="8"/>
      <c r="N238" s="8"/>
      <c r="O238" s="38">
        <v>3852.73</v>
      </c>
      <c r="P238" s="2">
        <v>11</v>
      </c>
    </row>
    <row r="239" spans="1:16" s="2" customFormat="1" ht="17.25" customHeight="1" x14ac:dyDescent="0.25">
      <c r="A239" s="7" t="s">
        <v>9</v>
      </c>
      <c r="B239" s="67" t="s">
        <v>274</v>
      </c>
      <c r="C239" s="8" t="s">
        <v>399</v>
      </c>
      <c r="D239" s="67"/>
      <c r="E239" s="67"/>
      <c r="F239" s="8">
        <v>1</v>
      </c>
      <c r="G239" s="8"/>
      <c r="H239" s="8"/>
      <c r="I239" s="8"/>
      <c r="J239" s="8"/>
      <c r="K239" s="8"/>
      <c r="L239" s="8"/>
      <c r="M239" s="8"/>
      <c r="N239" s="8"/>
      <c r="O239" s="38">
        <v>3825.77</v>
      </c>
    </row>
    <row r="240" spans="1:16" s="2" customFormat="1" x14ac:dyDescent="0.25">
      <c r="A240" s="7" t="s">
        <v>9</v>
      </c>
      <c r="B240" s="67" t="s">
        <v>300</v>
      </c>
      <c r="C240" s="8" t="s">
        <v>400</v>
      </c>
      <c r="D240" s="67"/>
      <c r="E240" s="67"/>
      <c r="F240" s="8"/>
      <c r="G240" s="8">
        <v>1</v>
      </c>
      <c r="H240" s="8"/>
      <c r="I240" s="8"/>
      <c r="J240" s="8"/>
      <c r="K240" s="8"/>
      <c r="L240" s="8"/>
      <c r="M240" s="8"/>
      <c r="N240" s="8"/>
      <c r="O240" s="38">
        <v>3852.73</v>
      </c>
    </row>
    <row r="241" spans="1:16" s="2" customFormat="1" x14ac:dyDescent="0.25">
      <c r="A241" s="7" t="s">
        <v>9</v>
      </c>
      <c r="B241" s="67" t="s">
        <v>282</v>
      </c>
      <c r="C241" s="8" t="s">
        <v>401</v>
      </c>
      <c r="D241" s="67"/>
      <c r="E241" s="67"/>
      <c r="F241" s="8">
        <v>1</v>
      </c>
      <c r="G241" s="8"/>
      <c r="H241" s="8"/>
      <c r="I241" s="8"/>
      <c r="J241" s="8"/>
      <c r="K241" s="8"/>
      <c r="L241" s="8"/>
      <c r="M241" s="8"/>
      <c r="N241" s="8"/>
      <c r="O241" s="38">
        <v>3825.77</v>
      </c>
    </row>
    <row r="242" spans="1:16" s="10" customFormat="1" x14ac:dyDescent="0.25">
      <c r="A242" s="7" t="s">
        <v>9</v>
      </c>
      <c r="B242" s="67" t="s">
        <v>470</v>
      </c>
      <c r="C242" s="8" t="s">
        <v>471</v>
      </c>
      <c r="D242" s="67"/>
      <c r="E242" s="67"/>
      <c r="F242" s="8"/>
      <c r="G242" s="8">
        <v>1</v>
      </c>
      <c r="H242" s="8"/>
      <c r="I242" s="8"/>
      <c r="J242" s="8"/>
      <c r="K242" s="8"/>
      <c r="L242" s="8"/>
      <c r="M242" s="8"/>
      <c r="N242" s="8"/>
      <c r="O242" s="38">
        <v>3852.73</v>
      </c>
    </row>
    <row r="243" spans="1:16" s="26" customFormat="1" x14ac:dyDescent="0.25">
      <c r="A243" s="23" t="s">
        <v>254</v>
      </c>
      <c r="B243" s="24" t="s">
        <v>255</v>
      </c>
      <c r="C243" s="23"/>
      <c r="D243" s="23" t="s">
        <v>9</v>
      </c>
      <c r="E243" s="24" t="s">
        <v>246</v>
      </c>
      <c r="F243" s="23">
        <f>SUM(F244:F245)</f>
        <v>1</v>
      </c>
      <c r="G243" s="23">
        <f t="shared" ref="G243:N243" si="63">SUM(G244:G245)</f>
        <v>1</v>
      </c>
      <c r="H243" s="23">
        <f t="shared" si="63"/>
        <v>0</v>
      </c>
      <c r="I243" s="23">
        <f t="shared" si="63"/>
        <v>0</v>
      </c>
      <c r="J243" s="23">
        <f t="shared" si="63"/>
        <v>0</v>
      </c>
      <c r="K243" s="23">
        <f t="shared" si="63"/>
        <v>0</v>
      </c>
      <c r="L243" s="23">
        <f t="shared" si="63"/>
        <v>0</v>
      </c>
      <c r="M243" s="23">
        <f t="shared" si="63"/>
        <v>0</v>
      </c>
      <c r="N243" s="23">
        <f t="shared" si="63"/>
        <v>0</v>
      </c>
      <c r="O243" s="25">
        <f>SUM(O244:O245)</f>
        <v>7678.5</v>
      </c>
    </row>
    <row r="244" spans="1:16" s="2" customFormat="1" x14ac:dyDescent="0.25">
      <c r="A244" s="7" t="s">
        <v>9</v>
      </c>
      <c r="B244" s="67" t="s">
        <v>524</v>
      </c>
      <c r="C244" s="8" t="s">
        <v>525</v>
      </c>
      <c r="D244" s="67"/>
      <c r="E244" s="67"/>
      <c r="F244" s="8"/>
      <c r="G244" s="8">
        <v>1</v>
      </c>
      <c r="H244" s="8"/>
      <c r="I244" s="8"/>
      <c r="J244" s="8"/>
      <c r="K244" s="8"/>
      <c r="L244" s="8"/>
      <c r="M244" s="8"/>
      <c r="N244" s="8"/>
      <c r="O244" s="38">
        <v>3852.73</v>
      </c>
    </row>
    <row r="245" spans="1:16" s="2" customFormat="1" x14ac:dyDescent="0.25">
      <c r="A245" s="7" t="s">
        <v>9</v>
      </c>
      <c r="B245" s="49" t="s">
        <v>275</v>
      </c>
      <c r="C245" s="8" t="s">
        <v>402</v>
      </c>
      <c r="D245" s="49"/>
      <c r="E245" s="49"/>
      <c r="F245" s="8">
        <v>1</v>
      </c>
      <c r="G245" s="8"/>
      <c r="H245" s="8"/>
      <c r="I245" s="8"/>
      <c r="J245" s="8"/>
      <c r="K245" s="8"/>
      <c r="L245" s="8"/>
      <c r="M245" s="8"/>
      <c r="N245" s="8"/>
      <c r="O245" s="38">
        <v>3825.77</v>
      </c>
      <c r="P245" s="2">
        <v>2</v>
      </c>
    </row>
    <row r="246" spans="1:16" s="32" customFormat="1" x14ac:dyDescent="0.25">
      <c r="A246" s="85" t="s">
        <v>10</v>
      </c>
      <c r="B246" s="85"/>
      <c r="C246" s="85"/>
      <c r="D246" s="85"/>
      <c r="E246" s="85"/>
      <c r="F246" s="80">
        <f>F216+F219+F223+F227+F230+F243</f>
        <v>8</v>
      </c>
      <c r="G246" s="81">
        <f t="shared" ref="G246:N246" si="64">G216+G219+G223+G227+G230+G243</f>
        <v>8</v>
      </c>
      <c r="H246" s="81">
        <f t="shared" si="64"/>
        <v>0</v>
      </c>
      <c r="I246" s="81">
        <f t="shared" si="64"/>
        <v>0</v>
      </c>
      <c r="J246" s="81">
        <f t="shared" si="64"/>
        <v>0</v>
      </c>
      <c r="K246" s="81">
        <f t="shared" si="64"/>
        <v>0</v>
      </c>
      <c r="L246" s="81">
        <f t="shared" si="64"/>
        <v>1</v>
      </c>
      <c r="M246" s="81">
        <f t="shared" si="64"/>
        <v>0</v>
      </c>
      <c r="N246" s="81">
        <f t="shared" si="64"/>
        <v>0</v>
      </c>
      <c r="O246" s="28">
        <f>O216+O219+O223+O227+O230+O243</f>
        <v>67175.56</v>
      </c>
    </row>
    <row r="247" spans="1:16" s="31" customFormat="1" x14ac:dyDescent="0.25">
      <c r="A247" s="83" t="s">
        <v>490</v>
      </c>
      <c r="B247" s="83"/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</row>
    <row r="248" spans="1:16" s="26" customFormat="1" ht="30.75" customHeight="1" x14ac:dyDescent="0.25">
      <c r="A248" s="23" t="s">
        <v>306</v>
      </c>
      <c r="B248" s="24" t="s">
        <v>307</v>
      </c>
      <c r="C248" s="23"/>
      <c r="D248" s="23" t="s">
        <v>9</v>
      </c>
      <c r="E248" s="24" t="s">
        <v>308</v>
      </c>
      <c r="F248" s="23">
        <f>SUM(F249:F250)</f>
        <v>1</v>
      </c>
      <c r="G248" s="23">
        <f t="shared" ref="G248:O248" si="65">SUM(G249:G250)</f>
        <v>0</v>
      </c>
      <c r="H248" s="23">
        <f t="shared" si="65"/>
        <v>0</v>
      </c>
      <c r="I248" s="23">
        <f t="shared" si="65"/>
        <v>0</v>
      </c>
      <c r="J248" s="23">
        <f t="shared" si="65"/>
        <v>0</v>
      </c>
      <c r="K248" s="23">
        <f t="shared" si="65"/>
        <v>0</v>
      </c>
      <c r="L248" s="23">
        <f t="shared" si="65"/>
        <v>0</v>
      </c>
      <c r="M248" s="23">
        <f t="shared" si="65"/>
        <v>0</v>
      </c>
      <c r="N248" s="23">
        <f t="shared" si="65"/>
        <v>0</v>
      </c>
      <c r="O248" s="25">
        <f t="shared" si="65"/>
        <v>3825.77</v>
      </c>
    </row>
    <row r="249" spans="1:16" s="10" customFormat="1" x14ac:dyDescent="0.25">
      <c r="A249" s="8" t="s">
        <v>1</v>
      </c>
      <c r="B249" s="84" t="s">
        <v>14</v>
      </c>
      <c r="C249" s="84"/>
      <c r="D249" s="84"/>
      <c r="E249" s="84"/>
      <c r="F249" s="8"/>
      <c r="G249" s="8"/>
      <c r="H249" s="8"/>
      <c r="I249" s="8"/>
      <c r="J249" s="8"/>
      <c r="K249" s="8"/>
      <c r="L249" s="8"/>
      <c r="M249" s="8"/>
      <c r="N249" s="8"/>
      <c r="O249" s="9"/>
    </row>
    <row r="250" spans="1:16" s="2" customFormat="1" x14ac:dyDescent="0.25">
      <c r="A250" s="7" t="s">
        <v>9</v>
      </c>
      <c r="B250" s="67" t="s">
        <v>227</v>
      </c>
      <c r="C250" s="8" t="s">
        <v>392</v>
      </c>
      <c r="D250" s="67"/>
      <c r="E250" s="67"/>
      <c r="F250" s="8">
        <v>1</v>
      </c>
      <c r="G250" s="8"/>
      <c r="H250" s="8"/>
      <c r="I250" s="8"/>
      <c r="J250" s="8"/>
      <c r="K250" s="8"/>
      <c r="L250" s="8"/>
      <c r="M250" s="8"/>
      <c r="N250" s="8"/>
      <c r="O250" s="38">
        <v>3825.77</v>
      </c>
      <c r="P250" s="2">
        <v>1</v>
      </c>
    </row>
    <row r="251" spans="1:16" s="32" customFormat="1" x14ac:dyDescent="0.25">
      <c r="A251" s="85" t="s">
        <v>10</v>
      </c>
      <c r="B251" s="85"/>
      <c r="C251" s="85"/>
      <c r="D251" s="85"/>
      <c r="E251" s="85"/>
      <c r="F251" s="27">
        <f>F248</f>
        <v>1</v>
      </c>
      <c r="G251" s="81">
        <f t="shared" ref="G251:N251" si="66">G248</f>
        <v>0</v>
      </c>
      <c r="H251" s="81">
        <f t="shared" si="66"/>
        <v>0</v>
      </c>
      <c r="I251" s="81">
        <f t="shared" si="66"/>
        <v>0</v>
      </c>
      <c r="J251" s="81">
        <f t="shared" si="66"/>
        <v>0</v>
      </c>
      <c r="K251" s="81">
        <f t="shared" si="66"/>
        <v>0</v>
      </c>
      <c r="L251" s="81">
        <f t="shared" si="66"/>
        <v>0</v>
      </c>
      <c r="M251" s="81">
        <f t="shared" si="66"/>
        <v>0</v>
      </c>
      <c r="N251" s="81">
        <f t="shared" si="66"/>
        <v>0</v>
      </c>
      <c r="O251" s="28">
        <f>O248</f>
        <v>3825.77</v>
      </c>
    </row>
    <row r="252" spans="1:16" s="31" customFormat="1" x14ac:dyDescent="0.25">
      <c r="A252" s="83" t="s">
        <v>141</v>
      </c>
      <c r="B252" s="83"/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</row>
    <row r="253" spans="1:16" s="30" customFormat="1" x14ac:dyDescent="0.25">
      <c r="A253" s="23" t="s">
        <v>142</v>
      </c>
      <c r="B253" s="24" t="s">
        <v>50</v>
      </c>
      <c r="C253" s="23"/>
      <c r="D253" s="23" t="s">
        <v>9</v>
      </c>
      <c r="E253" s="24" t="s">
        <v>147</v>
      </c>
      <c r="F253" s="23">
        <f>SUM(F254:F255)</f>
        <v>1</v>
      </c>
      <c r="G253" s="23">
        <f t="shared" ref="G253:O253" si="67">SUM(G254:G255)</f>
        <v>0</v>
      </c>
      <c r="H253" s="23">
        <f t="shared" si="67"/>
        <v>0</v>
      </c>
      <c r="I253" s="23">
        <f t="shared" si="67"/>
        <v>0</v>
      </c>
      <c r="J253" s="23">
        <f t="shared" si="67"/>
        <v>0</v>
      </c>
      <c r="K253" s="23">
        <f t="shared" si="67"/>
        <v>0</v>
      </c>
      <c r="L253" s="23">
        <f t="shared" si="67"/>
        <v>0</v>
      </c>
      <c r="M253" s="23">
        <f t="shared" si="67"/>
        <v>0</v>
      </c>
      <c r="N253" s="23">
        <f t="shared" si="67"/>
        <v>0</v>
      </c>
      <c r="O253" s="25">
        <f t="shared" si="67"/>
        <v>3825.77</v>
      </c>
    </row>
    <row r="254" spans="1:16" s="10" customFormat="1" x14ac:dyDescent="0.25">
      <c r="A254" s="8" t="s">
        <v>1</v>
      </c>
      <c r="B254" s="84" t="s">
        <v>14</v>
      </c>
      <c r="C254" s="84"/>
      <c r="D254" s="84"/>
      <c r="E254" s="84"/>
      <c r="F254" s="8"/>
      <c r="G254" s="8"/>
      <c r="H254" s="8"/>
      <c r="I254" s="8"/>
      <c r="J254" s="8"/>
      <c r="K254" s="8"/>
      <c r="L254" s="8"/>
      <c r="M254" s="8"/>
      <c r="N254" s="8"/>
      <c r="O254" s="9"/>
    </row>
    <row r="255" spans="1:16" s="2" customFormat="1" x14ac:dyDescent="0.25">
      <c r="A255" s="7" t="s">
        <v>9</v>
      </c>
      <c r="B255" s="67" t="s">
        <v>460</v>
      </c>
      <c r="C255" s="8" t="s">
        <v>461</v>
      </c>
      <c r="D255" s="67"/>
      <c r="E255" s="67"/>
      <c r="F255" s="8">
        <v>1</v>
      </c>
      <c r="G255" s="8"/>
      <c r="H255" s="8"/>
      <c r="I255" s="8"/>
      <c r="J255" s="8"/>
      <c r="K255" s="8"/>
      <c r="L255" s="8"/>
      <c r="M255" s="8"/>
      <c r="N255" s="8"/>
      <c r="O255" s="38">
        <v>3825.77</v>
      </c>
      <c r="P255" s="2">
        <v>1</v>
      </c>
    </row>
    <row r="256" spans="1:16" s="26" customFormat="1" x14ac:dyDescent="0.25">
      <c r="A256" s="23" t="s">
        <v>143</v>
      </c>
      <c r="B256" s="24" t="s">
        <v>148</v>
      </c>
      <c r="C256" s="23"/>
      <c r="D256" s="23" t="s">
        <v>9</v>
      </c>
      <c r="E256" s="24" t="s">
        <v>149</v>
      </c>
      <c r="F256" s="23">
        <f>SUM(F257:F258)</f>
        <v>1</v>
      </c>
      <c r="G256" s="23">
        <f t="shared" ref="G256:O256" si="68">SUM(G257:G258)</f>
        <v>0</v>
      </c>
      <c r="H256" s="23">
        <f t="shared" si="68"/>
        <v>0</v>
      </c>
      <c r="I256" s="23">
        <f t="shared" si="68"/>
        <v>0</v>
      </c>
      <c r="J256" s="23">
        <f t="shared" si="68"/>
        <v>0</v>
      </c>
      <c r="K256" s="23">
        <f t="shared" si="68"/>
        <v>0</v>
      </c>
      <c r="L256" s="23">
        <f t="shared" si="68"/>
        <v>0</v>
      </c>
      <c r="M256" s="23">
        <f t="shared" si="68"/>
        <v>0</v>
      </c>
      <c r="N256" s="23">
        <f t="shared" si="68"/>
        <v>0</v>
      </c>
      <c r="O256" s="25">
        <f t="shared" si="68"/>
        <v>3825.77</v>
      </c>
    </row>
    <row r="257" spans="1:16" s="2" customFormat="1" x14ac:dyDescent="0.25">
      <c r="A257" s="8" t="s">
        <v>1</v>
      </c>
      <c r="B257" s="84" t="s">
        <v>14</v>
      </c>
      <c r="C257" s="84"/>
      <c r="D257" s="84"/>
      <c r="E257" s="84"/>
      <c r="F257" s="8"/>
      <c r="G257" s="8"/>
      <c r="H257" s="8"/>
      <c r="I257" s="8"/>
      <c r="J257" s="8"/>
      <c r="K257" s="8"/>
      <c r="L257" s="8"/>
      <c r="M257" s="8"/>
      <c r="N257" s="8"/>
      <c r="O257" s="9"/>
    </row>
    <row r="258" spans="1:16" s="2" customFormat="1" ht="14.45" customHeight="1" x14ac:dyDescent="0.25">
      <c r="A258" s="7" t="s">
        <v>9</v>
      </c>
      <c r="B258" s="67" t="s">
        <v>472</v>
      </c>
      <c r="C258" s="8" t="s">
        <v>473</v>
      </c>
      <c r="D258" s="67"/>
      <c r="E258" s="67"/>
      <c r="F258" s="8">
        <v>1</v>
      </c>
      <c r="G258" s="8"/>
      <c r="H258" s="8"/>
      <c r="I258" s="8"/>
      <c r="J258" s="8"/>
      <c r="K258" s="8"/>
      <c r="L258" s="8"/>
      <c r="M258" s="8"/>
      <c r="N258" s="8"/>
      <c r="O258" s="38">
        <v>3825.77</v>
      </c>
      <c r="P258" s="2">
        <v>1</v>
      </c>
    </row>
    <row r="259" spans="1:16" s="26" customFormat="1" x14ac:dyDescent="0.25">
      <c r="A259" s="23" t="s">
        <v>144</v>
      </c>
      <c r="B259" s="24" t="s">
        <v>113</v>
      </c>
      <c r="C259" s="23"/>
      <c r="D259" s="23" t="s">
        <v>9</v>
      </c>
      <c r="E259" s="24" t="s">
        <v>150</v>
      </c>
      <c r="F259" s="23">
        <f>SUM(F260:F262)</f>
        <v>2</v>
      </c>
      <c r="G259" s="23">
        <f t="shared" ref="G259:N259" si="69">SUM(G260:G262)</f>
        <v>0</v>
      </c>
      <c r="H259" s="23">
        <f t="shared" si="69"/>
        <v>0</v>
      </c>
      <c r="I259" s="23">
        <f t="shared" si="69"/>
        <v>0</v>
      </c>
      <c r="J259" s="23">
        <f t="shared" si="69"/>
        <v>0</v>
      </c>
      <c r="K259" s="23">
        <f t="shared" si="69"/>
        <v>0</v>
      </c>
      <c r="L259" s="23">
        <f t="shared" si="69"/>
        <v>0</v>
      </c>
      <c r="M259" s="23">
        <f t="shared" si="69"/>
        <v>0</v>
      </c>
      <c r="N259" s="23">
        <f t="shared" si="69"/>
        <v>0</v>
      </c>
      <c r="O259" s="25">
        <f>SUM(O260:O262)</f>
        <v>7651.54</v>
      </c>
    </row>
    <row r="260" spans="1:16" s="2" customFormat="1" x14ac:dyDescent="0.25">
      <c r="A260" s="8" t="s">
        <v>1</v>
      </c>
      <c r="B260" s="84" t="s">
        <v>14</v>
      </c>
      <c r="C260" s="84"/>
      <c r="D260" s="84"/>
      <c r="E260" s="84"/>
      <c r="F260" s="8"/>
      <c r="G260" s="8"/>
      <c r="H260" s="8"/>
      <c r="I260" s="8"/>
      <c r="J260" s="8"/>
      <c r="K260" s="8"/>
      <c r="L260" s="8"/>
      <c r="M260" s="8"/>
      <c r="N260" s="8"/>
      <c r="O260" s="9"/>
    </row>
    <row r="261" spans="1:16" s="2" customFormat="1" x14ac:dyDescent="0.25">
      <c r="A261" s="7" t="s">
        <v>9</v>
      </c>
      <c r="B261" s="67" t="s">
        <v>478</v>
      </c>
      <c r="C261" s="8" t="s">
        <v>479</v>
      </c>
      <c r="D261" s="67"/>
      <c r="E261" s="67"/>
      <c r="F261" s="8">
        <v>1</v>
      </c>
      <c r="G261" s="8"/>
      <c r="H261" s="8"/>
      <c r="I261" s="8"/>
      <c r="J261" s="8"/>
      <c r="K261" s="8"/>
      <c r="L261" s="8"/>
      <c r="M261" s="8"/>
      <c r="N261" s="8"/>
      <c r="O261" s="38">
        <v>3825.77</v>
      </c>
      <c r="P261" s="2">
        <v>2</v>
      </c>
    </row>
    <row r="262" spans="1:16" s="2" customFormat="1" x14ac:dyDescent="0.25">
      <c r="A262" s="7" t="s">
        <v>9</v>
      </c>
      <c r="B262" s="67" t="s">
        <v>480</v>
      </c>
      <c r="C262" s="8" t="s">
        <v>481</v>
      </c>
      <c r="D262" s="67"/>
      <c r="E262" s="67"/>
      <c r="F262" s="8">
        <v>1</v>
      </c>
      <c r="G262" s="8"/>
      <c r="H262" s="8"/>
      <c r="I262" s="8"/>
      <c r="J262" s="8"/>
      <c r="K262" s="8"/>
      <c r="L262" s="8"/>
      <c r="M262" s="8"/>
      <c r="N262" s="8"/>
      <c r="O262" s="38">
        <v>3825.77</v>
      </c>
    </row>
    <row r="263" spans="1:16" s="30" customFormat="1" x14ac:dyDescent="0.25">
      <c r="A263" s="23" t="s">
        <v>145</v>
      </c>
      <c r="B263" s="24" t="s">
        <v>69</v>
      </c>
      <c r="C263" s="23"/>
      <c r="D263" s="23" t="s">
        <v>9</v>
      </c>
      <c r="E263" s="24" t="s">
        <v>150</v>
      </c>
      <c r="F263" s="23">
        <f>SUM(F264:F265)</f>
        <v>1</v>
      </c>
      <c r="G263" s="23">
        <f t="shared" ref="G263:O263" si="70">SUM(G264:G265)</f>
        <v>0</v>
      </c>
      <c r="H263" s="23">
        <f t="shared" si="70"/>
        <v>0</v>
      </c>
      <c r="I263" s="23">
        <f t="shared" si="70"/>
        <v>0</v>
      </c>
      <c r="J263" s="23">
        <f t="shared" si="70"/>
        <v>0</v>
      </c>
      <c r="K263" s="23">
        <f t="shared" si="70"/>
        <v>0</v>
      </c>
      <c r="L263" s="23">
        <f t="shared" si="70"/>
        <v>0</v>
      </c>
      <c r="M263" s="23">
        <f t="shared" si="70"/>
        <v>0</v>
      </c>
      <c r="N263" s="23">
        <f t="shared" si="70"/>
        <v>0</v>
      </c>
      <c r="O263" s="25">
        <f t="shared" si="70"/>
        <v>3825.77</v>
      </c>
    </row>
    <row r="264" spans="1:16" s="2" customFormat="1" x14ac:dyDescent="0.25">
      <c r="A264" s="8" t="s">
        <v>1</v>
      </c>
      <c r="B264" s="84" t="s">
        <v>14</v>
      </c>
      <c r="C264" s="84"/>
      <c r="D264" s="84"/>
      <c r="E264" s="84"/>
      <c r="F264" s="8"/>
      <c r="G264" s="8"/>
      <c r="H264" s="8"/>
      <c r="I264" s="8"/>
      <c r="J264" s="8"/>
      <c r="K264" s="8"/>
      <c r="L264" s="8"/>
      <c r="M264" s="8"/>
      <c r="N264" s="8"/>
      <c r="O264" s="9"/>
    </row>
    <row r="265" spans="1:16" s="2" customFormat="1" ht="14.45" customHeight="1" x14ac:dyDescent="0.25">
      <c r="A265" s="7" t="s">
        <v>9</v>
      </c>
      <c r="B265" s="67" t="s">
        <v>482</v>
      </c>
      <c r="C265" s="8" t="s">
        <v>483</v>
      </c>
      <c r="D265" s="67"/>
      <c r="E265" s="67"/>
      <c r="F265" s="8">
        <v>1</v>
      </c>
      <c r="G265" s="8"/>
      <c r="H265" s="8"/>
      <c r="I265" s="8"/>
      <c r="J265" s="8"/>
      <c r="K265" s="8"/>
      <c r="L265" s="8"/>
      <c r="M265" s="8"/>
      <c r="N265" s="8"/>
      <c r="O265" s="38">
        <v>3825.77</v>
      </c>
      <c r="P265" s="2">
        <v>1</v>
      </c>
    </row>
    <row r="266" spans="1:16" s="30" customFormat="1" x14ac:dyDescent="0.25">
      <c r="A266" s="23" t="s">
        <v>146</v>
      </c>
      <c r="B266" s="24" t="s">
        <v>8</v>
      </c>
      <c r="C266" s="23"/>
      <c r="D266" s="23" t="s">
        <v>9</v>
      </c>
      <c r="E266" s="24" t="s">
        <v>151</v>
      </c>
      <c r="F266" s="23">
        <f>SUM(F267:F270)</f>
        <v>3</v>
      </c>
      <c r="G266" s="23">
        <f t="shared" ref="G266:O266" si="71">SUM(G267:G270)</f>
        <v>0</v>
      </c>
      <c r="H266" s="23">
        <f t="shared" si="71"/>
        <v>0</v>
      </c>
      <c r="I266" s="23">
        <f t="shared" si="71"/>
        <v>0</v>
      </c>
      <c r="J266" s="23">
        <f t="shared" si="71"/>
        <v>0</v>
      </c>
      <c r="K266" s="23">
        <f t="shared" si="71"/>
        <v>0</v>
      </c>
      <c r="L266" s="23">
        <f t="shared" si="71"/>
        <v>0</v>
      </c>
      <c r="M266" s="23">
        <f t="shared" si="71"/>
        <v>0</v>
      </c>
      <c r="N266" s="23">
        <f t="shared" si="71"/>
        <v>0</v>
      </c>
      <c r="O266" s="25">
        <f t="shared" si="71"/>
        <v>11477.31</v>
      </c>
    </row>
    <row r="267" spans="1:16" s="2" customFormat="1" x14ac:dyDescent="0.25">
      <c r="A267" s="8" t="s">
        <v>1</v>
      </c>
      <c r="B267" s="84" t="s">
        <v>14</v>
      </c>
      <c r="C267" s="84"/>
      <c r="D267" s="84"/>
      <c r="E267" s="84"/>
      <c r="F267" s="8"/>
      <c r="G267" s="8"/>
      <c r="H267" s="8"/>
      <c r="I267" s="8"/>
      <c r="J267" s="8"/>
      <c r="K267" s="8"/>
      <c r="L267" s="8"/>
      <c r="M267" s="8"/>
      <c r="N267" s="8"/>
      <c r="O267" s="9"/>
    </row>
    <row r="268" spans="1:16" s="2" customFormat="1" x14ac:dyDescent="0.25">
      <c r="A268" s="7" t="s">
        <v>9</v>
      </c>
      <c r="B268" s="67" t="s">
        <v>291</v>
      </c>
      <c r="C268" s="8" t="s">
        <v>405</v>
      </c>
      <c r="D268" s="67"/>
      <c r="E268" s="67"/>
      <c r="F268" s="8">
        <v>1</v>
      </c>
      <c r="G268" s="8"/>
      <c r="H268" s="8"/>
      <c r="I268" s="8"/>
      <c r="J268" s="8"/>
      <c r="K268" s="8"/>
      <c r="L268" s="8"/>
      <c r="M268" s="8"/>
      <c r="N268" s="8"/>
      <c r="O268" s="38">
        <v>3825.77</v>
      </c>
    </row>
    <row r="269" spans="1:16" s="2" customFormat="1" x14ac:dyDescent="0.25">
      <c r="A269" s="7" t="s">
        <v>9</v>
      </c>
      <c r="B269" s="67" t="s">
        <v>474</v>
      </c>
      <c r="C269" s="8" t="s">
        <v>475</v>
      </c>
      <c r="D269" s="67"/>
      <c r="E269" s="67"/>
      <c r="F269" s="8">
        <v>1</v>
      </c>
      <c r="G269" s="8"/>
      <c r="H269" s="8"/>
      <c r="I269" s="8"/>
      <c r="J269" s="8"/>
      <c r="K269" s="8"/>
      <c r="L269" s="8"/>
      <c r="M269" s="8"/>
      <c r="N269" s="8"/>
      <c r="O269" s="38">
        <v>3825.77</v>
      </c>
    </row>
    <row r="270" spans="1:16" s="2" customFormat="1" ht="14.45" customHeight="1" x14ac:dyDescent="0.25">
      <c r="A270" s="7" t="s">
        <v>9</v>
      </c>
      <c r="B270" s="67" t="s">
        <v>484</v>
      </c>
      <c r="C270" s="8" t="s">
        <v>485</v>
      </c>
      <c r="D270" s="67"/>
      <c r="E270" s="67"/>
      <c r="F270" s="8">
        <v>1</v>
      </c>
      <c r="G270" s="8"/>
      <c r="H270" s="8"/>
      <c r="I270" s="8"/>
      <c r="J270" s="8"/>
      <c r="K270" s="8"/>
      <c r="L270" s="8"/>
      <c r="M270" s="8"/>
      <c r="N270" s="8"/>
      <c r="O270" s="38">
        <v>3825.77</v>
      </c>
      <c r="P270" s="2">
        <v>3</v>
      </c>
    </row>
    <row r="271" spans="1:16" s="29" customFormat="1" x14ac:dyDescent="0.25">
      <c r="A271" s="85" t="s">
        <v>10</v>
      </c>
      <c r="B271" s="85"/>
      <c r="C271" s="85"/>
      <c r="D271" s="85"/>
      <c r="E271" s="85"/>
      <c r="F271" s="27">
        <f>F266+F263+F259+F256+F253</f>
        <v>8</v>
      </c>
      <c r="G271" s="81">
        <f t="shared" ref="G271:N271" si="72">G266+G263+G259+G256+G253</f>
        <v>0</v>
      </c>
      <c r="H271" s="81">
        <f t="shared" si="72"/>
        <v>0</v>
      </c>
      <c r="I271" s="81">
        <f t="shared" si="72"/>
        <v>0</v>
      </c>
      <c r="J271" s="81">
        <f t="shared" si="72"/>
        <v>0</v>
      </c>
      <c r="K271" s="81">
        <f t="shared" si="72"/>
        <v>0</v>
      </c>
      <c r="L271" s="81">
        <f t="shared" si="72"/>
        <v>0</v>
      </c>
      <c r="M271" s="81">
        <f t="shared" si="72"/>
        <v>0</v>
      </c>
      <c r="N271" s="81">
        <f t="shared" si="72"/>
        <v>0</v>
      </c>
      <c r="O271" s="37">
        <f>O266+O263+O259+O256+O253</f>
        <v>30606.16</v>
      </c>
    </row>
    <row r="272" spans="1:16" s="22" customFormat="1" x14ac:dyDescent="0.25">
      <c r="A272" s="83" t="s">
        <v>152</v>
      </c>
      <c r="B272" s="83"/>
      <c r="C272" s="83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3"/>
      <c r="O272" s="83"/>
    </row>
    <row r="273" spans="1:18" s="30" customFormat="1" x14ac:dyDescent="0.25">
      <c r="A273" s="23" t="s">
        <v>153</v>
      </c>
      <c r="B273" s="24" t="s">
        <v>159</v>
      </c>
      <c r="C273" s="23"/>
      <c r="D273" s="23" t="s">
        <v>9</v>
      </c>
      <c r="E273" s="24" t="s">
        <v>160</v>
      </c>
      <c r="F273" s="23">
        <f>SUM(F274:F278)</f>
        <v>4</v>
      </c>
      <c r="G273" s="23">
        <f t="shared" ref="G273:N273" si="73">SUM(G274:G278)</f>
        <v>0</v>
      </c>
      <c r="H273" s="23">
        <f t="shared" si="73"/>
        <v>0</v>
      </c>
      <c r="I273" s="23">
        <f t="shared" si="73"/>
        <v>0</v>
      </c>
      <c r="J273" s="23">
        <f t="shared" si="73"/>
        <v>0</v>
      </c>
      <c r="K273" s="23">
        <f t="shared" si="73"/>
        <v>0</v>
      </c>
      <c r="L273" s="23">
        <f t="shared" si="73"/>
        <v>0</v>
      </c>
      <c r="M273" s="23">
        <f t="shared" si="73"/>
        <v>0</v>
      </c>
      <c r="N273" s="23">
        <f t="shared" si="73"/>
        <v>0</v>
      </c>
      <c r="O273" s="25">
        <f>SUM(O274:O278)</f>
        <v>15303.08</v>
      </c>
    </row>
    <row r="274" spans="1:18" s="12" customFormat="1" x14ac:dyDescent="0.25">
      <c r="A274" s="8" t="s">
        <v>1</v>
      </c>
      <c r="B274" s="84" t="s">
        <v>14</v>
      </c>
      <c r="C274" s="84"/>
      <c r="D274" s="84"/>
      <c r="E274" s="84"/>
      <c r="F274" s="8"/>
      <c r="G274" s="8"/>
      <c r="H274" s="8"/>
      <c r="I274" s="8"/>
      <c r="J274" s="8"/>
      <c r="K274" s="8"/>
      <c r="L274" s="8"/>
      <c r="M274" s="8"/>
      <c r="N274" s="8"/>
      <c r="O274" s="9"/>
    </row>
    <row r="275" spans="1:18" s="2" customFormat="1" x14ac:dyDescent="0.25">
      <c r="A275" s="7" t="s">
        <v>9</v>
      </c>
      <c r="B275" s="67" t="s">
        <v>233</v>
      </c>
      <c r="C275" s="8" t="s">
        <v>407</v>
      </c>
      <c r="D275" s="67"/>
      <c r="E275" s="67"/>
      <c r="F275" s="8">
        <v>1</v>
      </c>
      <c r="G275" s="8"/>
      <c r="H275" s="8"/>
      <c r="I275" s="8"/>
      <c r="J275" s="8"/>
      <c r="K275" s="8"/>
      <c r="L275" s="8"/>
      <c r="M275" s="8"/>
      <c r="N275" s="8"/>
      <c r="O275" s="38">
        <v>3825.77</v>
      </c>
    </row>
    <row r="276" spans="1:18" s="2" customFormat="1" x14ac:dyDescent="0.25">
      <c r="A276" s="7" t="s">
        <v>9</v>
      </c>
      <c r="B276" s="67" t="s">
        <v>309</v>
      </c>
      <c r="C276" s="8" t="s">
        <v>408</v>
      </c>
      <c r="D276" s="67"/>
      <c r="E276" s="67"/>
      <c r="F276" s="8">
        <v>1</v>
      </c>
      <c r="G276" s="8"/>
      <c r="H276" s="8"/>
      <c r="I276" s="8"/>
      <c r="J276" s="8"/>
      <c r="K276" s="8"/>
      <c r="L276" s="8"/>
      <c r="M276" s="8"/>
      <c r="N276" s="8"/>
      <c r="O276" s="38">
        <v>3825.77</v>
      </c>
    </row>
    <row r="277" spans="1:18" s="2" customFormat="1" x14ac:dyDescent="0.25">
      <c r="A277" s="7" t="s">
        <v>9</v>
      </c>
      <c r="B277" s="67" t="s">
        <v>270</v>
      </c>
      <c r="C277" s="8" t="s">
        <v>409</v>
      </c>
      <c r="D277" s="67"/>
      <c r="E277" s="67"/>
      <c r="F277" s="8">
        <v>1</v>
      </c>
      <c r="G277" s="8"/>
      <c r="H277" s="8"/>
      <c r="I277" s="8"/>
      <c r="J277" s="8"/>
      <c r="K277" s="8"/>
      <c r="L277" s="8"/>
      <c r="M277" s="8"/>
      <c r="N277" s="8"/>
      <c r="O277" s="38">
        <v>3825.77</v>
      </c>
      <c r="P277" s="2">
        <v>4</v>
      </c>
    </row>
    <row r="278" spans="1:18" s="11" customFormat="1" x14ac:dyDescent="0.25">
      <c r="A278" s="7" t="s">
        <v>9</v>
      </c>
      <c r="B278" s="67" t="s">
        <v>232</v>
      </c>
      <c r="C278" s="8" t="s">
        <v>410</v>
      </c>
      <c r="D278" s="67"/>
      <c r="E278" s="67"/>
      <c r="F278" s="8">
        <v>1</v>
      </c>
      <c r="G278" s="8"/>
      <c r="H278" s="8"/>
      <c r="I278" s="8"/>
      <c r="J278" s="8"/>
      <c r="K278" s="8"/>
      <c r="L278" s="8"/>
      <c r="M278" s="8"/>
      <c r="N278" s="8"/>
      <c r="O278" s="38">
        <v>3825.77</v>
      </c>
    </row>
    <row r="279" spans="1:18" s="33" customFormat="1" x14ac:dyDescent="0.25">
      <c r="A279" s="23" t="s">
        <v>154</v>
      </c>
      <c r="B279" s="24" t="s">
        <v>50</v>
      </c>
      <c r="C279" s="23"/>
      <c r="D279" s="23" t="s">
        <v>9</v>
      </c>
      <c r="E279" s="24" t="s">
        <v>161</v>
      </c>
      <c r="F279" s="23">
        <f>SUM(F280:F282)</f>
        <v>2</v>
      </c>
      <c r="G279" s="23">
        <f t="shared" ref="G279:N279" si="74">SUM(G280:G282)</f>
        <v>0</v>
      </c>
      <c r="H279" s="23">
        <f t="shared" si="74"/>
        <v>0</v>
      </c>
      <c r="I279" s="23">
        <f t="shared" si="74"/>
        <v>0</v>
      </c>
      <c r="J279" s="23">
        <f t="shared" si="74"/>
        <v>0</v>
      </c>
      <c r="K279" s="23">
        <f t="shared" si="74"/>
        <v>0</v>
      </c>
      <c r="L279" s="23">
        <f t="shared" si="74"/>
        <v>0</v>
      </c>
      <c r="M279" s="23">
        <f t="shared" si="74"/>
        <v>0</v>
      </c>
      <c r="N279" s="23">
        <f t="shared" si="74"/>
        <v>0</v>
      </c>
      <c r="O279" s="25">
        <f>SUM(O280:O282)</f>
        <v>7651.54</v>
      </c>
    </row>
    <row r="280" spans="1:18" s="11" customFormat="1" x14ac:dyDescent="0.25">
      <c r="A280" s="8" t="s">
        <v>1</v>
      </c>
      <c r="B280" s="84" t="s">
        <v>14</v>
      </c>
      <c r="C280" s="84"/>
      <c r="D280" s="84"/>
      <c r="E280" s="84"/>
      <c r="F280" s="8"/>
      <c r="G280" s="8"/>
      <c r="H280" s="8"/>
      <c r="I280" s="8"/>
      <c r="J280" s="8"/>
      <c r="K280" s="8"/>
      <c r="L280" s="8"/>
      <c r="M280" s="8"/>
      <c r="N280" s="8"/>
      <c r="O280" s="9"/>
    </row>
    <row r="281" spans="1:18" s="2" customFormat="1" ht="15" customHeight="1" x14ac:dyDescent="0.25">
      <c r="A281" s="7" t="s">
        <v>9</v>
      </c>
      <c r="B281" s="67" t="s">
        <v>301</v>
      </c>
      <c r="C281" s="8" t="s">
        <v>411</v>
      </c>
      <c r="D281" s="67"/>
      <c r="E281" s="67"/>
      <c r="F281" s="8">
        <v>1</v>
      </c>
      <c r="G281" s="8"/>
      <c r="H281" s="8"/>
      <c r="I281" s="8"/>
      <c r="J281" s="8"/>
      <c r="K281" s="8"/>
      <c r="L281" s="8"/>
      <c r="M281" s="8"/>
      <c r="N281" s="8"/>
      <c r="O281" s="38">
        <v>3825.77</v>
      </c>
    </row>
    <row r="282" spans="1:18" s="10" customFormat="1" x14ac:dyDescent="0.25">
      <c r="A282" s="7" t="s">
        <v>9</v>
      </c>
      <c r="B282" s="67" t="s">
        <v>447</v>
      </c>
      <c r="C282" s="8" t="s">
        <v>415</v>
      </c>
      <c r="D282" s="67"/>
      <c r="E282" s="67"/>
      <c r="F282" s="8">
        <v>1</v>
      </c>
      <c r="G282" s="8"/>
      <c r="H282" s="8"/>
      <c r="I282" s="8"/>
      <c r="J282" s="8"/>
      <c r="K282" s="8"/>
      <c r="L282" s="8"/>
      <c r="M282" s="8"/>
      <c r="N282" s="8"/>
      <c r="O282" s="38">
        <v>3825.77</v>
      </c>
      <c r="P282" s="10">
        <v>2</v>
      </c>
    </row>
    <row r="283" spans="1:18" s="30" customFormat="1" x14ac:dyDescent="0.25">
      <c r="A283" s="23" t="s">
        <v>155</v>
      </c>
      <c r="B283" s="24" t="s">
        <v>162</v>
      </c>
      <c r="C283" s="23"/>
      <c r="D283" s="23" t="s">
        <v>9</v>
      </c>
      <c r="E283" s="24" t="s">
        <v>163</v>
      </c>
      <c r="F283" s="23">
        <f>SUM(F284:F287)</f>
        <v>3</v>
      </c>
      <c r="G283" s="23">
        <f t="shared" ref="G283:N283" si="75">SUM(G284:G287)</f>
        <v>0</v>
      </c>
      <c r="H283" s="23">
        <f t="shared" si="75"/>
        <v>0</v>
      </c>
      <c r="I283" s="23">
        <f t="shared" si="75"/>
        <v>0</v>
      </c>
      <c r="J283" s="23">
        <f t="shared" si="75"/>
        <v>0</v>
      </c>
      <c r="K283" s="23">
        <f t="shared" si="75"/>
        <v>0</v>
      </c>
      <c r="L283" s="23">
        <f t="shared" si="75"/>
        <v>0</v>
      </c>
      <c r="M283" s="23">
        <f t="shared" si="75"/>
        <v>0</v>
      </c>
      <c r="N283" s="23">
        <f t="shared" si="75"/>
        <v>0</v>
      </c>
      <c r="O283" s="25">
        <f>SUM(O284:O287)</f>
        <v>11477.31</v>
      </c>
    </row>
    <row r="284" spans="1:18" s="2" customFormat="1" x14ac:dyDescent="0.25">
      <c r="A284" s="8" t="s">
        <v>1</v>
      </c>
      <c r="B284" s="84" t="s">
        <v>14</v>
      </c>
      <c r="C284" s="84"/>
      <c r="D284" s="84"/>
      <c r="E284" s="84"/>
      <c r="F284" s="8"/>
      <c r="G284" s="8"/>
      <c r="H284" s="8"/>
      <c r="I284" s="8"/>
      <c r="J284" s="8"/>
      <c r="K284" s="8"/>
      <c r="L284" s="8"/>
      <c r="M284" s="8"/>
      <c r="N284" s="8"/>
      <c r="O284" s="9"/>
    </row>
    <row r="285" spans="1:18" s="2" customFormat="1" ht="15" customHeight="1" x14ac:dyDescent="0.25">
      <c r="A285" s="7" t="s">
        <v>9</v>
      </c>
      <c r="B285" s="67" t="s">
        <v>526</v>
      </c>
      <c r="C285" s="8" t="s">
        <v>527</v>
      </c>
      <c r="D285" s="67"/>
      <c r="E285" s="67"/>
      <c r="F285" s="8">
        <v>1</v>
      </c>
      <c r="G285" s="8"/>
      <c r="H285" s="8"/>
      <c r="I285" s="8"/>
      <c r="J285" s="8"/>
      <c r="K285" s="8"/>
      <c r="L285" s="8"/>
      <c r="M285" s="8"/>
      <c r="N285" s="8"/>
      <c r="O285" s="38">
        <v>3825.77</v>
      </c>
    </row>
    <row r="286" spans="1:18" s="2" customFormat="1" ht="15" customHeight="1" x14ac:dyDescent="0.25">
      <c r="A286" s="7" t="s">
        <v>9</v>
      </c>
      <c r="B286" s="67" t="s">
        <v>231</v>
      </c>
      <c r="C286" s="8" t="s">
        <v>412</v>
      </c>
      <c r="D286" s="67"/>
      <c r="E286" s="67"/>
      <c r="F286" s="8">
        <v>1</v>
      </c>
      <c r="G286" s="8"/>
      <c r="H286" s="8"/>
      <c r="I286" s="8"/>
      <c r="J286" s="8"/>
      <c r="K286" s="8"/>
      <c r="L286" s="8"/>
      <c r="M286" s="8"/>
      <c r="N286" s="8"/>
      <c r="O286" s="38">
        <v>3825.77</v>
      </c>
      <c r="P286" s="2">
        <v>3</v>
      </c>
    </row>
    <row r="287" spans="1:18" s="2" customFormat="1" ht="14.45" customHeight="1" x14ac:dyDescent="0.25">
      <c r="A287" s="7" t="s">
        <v>9</v>
      </c>
      <c r="B287" s="67" t="s">
        <v>302</v>
      </c>
      <c r="C287" s="8" t="s">
        <v>413</v>
      </c>
      <c r="D287" s="67"/>
      <c r="E287" s="67"/>
      <c r="F287" s="8">
        <v>1</v>
      </c>
      <c r="G287" s="8"/>
      <c r="H287" s="8"/>
      <c r="I287" s="8"/>
      <c r="J287" s="8"/>
      <c r="K287" s="8"/>
      <c r="L287" s="8"/>
      <c r="M287" s="8"/>
      <c r="N287" s="8"/>
      <c r="O287" s="38">
        <v>3825.77</v>
      </c>
      <c r="Q287" s="52"/>
    </row>
    <row r="288" spans="1:18" s="30" customFormat="1" x14ac:dyDescent="0.25">
      <c r="A288" s="23" t="s">
        <v>156</v>
      </c>
      <c r="B288" s="24" t="s">
        <v>164</v>
      </c>
      <c r="C288" s="23"/>
      <c r="D288" s="23" t="s">
        <v>9</v>
      </c>
      <c r="E288" s="24" t="s">
        <v>165</v>
      </c>
      <c r="F288" s="23">
        <f>SUM(F289:F291)</f>
        <v>1</v>
      </c>
      <c r="G288" s="23">
        <f t="shared" ref="G288:N288" si="76">SUM(G289:G291)</f>
        <v>0</v>
      </c>
      <c r="H288" s="23">
        <f t="shared" si="76"/>
        <v>0</v>
      </c>
      <c r="I288" s="23">
        <f t="shared" si="76"/>
        <v>0</v>
      </c>
      <c r="J288" s="23">
        <f t="shared" si="76"/>
        <v>0</v>
      </c>
      <c r="K288" s="23">
        <f t="shared" si="76"/>
        <v>0</v>
      </c>
      <c r="L288" s="23">
        <f t="shared" si="76"/>
        <v>0</v>
      </c>
      <c r="M288" s="23">
        <f t="shared" si="76"/>
        <v>0</v>
      </c>
      <c r="N288" s="23">
        <f t="shared" si="76"/>
        <v>0</v>
      </c>
      <c r="O288" s="25">
        <f>SUM(O289:O291)</f>
        <v>3825.77</v>
      </c>
      <c r="Q288" s="34"/>
      <c r="R288" s="35"/>
    </row>
    <row r="289" spans="1:18" x14ac:dyDescent="0.25">
      <c r="A289" s="8" t="s">
        <v>1</v>
      </c>
      <c r="B289" s="84" t="s">
        <v>14</v>
      </c>
      <c r="C289" s="84"/>
      <c r="D289" s="84"/>
      <c r="E289" s="84"/>
      <c r="F289" s="8"/>
      <c r="G289" s="8"/>
      <c r="H289" s="8"/>
      <c r="I289" s="8"/>
      <c r="J289" s="8"/>
      <c r="K289" s="8"/>
      <c r="L289" s="8"/>
      <c r="M289" s="8"/>
      <c r="N289" s="8"/>
      <c r="O289" s="9"/>
      <c r="Q289" s="13"/>
      <c r="R289" s="18"/>
    </row>
    <row r="290" spans="1:18" ht="15" customHeight="1" x14ac:dyDescent="0.25">
      <c r="A290" s="7"/>
      <c r="B290" s="84"/>
      <c r="C290" s="84"/>
      <c r="D290" s="84"/>
      <c r="E290" s="84"/>
      <c r="F290" s="8"/>
      <c r="G290" s="8"/>
      <c r="H290" s="8"/>
      <c r="I290" s="8"/>
      <c r="J290" s="8"/>
      <c r="K290" s="8"/>
      <c r="L290" s="8"/>
      <c r="M290" s="8"/>
      <c r="N290" s="8"/>
      <c r="O290" s="19"/>
      <c r="Q290" s="13"/>
      <c r="R290" s="18"/>
    </row>
    <row r="291" spans="1:18" s="2" customFormat="1" x14ac:dyDescent="0.25">
      <c r="A291" s="7" t="s">
        <v>9</v>
      </c>
      <c r="B291" s="67" t="s">
        <v>486</v>
      </c>
      <c r="C291" s="8" t="s">
        <v>487</v>
      </c>
      <c r="D291" s="67"/>
      <c r="E291" s="67"/>
      <c r="F291" s="8">
        <v>1</v>
      </c>
      <c r="G291" s="8"/>
      <c r="H291" s="8"/>
      <c r="I291" s="8"/>
      <c r="J291" s="8"/>
      <c r="K291" s="8"/>
      <c r="L291" s="8"/>
      <c r="M291" s="8"/>
      <c r="N291" s="8"/>
      <c r="O291" s="38">
        <v>3825.77</v>
      </c>
      <c r="P291" s="2">
        <v>1</v>
      </c>
      <c r="Q291" s="41"/>
    </row>
    <row r="292" spans="1:18" s="30" customFormat="1" ht="15" customHeight="1" x14ac:dyDescent="0.25">
      <c r="A292" s="23" t="s">
        <v>157</v>
      </c>
      <c r="B292" s="24" t="s">
        <v>69</v>
      </c>
      <c r="C292" s="23"/>
      <c r="D292" s="23" t="s">
        <v>9</v>
      </c>
      <c r="E292" s="24" t="s">
        <v>166</v>
      </c>
      <c r="F292" s="23">
        <f>SUM(F293:F294)</f>
        <v>1</v>
      </c>
      <c r="G292" s="23">
        <f t="shared" ref="G292:N292" si="77">SUM(G293:G294)</f>
        <v>0</v>
      </c>
      <c r="H292" s="23">
        <f t="shared" si="77"/>
        <v>0</v>
      </c>
      <c r="I292" s="23">
        <f t="shared" si="77"/>
        <v>0</v>
      </c>
      <c r="J292" s="23">
        <f t="shared" si="77"/>
        <v>0</v>
      </c>
      <c r="K292" s="23">
        <f t="shared" si="77"/>
        <v>0</v>
      </c>
      <c r="L292" s="23">
        <f t="shared" si="77"/>
        <v>0</v>
      </c>
      <c r="M292" s="23">
        <f t="shared" si="77"/>
        <v>0</v>
      </c>
      <c r="N292" s="23">
        <f t="shared" si="77"/>
        <v>0</v>
      </c>
      <c r="O292" s="25">
        <f>SUM(O293:O294)</f>
        <v>3825.77</v>
      </c>
      <c r="Q292" s="34"/>
    </row>
    <row r="293" spans="1:18" ht="15" customHeight="1" x14ac:dyDescent="0.25">
      <c r="A293" s="8" t="s">
        <v>1</v>
      </c>
      <c r="B293" s="84" t="s">
        <v>14</v>
      </c>
      <c r="C293" s="84"/>
      <c r="D293" s="84"/>
      <c r="E293" s="84"/>
      <c r="F293" s="8"/>
      <c r="G293" s="8"/>
      <c r="H293" s="8"/>
      <c r="I293" s="8"/>
      <c r="J293" s="8"/>
      <c r="K293" s="8"/>
      <c r="L293" s="8"/>
      <c r="M293" s="8"/>
      <c r="N293" s="8"/>
      <c r="O293" s="9"/>
    </row>
    <row r="294" spans="1:18" s="2" customFormat="1" x14ac:dyDescent="0.25">
      <c r="A294" s="7" t="s">
        <v>9</v>
      </c>
      <c r="B294" s="67" t="s">
        <v>234</v>
      </c>
      <c r="C294" s="8" t="s">
        <v>414</v>
      </c>
      <c r="D294" s="67"/>
      <c r="E294" s="67"/>
      <c r="F294" s="8">
        <v>1</v>
      </c>
      <c r="G294" s="8"/>
      <c r="H294" s="8"/>
      <c r="I294" s="8"/>
      <c r="J294" s="8"/>
      <c r="K294" s="8"/>
      <c r="L294" s="8"/>
      <c r="M294" s="8"/>
      <c r="N294" s="8"/>
      <c r="O294" s="38">
        <v>3825.77</v>
      </c>
      <c r="P294" s="2">
        <v>1</v>
      </c>
    </row>
    <row r="295" spans="1:18" s="30" customFormat="1" x14ac:dyDescent="0.25">
      <c r="A295" s="23" t="s">
        <v>158</v>
      </c>
      <c r="B295" s="24" t="s">
        <v>167</v>
      </c>
      <c r="C295" s="23"/>
      <c r="D295" s="23" t="s">
        <v>9</v>
      </c>
      <c r="E295" s="24" t="s">
        <v>168</v>
      </c>
      <c r="F295" s="23">
        <f>SUM(F296:F297)</f>
        <v>1</v>
      </c>
      <c r="G295" s="23">
        <f t="shared" ref="G295:O295" si="78">SUM(G296:G297)</f>
        <v>0</v>
      </c>
      <c r="H295" s="23">
        <f t="shared" si="78"/>
        <v>0</v>
      </c>
      <c r="I295" s="23">
        <f t="shared" si="78"/>
        <v>0</v>
      </c>
      <c r="J295" s="23">
        <f t="shared" si="78"/>
        <v>0</v>
      </c>
      <c r="K295" s="23">
        <f t="shared" si="78"/>
        <v>0</v>
      </c>
      <c r="L295" s="23">
        <f t="shared" si="78"/>
        <v>0</v>
      </c>
      <c r="M295" s="23">
        <f t="shared" si="78"/>
        <v>0</v>
      </c>
      <c r="N295" s="23">
        <f t="shared" si="78"/>
        <v>0</v>
      </c>
      <c r="O295" s="25">
        <f t="shared" si="78"/>
        <v>3825.77</v>
      </c>
    </row>
    <row r="296" spans="1:18" x14ac:dyDescent="0.25">
      <c r="A296" s="8" t="s">
        <v>1</v>
      </c>
      <c r="B296" s="84" t="s">
        <v>14</v>
      </c>
      <c r="C296" s="84"/>
      <c r="D296" s="84"/>
      <c r="E296" s="84"/>
      <c r="F296" s="8"/>
      <c r="G296" s="8"/>
      <c r="H296" s="8"/>
      <c r="I296" s="8"/>
      <c r="J296" s="8"/>
      <c r="K296" s="8"/>
      <c r="L296" s="8"/>
      <c r="M296" s="8"/>
      <c r="N296" s="8"/>
      <c r="O296" s="9"/>
    </row>
    <row r="297" spans="1:18" s="2" customFormat="1" x14ac:dyDescent="0.25">
      <c r="A297" s="7" t="s">
        <v>9</v>
      </c>
      <c r="B297" s="67" t="s">
        <v>488</v>
      </c>
      <c r="C297" s="8" t="s">
        <v>489</v>
      </c>
      <c r="D297" s="67"/>
      <c r="E297" s="67"/>
      <c r="F297" s="8">
        <v>1</v>
      </c>
      <c r="G297" s="8"/>
      <c r="H297" s="8"/>
      <c r="I297" s="8"/>
      <c r="J297" s="8"/>
      <c r="K297" s="8"/>
      <c r="L297" s="8"/>
      <c r="M297" s="8"/>
      <c r="N297" s="8"/>
      <c r="O297" s="38">
        <v>3825.77</v>
      </c>
      <c r="P297" s="2">
        <v>1</v>
      </c>
    </row>
    <row r="298" spans="1:18" s="30" customFormat="1" x14ac:dyDescent="0.25">
      <c r="A298" s="23" t="s">
        <v>253</v>
      </c>
      <c r="B298" s="24" t="s">
        <v>245</v>
      </c>
      <c r="C298" s="23"/>
      <c r="D298" s="23" t="s">
        <v>9</v>
      </c>
      <c r="E298" s="24" t="s">
        <v>246</v>
      </c>
      <c r="F298" s="23">
        <f>F299</f>
        <v>1</v>
      </c>
      <c r="G298" s="23">
        <f t="shared" ref="G298:N298" si="79">G299</f>
        <v>0</v>
      </c>
      <c r="H298" s="23">
        <f t="shared" si="79"/>
        <v>0</v>
      </c>
      <c r="I298" s="23">
        <f t="shared" si="79"/>
        <v>0</v>
      </c>
      <c r="J298" s="23">
        <f t="shared" si="79"/>
        <v>0</v>
      </c>
      <c r="K298" s="23">
        <f t="shared" si="79"/>
        <v>0</v>
      </c>
      <c r="L298" s="23">
        <f t="shared" si="79"/>
        <v>0</v>
      </c>
      <c r="M298" s="23">
        <f t="shared" si="79"/>
        <v>0</v>
      </c>
      <c r="N298" s="23">
        <f t="shared" si="79"/>
        <v>0</v>
      </c>
      <c r="O298" s="25">
        <f>O299</f>
        <v>3825.77</v>
      </c>
    </row>
    <row r="299" spans="1:18" s="2" customFormat="1" x14ac:dyDescent="0.25">
      <c r="A299" s="7" t="s">
        <v>9</v>
      </c>
      <c r="B299" s="49" t="s">
        <v>237</v>
      </c>
      <c r="C299" s="8" t="s">
        <v>416</v>
      </c>
      <c r="D299" s="49"/>
      <c r="E299" s="49"/>
      <c r="F299" s="8">
        <v>1</v>
      </c>
      <c r="G299" s="8"/>
      <c r="H299" s="8"/>
      <c r="I299" s="8"/>
      <c r="J299" s="8"/>
      <c r="K299" s="8"/>
      <c r="L299" s="8"/>
      <c r="M299" s="8"/>
      <c r="N299" s="8"/>
      <c r="O299" s="38">
        <v>3825.77</v>
      </c>
      <c r="P299" s="2">
        <v>1</v>
      </c>
    </row>
    <row r="300" spans="1:18" s="29" customFormat="1" x14ac:dyDescent="0.25">
      <c r="A300" s="85" t="s">
        <v>10</v>
      </c>
      <c r="B300" s="85"/>
      <c r="C300" s="85"/>
      <c r="D300" s="85"/>
      <c r="E300" s="85"/>
      <c r="F300" s="27">
        <f>F273+F279+F283+F288+F292+F295+F298</f>
        <v>13</v>
      </c>
      <c r="G300" s="81">
        <f t="shared" ref="G300:N300" si="80">G273+G279+G283+G288+G292+G295+G298</f>
        <v>0</v>
      </c>
      <c r="H300" s="81">
        <f t="shared" si="80"/>
        <v>0</v>
      </c>
      <c r="I300" s="81">
        <f t="shared" si="80"/>
        <v>0</v>
      </c>
      <c r="J300" s="81">
        <f t="shared" si="80"/>
        <v>0</v>
      </c>
      <c r="K300" s="81">
        <f t="shared" si="80"/>
        <v>0</v>
      </c>
      <c r="L300" s="81">
        <f t="shared" si="80"/>
        <v>0</v>
      </c>
      <c r="M300" s="81">
        <f t="shared" si="80"/>
        <v>0</v>
      </c>
      <c r="N300" s="81">
        <f t="shared" si="80"/>
        <v>0</v>
      </c>
      <c r="O300" s="28">
        <f>O273+O279+O283+O288+O292+O295+O298</f>
        <v>49735.009999999987</v>
      </c>
    </row>
    <row r="301" spans="1:18" s="22" customFormat="1" x14ac:dyDescent="0.25">
      <c r="A301" s="83" t="s">
        <v>169</v>
      </c>
      <c r="B301" s="83"/>
      <c r="C301" s="83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3"/>
      <c r="O301" s="83"/>
    </row>
    <row r="302" spans="1:18" s="30" customFormat="1" x14ac:dyDescent="0.25">
      <c r="A302" s="23" t="s">
        <v>170</v>
      </c>
      <c r="B302" s="24" t="s">
        <v>172</v>
      </c>
      <c r="C302" s="23"/>
      <c r="D302" s="23" t="s">
        <v>9</v>
      </c>
      <c r="E302" s="24" t="s">
        <v>173</v>
      </c>
      <c r="F302" s="23">
        <f>SUM(F303:F305)</f>
        <v>2</v>
      </c>
      <c r="G302" s="23">
        <f t="shared" ref="G302:N302" si="81">SUM(G303:G305)</f>
        <v>0</v>
      </c>
      <c r="H302" s="23">
        <f t="shared" si="81"/>
        <v>0</v>
      </c>
      <c r="I302" s="23">
        <f t="shared" si="81"/>
        <v>0</v>
      </c>
      <c r="J302" s="23">
        <f t="shared" si="81"/>
        <v>0</v>
      </c>
      <c r="K302" s="23">
        <f t="shared" si="81"/>
        <v>0</v>
      </c>
      <c r="L302" s="23">
        <f t="shared" si="81"/>
        <v>0</v>
      </c>
      <c r="M302" s="23">
        <f t="shared" si="81"/>
        <v>0</v>
      </c>
      <c r="N302" s="23">
        <f t="shared" si="81"/>
        <v>0</v>
      </c>
      <c r="O302" s="25">
        <f>SUM(O303:O305)</f>
        <v>7651.54</v>
      </c>
    </row>
    <row r="303" spans="1:18" x14ac:dyDescent="0.25">
      <c r="A303" s="8" t="s">
        <v>1</v>
      </c>
      <c r="B303" s="84" t="s">
        <v>14</v>
      </c>
      <c r="C303" s="84"/>
      <c r="D303" s="84"/>
      <c r="E303" s="84"/>
      <c r="F303" s="8"/>
      <c r="G303" s="8"/>
      <c r="H303" s="8"/>
      <c r="I303" s="8"/>
      <c r="J303" s="8"/>
      <c r="K303" s="8"/>
      <c r="L303" s="8"/>
      <c r="M303" s="8"/>
      <c r="N303" s="8"/>
      <c r="O303" s="9"/>
    </row>
    <row r="304" spans="1:18" s="2" customFormat="1" x14ac:dyDescent="0.25">
      <c r="A304" s="7" t="s">
        <v>9</v>
      </c>
      <c r="B304" s="67" t="s">
        <v>286</v>
      </c>
      <c r="C304" s="8" t="s">
        <v>417</v>
      </c>
      <c r="D304" s="67"/>
      <c r="E304" s="67"/>
      <c r="F304" s="8">
        <v>1</v>
      </c>
      <c r="G304" s="8"/>
      <c r="H304" s="8"/>
      <c r="I304" s="8"/>
      <c r="J304" s="8"/>
      <c r="K304" s="8"/>
      <c r="L304" s="8"/>
      <c r="M304" s="8"/>
      <c r="N304" s="8"/>
      <c r="O304" s="38">
        <v>3825.77</v>
      </c>
    </row>
    <row r="305" spans="1:16" s="2" customFormat="1" x14ac:dyDescent="0.25">
      <c r="A305" s="7" t="s">
        <v>9</v>
      </c>
      <c r="B305" s="67" t="s">
        <v>285</v>
      </c>
      <c r="C305" s="8" t="s">
        <v>418</v>
      </c>
      <c r="D305" s="67"/>
      <c r="E305" s="67"/>
      <c r="F305" s="8">
        <v>1</v>
      </c>
      <c r="G305" s="8"/>
      <c r="H305" s="8"/>
      <c r="I305" s="8"/>
      <c r="J305" s="8"/>
      <c r="K305" s="8"/>
      <c r="L305" s="8"/>
      <c r="M305" s="8"/>
      <c r="N305" s="8"/>
      <c r="O305" s="38">
        <v>3825.77</v>
      </c>
      <c r="P305" s="2">
        <v>2</v>
      </c>
    </row>
    <row r="306" spans="1:16" s="30" customFormat="1" x14ac:dyDescent="0.25">
      <c r="A306" s="23" t="s">
        <v>171</v>
      </c>
      <c r="B306" s="24" t="s">
        <v>174</v>
      </c>
      <c r="C306" s="23"/>
      <c r="D306" s="23" t="s">
        <v>9</v>
      </c>
      <c r="E306" s="24" t="s">
        <v>175</v>
      </c>
      <c r="F306" s="23">
        <f>SUM(F307:F309)</f>
        <v>2</v>
      </c>
      <c r="G306" s="23">
        <f t="shared" ref="G306:N306" si="82">SUM(G307:G309)</f>
        <v>0</v>
      </c>
      <c r="H306" s="23">
        <f t="shared" si="82"/>
        <v>0</v>
      </c>
      <c r="I306" s="23">
        <f t="shared" si="82"/>
        <v>0</v>
      </c>
      <c r="J306" s="23">
        <f t="shared" si="82"/>
        <v>0</v>
      </c>
      <c r="K306" s="23">
        <f t="shared" si="82"/>
        <v>0</v>
      </c>
      <c r="L306" s="23">
        <f t="shared" si="82"/>
        <v>0</v>
      </c>
      <c r="M306" s="23">
        <f t="shared" si="82"/>
        <v>0</v>
      </c>
      <c r="N306" s="23">
        <f t="shared" si="82"/>
        <v>0</v>
      </c>
      <c r="O306" s="25">
        <f>SUM(O307:O309)</f>
        <v>7651.54</v>
      </c>
    </row>
    <row r="307" spans="1:16" x14ac:dyDescent="0.25">
      <c r="A307" s="8" t="s">
        <v>1</v>
      </c>
      <c r="B307" s="84" t="s">
        <v>14</v>
      </c>
      <c r="C307" s="84"/>
      <c r="D307" s="84"/>
      <c r="E307" s="84"/>
      <c r="F307" s="8"/>
      <c r="G307" s="8"/>
      <c r="H307" s="8"/>
      <c r="I307" s="8"/>
      <c r="J307" s="8"/>
      <c r="K307" s="8"/>
      <c r="L307" s="8"/>
      <c r="M307" s="8"/>
      <c r="N307" s="8"/>
      <c r="O307" s="9"/>
    </row>
    <row r="308" spans="1:16" s="2" customFormat="1" x14ac:dyDescent="0.25">
      <c r="A308" s="7" t="s">
        <v>9</v>
      </c>
      <c r="B308" s="67" t="s">
        <v>313</v>
      </c>
      <c r="C308" s="8" t="s">
        <v>419</v>
      </c>
      <c r="D308" s="67"/>
      <c r="E308" s="67"/>
      <c r="F308" s="8">
        <v>1</v>
      </c>
      <c r="G308" s="8"/>
      <c r="H308" s="8"/>
      <c r="I308" s="8"/>
      <c r="J308" s="8"/>
      <c r="K308" s="8"/>
      <c r="L308" s="8"/>
      <c r="M308" s="8"/>
      <c r="N308" s="8"/>
      <c r="O308" s="38">
        <v>3825.77</v>
      </c>
    </row>
    <row r="309" spans="1:16" s="2" customFormat="1" x14ac:dyDescent="0.25">
      <c r="A309" s="7" t="s">
        <v>9</v>
      </c>
      <c r="B309" s="67" t="s">
        <v>495</v>
      </c>
      <c r="C309" s="8" t="s">
        <v>496</v>
      </c>
      <c r="D309" s="67"/>
      <c r="E309" s="67"/>
      <c r="F309" s="8">
        <v>1</v>
      </c>
      <c r="G309" s="8"/>
      <c r="H309" s="8"/>
      <c r="I309" s="8"/>
      <c r="J309" s="8"/>
      <c r="K309" s="8"/>
      <c r="L309" s="8"/>
      <c r="M309" s="8"/>
      <c r="N309" s="8"/>
      <c r="O309" s="38">
        <v>3825.77</v>
      </c>
      <c r="P309" s="2">
        <v>2</v>
      </c>
    </row>
    <row r="310" spans="1:16" s="29" customFormat="1" x14ac:dyDescent="0.25">
      <c r="A310" s="85" t="s">
        <v>10</v>
      </c>
      <c r="B310" s="85"/>
      <c r="C310" s="85"/>
      <c r="D310" s="85"/>
      <c r="E310" s="85"/>
      <c r="F310" s="27">
        <f>F306+F302</f>
        <v>4</v>
      </c>
      <c r="G310" s="81">
        <f t="shared" ref="G310:N310" si="83">G306+G302</f>
        <v>0</v>
      </c>
      <c r="H310" s="81">
        <f t="shared" si="83"/>
        <v>0</v>
      </c>
      <c r="I310" s="81">
        <f t="shared" si="83"/>
        <v>0</v>
      </c>
      <c r="J310" s="81">
        <f t="shared" si="83"/>
        <v>0</v>
      </c>
      <c r="K310" s="81">
        <f t="shared" si="83"/>
        <v>0</v>
      </c>
      <c r="L310" s="81">
        <f t="shared" si="83"/>
        <v>0</v>
      </c>
      <c r="M310" s="81">
        <f t="shared" si="83"/>
        <v>0</v>
      </c>
      <c r="N310" s="81">
        <f t="shared" si="83"/>
        <v>0</v>
      </c>
      <c r="O310" s="28">
        <f>O306+O302</f>
        <v>15303.08</v>
      </c>
    </row>
    <row r="311" spans="1:16" s="22" customFormat="1" x14ac:dyDescent="0.25">
      <c r="A311" s="83" t="s">
        <v>176</v>
      </c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3"/>
      <c r="O311" s="83"/>
    </row>
    <row r="312" spans="1:16" s="30" customFormat="1" x14ac:dyDescent="0.25">
      <c r="A312" s="23" t="s">
        <v>179</v>
      </c>
      <c r="B312" s="24" t="s">
        <v>8</v>
      </c>
      <c r="C312" s="23"/>
      <c r="D312" s="23" t="s">
        <v>9</v>
      </c>
      <c r="E312" s="24" t="s">
        <v>177</v>
      </c>
      <c r="F312" s="23">
        <f>SUM(F313:F315)</f>
        <v>2</v>
      </c>
      <c r="G312" s="23">
        <f>SUM(G313:G315)</f>
        <v>0</v>
      </c>
      <c r="H312" s="23"/>
      <c r="I312" s="23"/>
      <c r="J312" s="23">
        <f t="shared" ref="J312:N312" si="84">SUM(J313:J315)</f>
        <v>0</v>
      </c>
      <c r="K312" s="23">
        <f t="shared" si="84"/>
        <v>0</v>
      </c>
      <c r="L312" s="23">
        <f t="shared" si="84"/>
        <v>0</v>
      </c>
      <c r="M312" s="23">
        <f t="shared" si="84"/>
        <v>0</v>
      </c>
      <c r="N312" s="23">
        <f t="shared" si="84"/>
        <v>0</v>
      </c>
      <c r="O312" s="25">
        <f>SUM(O313:O315)</f>
        <v>7651.54</v>
      </c>
    </row>
    <row r="313" spans="1:16" x14ac:dyDescent="0.25">
      <c r="A313" s="8" t="s">
        <v>1</v>
      </c>
      <c r="B313" s="84" t="s">
        <v>14</v>
      </c>
      <c r="C313" s="84"/>
      <c r="D313" s="84"/>
      <c r="E313" s="84"/>
      <c r="F313" s="8"/>
      <c r="G313" s="8"/>
      <c r="H313" s="8"/>
      <c r="I313" s="8"/>
      <c r="J313" s="8"/>
      <c r="K313" s="8"/>
      <c r="L313" s="8"/>
      <c r="M313" s="8"/>
      <c r="N313" s="8"/>
      <c r="O313" s="9"/>
    </row>
    <row r="314" spans="1:16" s="2" customFormat="1" x14ac:dyDescent="0.25">
      <c r="A314" s="7" t="s">
        <v>9</v>
      </c>
      <c r="B314" s="67" t="s">
        <v>312</v>
      </c>
      <c r="C314" s="8" t="s">
        <v>420</v>
      </c>
      <c r="D314" s="67"/>
      <c r="E314" s="67"/>
      <c r="F314" s="8">
        <v>1</v>
      </c>
      <c r="G314" s="8"/>
      <c r="H314" s="8"/>
      <c r="I314" s="8"/>
      <c r="J314" s="8"/>
      <c r="K314" s="8"/>
      <c r="L314" s="8"/>
      <c r="M314" s="8"/>
      <c r="N314" s="8"/>
      <c r="O314" s="38">
        <v>3825.77</v>
      </c>
    </row>
    <row r="315" spans="1:16" s="2" customFormat="1" x14ac:dyDescent="0.25">
      <c r="A315" s="7" t="s">
        <v>9</v>
      </c>
      <c r="B315" s="67" t="s">
        <v>432</v>
      </c>
      <c r="C315" s="8" t="s">
        <v>433</v>
      </c>
      <c r="D315" s="67"/>
      <c r="E315" s="67"/>
      <c r="F315" s="8">
        <v>1</v>
      </c>
      <c r="G315" s="8"/>
      <c r="H315" s="8"/>
      <c r="I315" s="8"/>
      <c r="J315" s="8"/>
      <c r="K315" s="8"/>
      <c r="L315" s="8"/>
      <c r="M315" s="8"/>
      <c r="N315" s="8"/>
      <c r="O315" s="38">
        <v>3825.77</v>
      </c>
      <c r="P315" s="2">
        <v>2</v>
      </c>
    </row>
    <row r="316" spans="1:16" s="29" customFormat="1" x14ac:dyDescent="0.25">
      <c r="A316" s="85" t="s">
        <v>10</v>
      </c>
      <c r="B316" s="85"/>
      <c r="C316" s="85"/>
      <c r="D316" s="85"/>
      <c r="E316" s="85"/>
      <c r="F316" s="27">
        <f>F312</f>
        <v>2</v>
      </c>
      <c r="G316" s="54">
        <f t="shared" ref="G316:N316" si="85">G312</f>
        <v>0</v>
      </c>
      <c r="H316" s="54">
        <f t="shared" si="85"/>
        <v>0</v>
      </c>
      <c r="I316" s="54">
        <f t="shared" si="85"/>
        <v>0</v>
      </c>
      <c r="J316" s="54">
        <f t="shared" si="85"/>
        <v>0</v>
      </c>
      <c r="K316" s="54">
        <f t="shared" si="85"/>
        <v>0</v>
      </c>
      <c r="L316" s="54">
        <f t="shared" si="85"/>
        <v>0</v>
      </c>
      <c r="M316" s="54">
        <f t="shared" si="85"/>
        <v>0</v>
      </c>
      <c r="N316" s="54">
        <f t="shared" si="85"/>
        <v>0</v>
      </c>
      <c r="O316" s="28">
        <f>O312</f>
        <v>7651.54</v>
      </c>
    </row>
    <row r="317" spans="1:16" s="22" customFormat="1" x14ac:dyDescent="0.25">
      <c r="A317" s="83" t="s">
        <v>178</v>
      </c>
      <c r="B317" s="83"/>
      <c r="C317" s="83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3"/>
      <c r="O317" s="83"/>
    </row>
    <row r="318" spans="1:16" s="30" customFormat="1" x14ac:dyDescent="0.25">
      <c r="A318" s="23" t="s">
        <v>180</v>
      </c>
      <c r="B318" s="24" t="s">
        <v>8</v>
      </c>
      <c r="C318" s="23"/>
      <c r="D318" s="23" t="s">
        <v>9</v>
      </c>
      <c r="E318" s="24" t="s">
        <v>181</v>
      </c>
      <c r="F318" s="23">
        <f>SUM(F319:F323)</f>
        <v>4</v>
      </c>
      <c r="G318" s="23">
        <f t="shared" ref="G318:N318" si="86">SUM(G319:G323)</f>
        <v>0</v>
      </c>
      <c r="H318" s="23">
        <f t="shared" si="86"/>
        <v>0</v>
      </c>
      <c r="I318" s="23">
        <f t="shared" si="86"/>
        <v>0</v>
      </c>
      <c r="J318" s="23">
        <f t="shared" si="86"/>
        <v>0</v>
      </c>
      <c r="K318" s="23">
        <f t="shared" si="86"/>
        <v>0</v>
      </c>
      <c r="L318" s="23">
        <f t="shared" si="86"/>
        <v>0</v>
      </c>
      <c r="M318" s="23">
        <f t="shared" si="86"/>
        <v>0</v>
      </c>
      <c r="N318" s="23">
        <f t="shared" si="86"/>
        <v>0</v>
      </c>
      <c r="O318" s="25">
        <f>SUM(O319:O323)</f>
        <v>15303.08</v>
      </c>
    </row>
    <row r="319" spans="1:16" x14ac:dyDescent="0.25">
      <c r="A319" s="8" t="s">
        <v>1</v>
      </c>
      <c r="B319" s="84" t="s">
        <v>14</v>
      </c>
      <c r="C319" s="84"/>
      <c r="D319" s="84"/>
      <c r="E319" s="84"/>
      <c r="F319" s="8"/>
      <c r="G319" s="8"/>
      <c r="H319" s="8"/>
      <c r="I319" s="8"/>
      <c r="J319" s="8"/>
      <c r="K319" s="8"/>
      <c r="L319" s="8"/>
      <c r="M319" s="8"/>
      <c r="N319" s="8"/>
      <c r="O319" s="9"/>
    </row>
    <row r="320" spans="1:16" s="2" customFormat="1" x14ac:dyDescent="0.25">
      <c r="A320" s="7" t="s">
        <v>9</v>
      </c>
      <c r="B320" s="67" t="s">
        <v>257</v>
      </c>
      <c r="C320" s="8" t="s">
        <v>421</v>
      </c>
      <c r="D320" s="67"/>
      <c r="E320" s="67"/>
      <c r="F320" s="8">
        <v>1</v>
      </c>
      <c r="G320" s="8"/>
      <c r="H320" s="8"/>
      <c r="I320" s="8"/>
      <c r="J320" s="8"/>
      <c r="K320" s="8"/>
      <c r="L320" s="8"/>
      <c r="M320" s="8"/>
      <c r="N320" s="8"/>
      <c r="O320" s="38">
        <v>3825.77</v>
      </c>
    </row>
    <row r="321" spans="1:20" s="2" customFormat="1" x14ac:dyDescent="0.25">
      <c r="A321" s="7" t="s">
        <v>9</v>
      </c>
      <c r="B321" s="67" t="s">
        <v>439</v>
      </c>
      <c r="C321" s="8" t="s">
        <v>341</v>
      </c>
      <c r="D321" s="67"/>
      <c r="E321" s="67"/>
      <c r="F321" s="8">
        <v>1</v>
      </c>
      <c r="G321" s="8"/>
      <c r="H321" s="8"/>
      <c r="I321" s="8"/>
      <c r="J321" s="8"/>
      <c r="K321" s="8"/>
      <c r="L321" s="8"/>
      <c r="M321" s="8"/>
      <c r="N321" s="8"/>
      <c r="O321" s="38">
        <v>3825.77</v>
      </c>
    </row>
    <row r="322" spans="1:20" s="2" customFormat="1" x14ac:dyDescent="0.25">
      <c r="A322" s="7" t="s">
        <v>9</v>
      </c>
      <c r="B322" s="67" t="s">
        <v>448</v>
      </c>
      <c r="C322" s="8" t="s">
        <v>423</v>
      </c>
      <c r="D322" s="67"/>
      <c r="E322" s="67"/>
      <c r="F322" s="8">
        <v>1</v>
      </c>
      <c r="G322" s="8"/>
      <c r="H322" s="8"/>
      <c r="I322" s="8"/>
      <c r="J322" s="8"/>
      <c r="K322" s="8"/>
      <c r="L322" s="8"/>
      <c r="M322" s="8"/>
      <c r="N322" s="8"/>
      <c r="O322" s="38">
        <v>3825.77</v>
      </c>
    </row>
    <row r="323" spans="1:20" s="2" customFormat="1" x14ac:dyDescent="0.25">
      <c r="A323" s="7" t="s">
        <v>9</v>
      </c>
      <c r="B323" s="67" t="s">
        <v>235</v>
      </c>
      <c r="C323" s="8" t="s">
        <v>424</v>
      </c>
      <c r="D323" s="67"/>
      <c r="E323" s="67"/>
      <c r="F323" s="8">
        <v>1</v>
      </c>
      <c r="G323" s="8"/>
      <c r="H323" s="8"/>
      <c r="I323" s="8"/>
      <c r="J323" s="8"/>
      <c r="K323" s="8"/>
      <c r="L323" s="8"/>
      <c r="M323" s="8"/>
      <c r="N323" s="8"/>
      <c r="O323" s="38">
        <v>3825.77</v>
      </c>
    </row>
    <row r="324" spans="1:20" s="29" customFormat="1" x14ac:dyDescent="0.25">
      <c r="A324" s="85" t="s">
        <v>10</v>
      </c>
      <c r="B324" s="85"/>
      <c r="C324" s="85"/>
      <c r="D324" s="85"/>
      <c r="E324" s="85"/>
      <c r="F324" s="27">
        <f>F318</f>
        <v>4</v>
      </c>
      <c r="G324" s="54">
        <f t="shared" ref="G324:N324" si="87">G318</f>
        <v>0</v>
      </c>
      <c r="H324" s="54">
        <f t="shared" si="87"/>
        <v>0</v>
      </c>
      <c r="I324" s="54">
        <f t="shared" si="87"/>
        <v>0</v>
      </c>
      <c r="J324" s="54">
        <f t="shared" si="87"/>
        <v>0</v>
      </c>
      <c r="K324" s="54">
        <f t="shared" si="87"/>
        <v>0</v>
      </c>
      <c r="L324" s="54">
        <f t="shared" si="87"/>
        <v>0</v>
      </c>
      <c r="M324" s="54">
        <f t="shared" si="87"/>
        <v>0</v>
      </c>
      <c r="N324" s="54">
        <f t="shared" si="87"/>
        <v>0</v>
      </c>
      <c r="O324" s="28">
        <f>O318</f>
        <v>15303.08</v>
      </c>
      <c r="P324" s="29">
        <v>4</v>
      </c>
    </row>
    <row r="325" spans="1:20" s="22" customFormat="1" x14ac:dyDescent="0.25">
      <c r="A325" s="83" t="s">
        <v>183</v>
      </c>
      <c r="B325" s="83"/>
      <c r="C325" s="83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3"/>
      <c r="O325" s="83"/>
    </row>
    <row r="326" spans="1:20" s="30" customFormat="1" x14ac:dyDescent="0.25">
      <c r="A326" s="23" t="s">
        <v>158</v>
      </c>
      <c r="B326" s="24" t="s">
        <v>184</v>
      </c>
      <c r="C326" s="23"/>
      <c r="D326" s="23" t="s">
        <v>9</v>
      </c>
      <c r="E326" s="24" t="s">
        <v>185</v>
      </c>
      <c r="F326" s="23">
        <f t="shared" ref="F326:O326" si="88">SUM(F327:F328)</f>
        <v>0</v>
      </c>
      <c r="G326" s="23">
        <f t="shared" si="88"/>
        <v>0</v>
      </c>
      <c r="H326" s="23">
        <f t="shared" si="88"/>
        <v>0</v>
      </c>
      <c r="I326" s="23">
        <f t="shared" si="88"/>
        <v>0</v>
      </c>
      <c r="J326" s="23">
        <f t="shared" si="88"/>
        <v>0</v>
      </c>
      <c r="K326" s="23">
        <f t="shared" si="88"/>
        <v>0</v>
      </c>
      <c r="L326" s="23">
        <f t="shared" si="88"/>
        <v>1</v>
      </c>
      <c r="M326" s="23">
        <f t="shared" si="88"/>
        <v>0</v>
      </c>
      <c r="N326" s="23">
        <f t="shared" si="88"/>
        <v>0</v>
      </c>
      <c r="O326" s="25">
        <f t="shared" si="88"/>
        <v>5747.56</v>
      </c>
    </row>
    <row r="327" spans="1:20" x14ac:dyDescent="0.25">
      <c r="A327" s="8" t="s">
        <v>1</v>
      </c>
      <c r="B327" s="84" t="s">
        <v>14</v>
      </c>
      <c r="C327" s="84"/>
      <c r="D327" s="84"/>
      <c r="E327" s="84"/>
      <c r="F327" s="8"/>
      <c r="G327" s="8"/>
      <c r="H327" s="8"/>
      <c r="I327" s="8"/>
      <c r="J327" s="8"/>
      <c r="K327" s="8"/>
      <c r="L327" s="8"/>
      <c r="M327" s="8"/>
      <c r="N327" s="8"/>
      <c r="O327" s="9"/>
      <c r="P327" s="75"/>
      <c r="Q327" s="18"/>
      <c r="R327" s="18"/>
      <c r="S327" s="13"/>
    </row>
    <row r="328" spans="1:20" s="2" customFormat="1" x14ac:dyDescent="0.25">
      <c r="A328" s="7" t="s">
        <v>9</v>
      </c>
      <c r="B328" s="69" t="s">
        <v>440</v>
      </c>
      <c r="C328" s="72" t="s">
        <v>441</v>
      </c>
      <c r="D328" s="69"/>
      <c r="E328" s="69"/>
      <c r="F328" s="8">
        <v>0</v>
      </c>
      <c r="G328" s="8"/>
      <c r="H328" s="8"/>
      <c r="I328" s="8"/>
      <c r="J328" s="8"/>
      <c r="K328" s="8"/>
      <c r="L328" s="8">
        <v>1</v>
      </c>
      <c r="M328" s="8"/>
      <c r="N328" s="8"/>
      <c r="O328" s="38">
        <v>5747.56</v>
      </c>
      <c r="P328" s="76">
        <v>1</v>
      </c>
      <c r="Q328" s="41"/>
      <c r="R328" s="41"/>
      <c r="S328" s="42"/>
    </row>
    <row r="329" spans="1:20" s="30" customFormat="1" x14ac:dyDescent="0.25">
      <c r="A329" s="23" t="s">
        <v>158</v>
      </c>
      <c r="B329" s="24" t="s">
        <v>186</v>
      </c>
      <c r="C329" s="23"/>
      <c r="D329" s="23" t="s">
        <v>9</v>
      </c>
      <c r="E329" s="24" t="s">
        <v>187</v>
      </c>
      <c r="F329" s="23">
        <f t="shared" ref="F329:O329" si="89">SUM(F330:F331)</f>
        <v>0</v>
      </c>
      <c r="G329" s="23">
        <f t="shared" si="89"/>
        <v>0</v>
      </c>
      <c r="H329" s="23">
        <f t="shared" si="89"/>
        <v>0</v>
      </c>
      <c r="I329" s="23">
        <f t="shared" si="89"/>
        <v>0</v>
      </c>
      <c r="J329" s="23">
        <f t="shared" si="89"/>
        <v>0</v>
      </c>
      <c r="K329" s="23">
        <f t="shared" si="89"/>
        <v>0</v>
      </c>
      <c r="L329" s="23">
        <f t="shared" si="89"/>
        <v>1</v>
      </c>
      <c r="M329" s="23">
        <f t="shared" si="89"/>
        <v>0</v>
      </c>
      <c r="N329" s="23">
        <f t="shared" si="89"/>
        <v>0</v>
      </c>
      <c r="O329" s="25">
        <f t="shared" si="89"/>
        <v>5747.56</v>
      </c>
      <c r="P329" s="77"/>
      <c r="Q329" s="34"/>
      <c r="R329" s="34"/>
      <c r="S329" s="34"/>
    </row>
    <row r="330" spans="1:20" x14ac:dyDescent="0.25">
      <c r="A330" s="8" t="s">
        <v>1</v>
      </c>
      <c r="B330" s="84" t="s">
        <v>14</v>
      </c>
      <c r="C330" s="84"/>
      <c r="D330" s="84"/>
      <c r="E330" s="84"/>
      <c r="F330" s="8"/>
      <c r="G330" s="8"/>
      <c r="H330" s="8"/>
      <c r="I330" s="8"/>
      <c r="J330" s="8"/>
      <c r="K330" s="8"/>
      <c r="L330" s="8"/>
      <c r="M330" s="8"/>
      <c r="N330" s="8"/>
      <c r="O330" s="9"/>
      <c r="P330" s="75"/>
      <c r="R330" s="13"/>
      <c r="S330" s="13"/>
    </row>
    <row r="331" spans="1:20" s="2" customFormat="1" x14ac:dyDescent="0.25">
      <c r="A331" s="7" t="s">
        <v>9</v>
      </c>
      <c r="B331" s="69" t="s">
        <v>236</v>
      </c>
      <c r="C331" s="72" t="s">
        <v>425</v>
      </c>
      <c r="D331" s="69"/>
      <c r="E331" s="69"/>
      <c r="F331" s="8">
        <v>0</v>
      </c>
      <c r="G331" s="8"/>
      <c r="H331" s="8"/>
      <c r="I331" s="8"/>
      <c r="J331" s="8"/>
      <c r="K331" s="8"/>
      <c r="L331" s="8">
        <v>1</v>
      </c>
      <c r="M331" s="8"/>
      <c r="N331" s="8"/>
      <c r="O331" s="38">
        <v>5747.56</v>
      </c>
      <c r="P331" s="76">
        <v>1</v>
      </c>
      <c r="S331" s="43"/>
      <c r="T331" s="44"/>
    </row>
    <row r="332" spans="1:20" s="29" customFormat="1" x14ac:dyDescent="0.25">
      <c r="A332" s="85" t="s">
        <v>10</v>
      </c>
      <c r="B332" s="85"/>
      <c r="C332" s="85"/>
      <c r="D332" s="85"/>
      <c r="E332" s="85"/>
      <c r="F332" s="27">
        <f>F326+F329</f>
        <v>0</v>
      </c>
      <c r="G332" s="53">
        <f>G326+G329</f>
        <v>0</v>
      </c>
      <c r="H332" s="56">
        <f t="shared" ref="H332:M332" si="90">H326+H329</f>
        <v>0</v>
      </c>
      <c r="I332" s="56">
        <f t="shared" si="90"/>
        <v>0</v>
      </c>
      <c r="J332" s="56">
        <f t="shared" si="90"/>
        <v>0</v>
      </c>
      <c r="K332" s="56">
        <f t="shared" si="90"/>
        <v>0</v>
      </c>
      <c r="L332" s="56">
        <f>L326+L329</f>
        <v>2</v>
      </c>
      <c r="M332" s="56">
        <f t="shared" si="90"/>
        <v>0</v>
      </c>
      <c r="N332" s="27">
        <f t="shared" ref="N332" si="91">N326</f>
        <v>0</v>
      </c>
      <c r="O332" s="28">
        <f>O326+O329</f>
        <v>11495.12</v>
      </c>
      <c r="P332" s="78"/>
      <c r="S332" s="45"/>
      <c r="T332" s="45"/>
    </row>
    <row r="333" spans="1:20" s="22" customFormat="1" x14ac:dyDescent="0.25">
      <c r="A333" s="83" t="s">
        <v>449</v>
      </c>
      <c r="B333" s="83"/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79"/>
    </row>
    <row r="334" spans="1:20" s="30" customFormat="1" x14ac:dyDescent="0.25">
      <c r="A334" s="23" t="s">
        <v>253</v>
      </c>
      <c r="B334" s="24" t="s">
        <v>450</v>
      </c>
      <c r="C334" s="23"/>
      <c r="D334" s="23" t="s">
        <v>9</v>
      </c>
      <c r="E334" s="24" t="s">
        <v>451</v>
      </c>
      <c r="F334" s="23">
        <f>F336+F337+F338+F339</f>
        <v>4</v>
      </c>
      <c r="G334" s="23">
        <f t="shared" ref="G334:N334" si="92">SUM(G335:G335)</f>
        <v>0</v>
      </c>
      <c r="H334" s="23">
        <f t="shared" si="92"/>
        <v>0</v>
      </c>
      <c r="I334" s="23">
        <f t="shared" si="92"/>
        <v>0</v>
      </c>
      <c r="J334" s="23">
        <f t="shared" si="92"/>
        <v>0</v>
      </c>
      <c r="K334" s="23">
        <f t="shared" si="92"/>
        <v>0</v>
      </c>
      <c r="L334" s="23">
        <f t="shared" si="92"/>
        <v>0</v>
      </c>
      <c r="M334" s="23">
        <f t="shared" si="92"/>
        <v>0</v>
      </c>
      <c r="N334" s="23">
        <f t="shared" si="92"/>
        <v>0</v>
      </c>
      <c r="O334" s="25">
        <f>O336+O337+O338+O339</f>
        <v>15303.08</v>
      </c>
      <c r="P334" s="77"/>
    </row>
    <row r="335" spans="1:20" x14ac:dyDescent="0.25">
      <c r="A335" s="8" t="s">
        <v>1</v>
      </c>
      <c r="B335" s="84" t="s">
        <v>14</v>
      </c>
      <c r="C335" s="84"/>
      <c r="D335" s="84"/>
      <c r="E335" s="84"/>
      <c r="F335" s="8"/>
      <c r="G335" s="8"/>
      <c r="H335" s="8"/>
      <c r="I335" s="8"/>
      <c r="J335" s="8"/>
      <c r="K335" s="8"/>
      <c r="L335" s="8"/>
      <c r="M335" s="8"/>
      <c r="N335" s="8"/>
      <c r="O335" s="9"/>
      <c r="P335" s="75"/>
      <c r="Q335" s="18"/>
      <c r="R335" s="18"/>
      <c r="S335" s="13"/>
    </row>
    <row r="336" spans="1:20" s="2" customFormat="1" x14ac:dyDescent="0.25">
      <c r="A336" s="7" t="s">
        <v>9</v>
      </c>
      <c r="B336" s="67" t="s">
        <v>497</v>
      </c>
      <c r="C336" s="8" t="s">
        <v>498</v>
      </c>
      <c r="D336" s="67"/>
      <c r="E336" s="67"/>
      <c r="F336" s="8">
        <v>1</v>
      </c>
      <c r="G336" s="8"/>
      <c r="H336" s="8"/>
      <c r="I336" s="8"/>
      <c r="J336" s="8"/>
      <c r="K336" s="8"/>
      <c r="L336" s="8"/>
      <c r="M336" s="8"/>
      <c r="N336" s="8"/>
      <c r="O336" s="38">
        <v>3825.77</v>
      </c>
      <c r="P336" s="76">
        <v>4</v>
      </c>
    </row>
    <row r="337" spans="1:20" s="2" customFormat="1" x14ac:dyDescent="0.25">
      <c r="A337" s="7" t="s">
        <v>9</v>
      </c>
      <c r="B337" s="67" t="s">
        <v>499</v>
      </c>
      <c r="C337" s="8" t="s">
        <v>500</v>
      </c>
      <c r="D337" s="67"/>
      <c r="E337" s="67"/>
      <c r="F337" s="8">
        <v>1</v>
      </c>
      <c r="G337" s="8"/>
      <c r="H337" s="8"/>
      <c r="I337" s="8"/>
      <c r="J337" s="8"/>
      <c r="K337" s="8"/>
      <c r="L337" s="8"/>
      <c r="M337" s="8"/>
      <c r="N337" s="8"/>
      <c r="O337" s="38">
        <v>3825.77</v>
      </c>
      <c r="P337" s="2">
        <f>SUM(P15:P336)</f>
        <v>155</v>
      </c>
    </row>
    <row r="338" spans="1:20" s="26" customFormat="1" x14ac:dyDescent="0.25">
      <c r="A338" s="7" t="s">
        <v>9</v>
      </c>
      <c r="B338" s="67" t="s">
        <v>452</v>
      </c>
      <c r="C338" s="8" t="s">
        <v>453</v>
      </c>
      <c r="D338" s="67"/>
      <c r="E338" s="67"/>
      <c r="F338" s="8">
        <v>1</v>
      </c>
      <c r="G338" s="8"/>
      <c r="H338" s="8"/>
      <c r="I338" s="8"/>
      <c r="J338" s="8"/>
      <c r="K338" s="8"/>
      <c r="L338" s="8"/>
      <c r="M338" s="8"/>
      <c r="N338" s="8"/>
      <c r="O338" s="38">
        <v>3825.77</v>
      </c>
    </row>
    <row r="339" spans="1:20" s="2" customFormat="1" x14ac:dyDescent="0.25">
      <c r="A339" s="7" t="s">
        <v>9</v>
      </c>
      <c r="B339" s="67" t="s">
        <v>501</v>
      </c>
      <c r="C339" s="8" t="s">
        <v>502</v>
      </c>
      <c r="D339" s="67"/>
      <c r="E339" s="67"/>
      <c r="F339" s="8">
        <v>1</v>
      </c>
      <c r="G339" s="8"/>
      <c r="H339" s="8"/>
      <c r="I339" s="8"/>
      <c r="J339" s="8"/>
      <c r="K339" s="8"/>
      <c r="L339" s="8"/>
      <c r="M339" s="8"/>
      <c r="N339" s="8"/>
      <c r="O339" s="38">
        <v>3825.77</v>
      </c>
    </row>
    <row r="340" spans="1:20" s="29" customFormat="1" x14ac:dyDescent="0.25">
      <c r="A340" s="85" t="s">
        <v>10</v>
      </c>
      <c r="B340" s="85"/>
      <c r="C340" s="85"/>
      <c r="D340" s="85"/>
      <c r="E340" s="85"/>
      <c r="F340" s="74">
        <f>F334</f>
        <v>4</v>
      </c>
      <c r="G340" s="74">
        <f t="shared" ref="G340:N340" si="93">G334</f>
        <v>0</v>
      </c>
      <c r="H340" s="74">
        <f t="shared" si="93"/>
        <v>0</v>
      </c>
      <c r="I340" s="74">
        <f t="shared" si="93"/>
        <v>0</v>
      </c>
      <c r="J340" s="74">
        <f t="shared" si="93"/>
        <v>0</v>
      </c>
      <c r="K340" s="74">
        <f t="shared" si="93"/>
        <v>0</v>
      </c>
      <c r="L340" s="74">
        <f t="shared" si="93"/>
        <v>0</v>
      </c>
      <c r="M340" s="74">
        <f t="shared" si="93"/>
        <v>0</v>
      </c>
      <c r="N340" s="74">
        <f t="shared" si="93"/>
        <v>0</v>
      </c>
      <c r="O340" s="28">
        <f>O334</f>
        <v>15303.08</v>
      </c>
      <c r="S340" s="45"/>
      <c r="T340" s="45"/>
    </row>
    <row r="341" spans="1:20" ht="14.45" customHeight="1" x14ac:dyDescent="0.25">
      <c r="A341" s="92" t="s">
        <v>11</v>
      </c>
      <c r="B341" s="93"/>
      <c r="C341" s="93"/>
      <c r="D341" s="93"/>
      <c r="E341" s="94"/>
      <c r="F341" s="20">
        <f t="shared" ref="F341:O341" si="94">F54+F96+F136+F156+F214+F246+F251+F271+F300+F310+F316+F324+F332+F340</f>
        <v>123</v>
      </c>
      <c r="G341" s="20">
        <f t="shared" si="94"/>
        <v>24</v>
      </c>
      <c r="H341" s="20">
        <f t="shared" si="94"/>
        <v>0</v>
      </c>
      <c r="I341" s="20">
        <f t="shared" si="94"/>
        <v>0</v>
      </c>
      <c r="J341" s="20">
        <f t="shared" si="94"/>
        <v>0</v>
      </c>
      <c r="K341" s="20">
        <f t="shared" si="94"/>
        <v>0</v>
      </c>
      <c r="L341" s="20">
        <f t="shared" si="94"/>
        <v>8</v>
      </c>
      <c r="M341" s="20">
        <f t="shared" si="94"/>
        <v>0</v>
      </c>
      <c r="N341" s="20">
        <f t="shared" si="94"/>
        <v>0</v>
      </c>
      <c r="O341" s="61">
        <f t="shared" si="94"/>
        <v>609015.70999999985</v>
      </c>
      <c r="P341" s="46">
        <v>577196.34</v>
      </c>
      <c r="Q341" s="39"/>
      <c r="R341" s="18"/>
      <c r="S341" s="100"/>
      <c r="T341" s="88"/>
    </row>
    <row r="342" spans="1:20" x14ac:dyDescent="0.25">
      <c r="F342" s="6"/>
      <c r="G342" s="6"/>
      <c r="H342" s="6"/>
      <c r="I342" s="6"/>
      <c r="P342" s="16"/>
      <c r="Q342" s="40"/>
      <c r="R342" s="18"/>
      <c r="S342" s="16"/>
      <c r="T342" s="16"/>
    </row>
    <row r="343" spans="1:20" x14ac:dyDescent="0.25">
      <c r="A343" s="89" t="s">
        <v>17</v>
      </c>
      <c r="B343" s="90"/>
      <c r="C343" s="90"/>
      <c r="D343" s="91"/>
      <c r="E343" s="15" t="s">
        <v>18</v>
      </c>
      <c r="J343" s="1"/>
      <c r="K343" s="1"/>
      <c r="L343" s="1"/>
      <c r="M343" s="1"/>
      <c r="N343" s="1"/>
      <c r="O343" s="1"/>
      <c r="P343" s="36"/>
      <c r="Q343" s="48"/>
      <c r="R343" s="18"/>
      <c r="S343" s="46"/>
      <c r="T343" s="16"/>
    </row>
    <row r="344" spans="1:20" ht="15" customHeight="1" x14ac:dyDescent="0.25">
      <c r="A344" s="89" t="s">
        <v>15</v>
      </c>
      <c r="B344" s="90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46">
        <f>O322*7</f>
        <v>26780.39</v>
      </c>
      <c r="Q344" s="36"/>
      <c r="R344" s="18"/>
      <c r="S344" s="16"/>
      <c r="T344" s="16"/>
    </row>
    <row r="345" spans="1:20" x14ac:dyDescent="0.25">
      <c r="A345" s="89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50">
        <v>7</v>
      </c>
      <c r="Q345" s="50">
        <v>2</v>
      </c>
      <c r="R345" s="13" t="s">
        <v>287</v>
      </c>
      <c r="S345" s="47"/>
      <c r="T345" s="16"/>
    </row>
    <row r="346" spans="1:20" ht="15" customHeight="1" x14ac:dyDescent="0.25">
      <c r="A346" s="89"/>
      <c r="B346" s="90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1"/>
      <c r="P346" s="51"/>
      <c r="Q346" s="51"/>
      <c r="R346" s="51">
        <f>P345+Q345</f>
        <v>9</v>
      </c>
      <c r="S346" s="13"/>
    </row>
    <row r="347" spans="1:20" ht="15" customHeight="1" x14ac:dyDescent="0.25">
      <c r="A347" s="89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1"/>
      <c r="R347" s="13"/>
      <c r="S347" s="13"/>
    </row>
    <row r="348" spans="1:20" ht="15" customHeight="1" x14ac:dyDescent="0.25">
      <c r="A348" s="14"/>
      <c r="B348" s="14"/>
      <c r="C348" s="6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R348" s="13"/>
    </row>
    <row r="349" spans="1:20" x14ac:dyDescent="0.25">
      <c r="A349" s="88"/>
      <c r="B349" s="88"/>
      <c r="C349" s="88"/>
      <c r="D349" s="88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S349" s="13"/>
    </row>
    <row r="350" spans="1:20" x14ac:dyDescent="0.25">
      <c r="A350" s="88"/>
      <c r="B350" s="88"/>
      <c r="C350" s="88"/>
      <c r="D350" s="88"/>
      <c r="E350" s="17" t="s">
        <v>19</v>
      </c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S350" s="13"/>
    </row>
    <row r="351" spans="1:20" x14ac:dyDescent="0.25">
      <c r="K351">
        <f>K353-J353</f>
        <v>7</v>
      </c>
    </row>
    <row r="352" spans="1:20" x14ac:dyDescent="0.25">
      <c r="O352" s="18">
        <v>635796.1</v>
      </c>
      <c r="P352" s="87" t="s">
        <v>288</v>
      </c>
      <c r="Q352" s="87"/>
      <c r="R352">
        <v>162</v>
      </c>
    </row>
    <row r="353" spans="10:17" x14ac:dyDescent="0.25">
      <c r="J353">
        <f>F341</f>
        <v>123</v>
      </c>
      <c r="K353">
        <v>130</v>
      </c>
    </row>
    <row r="354" spans="10:17" ht="32.25" customHeight="1" x14ac:dyDescent="0.25">
      <c r="J354">
        <v>24</v>
      </c>
      <c r="K354">
        <v>24</v>
      </c>
      <c r="O354" s="55">
        <f>O352-P344</f>
        <v>609015.71</v>
      </c>
      <c r="P354" s="86" t="s">
        <v>289</v>
      </c>
      <c r="Q354" s="86"/>
    </row>
    <row r="355" spans="10:17" x14ac:dyDescent="0.25">
      <c r="J355">
        <v>8</v>
      </c>
      <c r="K355">
        <v>8</v>
      </c>
    </row>
    <row r="357" spans="10:17" x14ac:dyDescent="0.25">
      <c r="J357">
        <f>SUM(J353:J356)</f>
        <v>155</v>
      </c>
      <c r="K357">
        <f>SUM(K353:K356)</f>
        <v>162</v>
      </c>
      <c r="O357" s="13"/>
    </row>
    <row r="361" spans="10:17" x14ac:dyDescent="0.25">
      <c r="K361">
        <f>K357-J357</f>
        <v>7</v>
      </c>
    </row>
  </sheetData>
  <autoFilter ref="A11:O58"/>
  <sortState ref="B250:D259">
    <sortCondition ref="B250"/>
  </sortState>
  <mergeCells count="121">
    <mergeCell ref="B188:E188"/>
    <mergeCell ref="B164:E164"/>
    <mergeCell ref="B220:E220"/>
    <mergeCell ref="B222:E222"/>
    <mergeCell ref="B249:E249"/>
    <mergeCell ref="B296:E296"/>
    <mergeCell ref="B260:E260"/>
    <mergeCell ref="B99:E99"/>
    <mergeCell ref="B123:E123"/>
    <mergeCell ref="B111:E111"/>
    <mergeCell ref="B130:E130"/>
    <mergeCell ref="B149:E149"/>
    <mergeCell ref="B143:E143"/>
    <mergeCell ref="B173:E173"/>
    <mergeCell ref="B186:E186"/>
    <mergeCell ref="B153:E153"/>
    <mergeCell ref="B139:E139"/>
    <mergeCell ref="B128:E128"/>
    <mergeCell ref="A137:O137"/>
    <mergeCell ref="A136:E136"/>
    <mergeCell ref="A247:O247"/>
    <mergeCell ref="A246:E246"/>
    <mergeCell ref="A8:O8"/>
    <mergeCell ref="A9:B9"/>
    <mergeCell ref="S341:T341"/>
    <mergeCell ref="A156:E156"/>
    <mergeCell ref="B169:E169"/>
    <mergeCell ref="B217:E217"/>
    <mergeCell ref="B267:E267"/>
    <mergeCell ref="A214:E214"/>
    <mergeCell ref="B228:E228"/>
    <mergeCell ref="B162:E162"/>
    <mergeCell ref="A215:O215"/>
    <mergeCell ref="A157:O157"/>
    <mergeCell ref="B206:E206"/>
    <mergeCell ref="B198:E198"/>
    <mergeCell ref="B225:E225"/>
    <mergeCell ref="B231:E231"/>
    <mergeCell ref="B201:E201"/>
    <mergeCell ref="B197:E197"/>
    <mergeCell ref="B194:E194"/>
    <mergeCell ref="B193:E193"/>
    <mergeCell ref="B224:E224"/>
    <mergeCell ref="B183:E183"/>
    <mergeCell ref="B190:E190"/>
    <mergeCell ref="B159:E159"/>
    <mergeCell ref="B59:E59"/>
    <mergeCell ref="B61:E61"/>
    <mergeCell ref="B78:E78"/>
    <mergeCell ref="B67:E67"/>
    <mergeCell ref="B70:E70"/>
    <mergeCell ref="B44:E44"/>
    <mergeCell ref="B64:E64"/>
    <mergeCell ref="A55:O55"/>
    <mergeCell ref="A1:O1"/>
    <mergeCell ref="A2:O2"/>
    <mergeCell ref="A3:O3"/>
    <mergeCell ref="A4:O4"/>
    <mergeCell ref="B57:E57"/>
    <mergeCell ref="B14:E14"/>
    <mergeCell ref="B17:E17"/>
    <mergeCell ref="A6:O6"/>
    <mergeCell ref="A12:O12"/>
    <mergeCell ref="A54:E54"/>
    <mergeCell ref="B28:E28"/>
    <mergeCell ref="B32:E32"/>
    <mergeCell ref="B35:E35"/>
    <mergeCell ref="B47:E47"/>
    <mergeCell ref="B50:E50"/>
    <mergeCell ref="B40:E40"/>
    <mergeCell ref="B87:E87"/>
    <mergeCell ref="B120:E120"/>
    <mergeCell ref="B117:E117"/>
    <mergeCell ref="B126:E126"/>
    <mergeCell ref="A96:E96"/>
    <mergeCell ref="A97:O97"/>
    <mergeCell ref="B108:E108"/>
    <mergeCell ref="B114:E114"/>
    <mergeCell ref="B82:E82"/>
    <mergeCell ref="B92:E92"/>
    <mergeCell ref="A332:E332"/>
    <mergeCell ref="A271:E271"/>
    <mergeCell ref="A272:O272"/>
    <mergeCell ref="B274:E274"/>
    <mergeCell ref="B280:E280"/>
    <mergeCell ref="A317:O317"/>
    <mergeCell ref="A311:O311"/>
    <mergeCell ref="A251:E251"/>
    <mergeCell ref="A252:O252"/>
    <mergeCell ref="B290:E290"/>
    <mergeCell ref="B284:E284"/>
    <mergeCell ref="A310:E310"/>
    <mergeCell ref="A300:E300"/>
    <mergeCell ref="A301:O301"/>
    <mergeCell ref="B303:E303"/>
    <mergeCell ref="B289:E289"/>
    <mergeCell ref="A316:E316"/>
    <mergeCell ref="A333:O333"/>
    <mergeCell ref="B335:E335"/>
    <mergeCell ref="A340:E340"/>
    <mergeCell ref="P354:Q354"/>
    <mergeCell ref="P352:Q352"/>
    <mergeCell ref="B293:E293"/>
    <mergeCell ref="B264:E264"/>
    <mergeCell ref="B254:E254"/>
    <mergeCell ref="A350:D350"/>
    <mergeCell ref="A349:D349"/>
    <mergeCell ref="A347:O347"/>
    <mergeCell ref="A346:O346"/>
    <mergeCell ref="A345:O345"/>
    <mergeCell ref="A344:O344"/>
    <mergeCell ref="A343:D343"/>
    <mergeCell ref="A341:E341"/>
    <mergeCell ref="B257:E257"/>
    <mergeCell ref="B307:E307"/>
    <mergeCell ref="B313:E313"/>
    <mergeCell ref="B330:E330"/>
    <mergeCell ref="A325:O325"/>
    <mergeCell ref="A324:E324"/>
    <mergeCell ref="B319:E319"/>
    <mergeCell ref="B327:E327"/>
  </mergeCells>
  <printOptions horizontalCentered="1"/>
  <pageMargins left="0.59055118110236227" right="0.59055118110236227" top="0" bottom="0" header="0" footer="0"/>
  <pageSetup paperSize="9" scale="56" fitToHeight="0" orientation="landscape" r:id="rId1"/>
  <rowBreaks count="6" manualBreakCount="6">
    <brk id="42" max="14" man="1"/>
    <brk id="96" max="14" man="1"/>
    <brk id="156" max="14" man="1"/>
    <brk id="214" max="14" man="1"/>
    <brk id="271" max="14" man="1"/>
    <brk id="32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2018-10-24T19:23:03Z</cp:lastPrinted>
  <dcterms:created xsi:type="dcterms:W3CDTF">2013-06-10T11:27:37Z</dcterms:created>
  <dcterms:modified xsi:type="dcterms:W3CDTF">2019-03-22T15:45:25Z</dcterms:modified>
</cp:coreProperties>
</file>