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GERAL'!$A$11:$O$208</definedName>
    <definedName name="_xlnm.Print_Area" localSheetId="0">'RELAT. GERAL'!$A$1:$O$217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33" i="1" l="1"/>
  <c r="G133" i="1"/>
  <c r="H133" i="1"/>
  <c r="I133" i="1"/>
  <c r="J133" i="1"/>
  <c r="K133" i="1"/>
  <c r="L133" i="1"/>
  <c r="M133" i="1"/>
  <c r="N133" i="1"/>
  <c r="F133" i="1"/>
  <c r="O208" i="1" l="1"/>
  <c r="O203" i="1"/>
  <c r="O199" i="1"/>
  <c r="O193" i="1"/>
  <c r="O188" i="1"/>
  <c r="O182" i="1"/>
  <c r="O177" i="1"/>
  <c r="O173" i="1"/>
  <c r="O170" i="1"/>
  <c r="O166" i="1"/>
  <c r="O162" i="1"/>
  <c r="O159" i="1"/>
  <c r="O156" i="1"/>
  <c r="O153" i="1"/>
  <c r="O144" i="1"/>
  <c r="O138" i="1"/>
  <c r="O129" i="1"/>
  <c r="O117" i="1"/>
  <c r="O114" i="1"/>
  <c r="O111" i="1"/>
  <c r="O108" i="1"/>
  <c r="O105" i="1"/>
  <c r="O102" i="1"/>
  <c r="O98" i="1"/>
  <c r="O94" i="1"/>
  <c r="O91" i="1"/>
  <c r="O86" i="1"/>
  <c r="O82" i="1"/>
  <c r="O79" i="1"/>
  <c r="O76" i="1"/>
  <c r="O73" i="1"/>
  <c r="O70" i="1"/>
  <c r="O67" i="1"/>
  <c r="O64" i="1"/>
  <c r="O51" i="1"/>
  <c r="O47" i="1"/>
  <c r="O44" i="1"/>
  <c r="O41" i="1"/>
  <c r="O37" i="1"/>
  <c r="O32" i="1"/>
  <c r="O28" i="1"/>
  <c r="O25" i="1"/>
  <c r="O21" i="1"/>
  <c r="O12" i="1"/>
  <c r="P210" i="1" l="1"/>
  <c r="S173" i="1" l="1"/>
  <c r="S172" i="1"/>
  <c r="F177" i="1"/>
  <c r="F144" i="1"/>
  <c r="G203" i="1"/>
  <c r="H203" i="1"/>
  <c r="I203" i="1"/>
  <c r="J203" i="1"/>
  <c r="K203" i="1"/>
  <c r="L203" i="1"/>
  <c r="M203" i="1"/>
  <c r="N203" i="1"/>
  <c r="F203" i="1"/>
  <c r="G199" i="1"/>
  <c r="H199" i="1"/>
  <c r="I199" i="1"/>
  <c r="J199" i="1"/>
  <c r="K199" i="1"/>
  <c r="L199" i="1"/>
  <c r="M199" i="1"/>
  <c r="N199" i="1"/>
  <c r="F199" i="1"/>
  <c r="G193" i="1"/>
  <c r="H193" i="1"/>
  <c r="I193" i="1"/>
  <c r="J193" i="1"/>
  <c r="K193" i="1"/>
  <c r="L193" i="1"/>
  <c r="M193" i="1"/>
  <c r="N193" i="1"/>
  <c r="F193" i="1"/>
  <c r="G188" i="1"/>
  <c r="H188" i="1"/>
  <c r="I188" i="1"/>
  <c r="J188" i="1"/>
  <c r="K188" i="1"/>
  <c r="L188" i="1"/>
  <c r="M188" i="1"/>
  <c r="N188" i="1"/>
  <c r="F188" i="1"/>
  <c r="G182" i="1"/>
  <c r="H182" i="1"/>
  <c r="I182" i="1"/>
  <c r="J182" i="1"/>
  <c r="K182" i="1"/>
  <c r="L182" i="1"/>
  <c r="M182" i="1"/>
  <c r="N182" i="1"/>
  <c r="F182" i="1"/>
  <c r="G177" i="1"/>
  <c r="H177" i="1"/>
  <c r="I177" i="1"/>
  <c r="J177" i="1"/>
  <c r="K177" i="1"/>
  <c r="L177" i="1"/>
  <c r="M177" i="1"/>
  <c r="N177" i="1"/>
  <c r="G173" i="1"/>
  <c r="H173" i="1"/>
  <c r="I173" i="1"/>
  <c r="J173" i="1"/>
  <c r="K173" i="1"/>
  <c r="L173" i="1"/>
  <c r="M173" i="1"/>
  <c r="N173" i="1"/>
  <c r="F173" i="1"/>
  <c r="G170" i="1"/>
  <c r="H170" i="1"/>
  <c r="I170" i="1"/>
  <c r="J170" i="1"/>
  <c r="K170" i="1"/>
  <c r="L170" i="1"/>
  <c r="M170" i="1"/>
  <c r="N170" i="1"/>
  <c r="F170" i="1"/>
  <c r="G166" i="1"/>
  <c r="H166" i="1"/>
  <c r="I166" i="1"/>
  <c r="J166" i="1"/>
  <c r="K166" i="1"/>
  <c r="L166" i="1"/>
  <c r="M166" i="1"/>
  <c r="N166" i="1"/>
  <c r="F166" i="1"/>
  <c r="G162" i="1"/>
  <c r="H162" i="1"/>
  <c r="I162" i="1"/>
  <c r="J162" i="1"/>
  <c r="K162" i="1"/>
  <c r="L162" i="1"/>
  <c r="M162" i="1"/>
  <c r="N162" i="1"/>
  <c r="F162" i="1"/>
  <c r="G159" i="1"/>
  <c r="H159" i="1"/>
  <c r="I159" i="1"/>
  <c r="J159" i="1"/>
  <c r="K159" i="1"/>
  <c r="L159" i="1"/>
  <c r="M159" i="1"/>
  <c r="N159" i="1"/>
  <c r="F159" i="1"/>
  <c r="G156" i="1"/>
  <c r="H156" i="1"/>
  <c r="I156" i="1"/>
  <c r="J156" i="1"/>
  <c r="K156" i="1"/>
  <c r="L156" i="1"/>
  <c r="M156" i="1"/>
  <c r="N156" i="1"/>
  <c r="F156" i="1"/>
  <c r="G153" i="1"/>
  <c r="H153" i="1"/>
  <c r="I153" i="1"/>
  <c r="J153" i="1"/>
  <c r="K153" i="1"/>
  <c r="L153" i="1"/>
  <c r="M153" i="1"/>
  <c r="N153" i="1"/>
  <c r="F153" i="1"/>
  <c r="G144" i="1"/>
  <c r="H144" i="1"/>
  <c r="I144" i="1"/>
  <c r="J144" i="1"/>
  <c r="K144" i="1"/>
  <c r="L144" i="1"/>
  <c r="M144" i="1"/>
  <c r="N144" i="1"/>
  <c r="G138" i="1"/>
  <c r="H138" i="1"/>
  <c r="H129" i="1" s="1"/>
  <c r="I138" i="1"/>
  <c r="J138" i="1"/>
  <c r="J129" i="1" s="1"/>
  <c r="K138" i="1"/>
  <c r="K129" i="1" s="1"/>
  <c r="L138" i="1"/>
  <c r="L129" i="1" s="1"/>
  <c r="M138" i="1"/>
  <c r="N138" i="1"/>
  <c r="N129" i="1" s="1"/>
  <c r="F138" i="1"/>
  <c r="F129" i="1" s="1"/>
  <c r="G129" i="1"/>
  <c r="I129" i="1"/>
  <c r="M129" i="1"/>
  <c r="G117" i="1"/>
  <c r="H117" i="1"/>
  <c r="I117" i="1"/>
  <c r="J117" i="1"/>
  <c r="K117" i="1"/>
  <c r="L117" i="1"/>
  <c r="M117" i="1"/>
  <c r="N117" i="1"/>
  <c r="F117" i="1"/>
  <c r="G114" i="1"/>
  <c r="H114" i="1"/>
  <c r="I114" i="1"/>
  <c r="J114" i="1"/>
  <c r="K114" i="1"/>
  <c r="L114" i="1"/>
  <c r="M114" i="1"/>
  <c r="N114" i="1"/>
  <c r="F114" i="1"/>
  <c r="G111" i="1"/>
  <c r="H111" i="1"/>
  <c r="I111" i="1"/>
  <c r="J111" i="1"/>
  <c r="K111" i="1"/>
  <c r="L111" i="1"/>
  <c r="M111" i="1"/>
  <c r="N111" i="1"/>
  <c r="F111" i="1"/>
  <c r="G108" i="1"/>
  <c r="H108" i="1"/>
  <c r="I108" i="1"/>
  <c r="J108" i="1"/>
  <c r="K108" i="1"/>
  <c r="L108" i="1"/>
  <c r="M108" i="1"/>
  <c r="N108" i="1"/>
  <c r="F108" i="1"/>
  <c r="G105" i="1"/>
  <c r="H105" i="1"/>
  <c r="I105" i="1"/>
  <c r="J105" i="1"/>
  <c r="K105" i="1"/>
  <c r="L105" i="1"/>
  <c r="M105" i="1"/>
  <c r="N105" i="1"/>
  <c r="F105" i="1"/>
  <c r="G102" i="1"/>
  <c r="H102" i="1"/>
  <c r="I102" i="1"/>
  <c r="J102" i="1"/>
  <c r="K102" i="1"/>
  <c r="L102" i="1"/>
  <c r="M102" i="1"/>
  <c r="N102" i="1"/>
  <c r="F102" i="1"/>
  <c r="G98" i="1"/>
  <c r="H98" i="1"/>
  <c r="I98" i="1"/>
  <c r="J98" i="1"/>
  <c r="K98" i="1"/>
  <c r="L98" i="1"/>
  <c r="M98" i="1"/>
  <c r="N98" i="1"/>
  <c r="F98" i="1"/>
  <c r="G94" i="1"/>
  <c r="H94" i="1"/>
  <c r="I94" i="1"/>
  <c r="J94" i="1"/>
  <c r="K94" i="1"/>
  <c r="L94" i="1"/>
  <c r="M94" i="1"/>
  <c r="N94" i="1"/>
  <c r="F94" i="1"/>
  <c r="G91" i="1"/>
  <c r="H91" i="1"/>
  <c r="I91" i="1"/>
  <c r="J91" i="1"/>
  <c r="K91" i="1"/>
  <c r="L91" i="1"/>
  <c r="M91" i="1"/>
  <c r="N91" i="1"/>
  <c r="F91" i="1"/>
  <c r="G86" i="1"/>
  <c r="H86" i="1"/>
  <c r="I86" i="1"/>
  <c r="J86" i="1"/>
  <c r="K86" i="1"/>
  <c r="L86" i="1"/>
  <c r="M86" i="1"/>
  <c r="N86" i="1"/>
  <c r="F86" i="1"/>
  <c r="G82" i="1"/>
  <c r="H82" i="1"/>
  <c r="I82" i="1"/>
  <c r="J82" i="1"/>
  <c r="K82" i="1"/>
  <c r="L82" i="1"/>
  <c r="M82" i="1"/>
  <c r="N82" i="1"/>
  <c r="F82" i="1"/>
  <c r="G79" i="1"/>
  <c r="H79" i="1"/>
  <c r="I79" i="1"/>
  <c r="J79" i="1"/>
  <c r="K79" i="1"/>
  <c r="L79" i="1"/>
  <c r="M79" i="1"/>
  <c r="N79" i="1"/>
  <c r="F79" i="1"/>
  <c r="G76" i="1"/>
  <c r="H76" i="1"/>
  <c r="I76" i="1"/>
  <c r="J76" i="1"/>
  <c r="K76" i="1"/>
  <c r="L76" i="1"/>
  <c r="M76" i="1"/>
  <c r="N76" i="1"/>
  <c r="F76" i="1"/>
  <c r="G73" i="1"/>
  <c r="H73" i="1"/>
  <c r="I73" i="1"/>
  <c r="J73" i="1"/>
  <c r="K73" i="1"/>
  <c r="L73" i="1"/>
  <c r="M73" i="1"/>
  <c r="N73" i="1"/>
  <c r="F73" i="1"/>
  <c r="G70" i="1"/>
  <c r="H70" i="1"/>
  <c r="I70" i="1"/>
  <c r="J70" i="1"/>
  <c r="K70" i="1"/>
  <c r="L70" i="1"/>
  <c r="M70" i="1"/>
  <c r="N70" i="1"/>
  <c r="F70" i="1"/>
  <c r="G67" i="1"/>
  <c r="H67" i="1"/>
  <c r="I67" i="1"/>
  <c r="J67" i="1"/>
  <c r="K67" i="1"/>
  <c r="L67" i="1"/>
  <c r="M67" i="1"/>
  <c r="N67" i="1"/>
  <c r="F67" i="1"/>
  <c r="G64" i="1"/>
  <c r="H64" i="1"/>
  <c r="I64" i="1"/>
  <c r="J64" i="1"/>
  <c r="K64" i="1"/>
  <c r="L64" i="1"/>
  <c r="M64" i="1"/>
  <c r="N64" i="1"/>
  <c r="F64" i="1"/>
  <c r="G51" i="1"/>
  <c r="H51" i="1"/>
  <c r="I51" i="1"/>
  <c r="J51" i="1"/>
  <c r="K51" i="1"/>
  <c r="L51" i="1"/>
  <c r="M51" i="1"/>
  <c r="N51" i="1"/>
  <c r="F51" i="1"/>
  <c r="G47" i="1"/>
  <c r="H47" i="1"/>
  <c r="I47" i="1"/>
  <c r="J47" i="1"/>
  <c r="K47" i="1"/>
  <c r="L47" i="1"/>
  <c r="M47" i="1"/>
  <c r="N47" i="1"/>
  <c r="F47" i="1"/>
  <c r="G44" i="1"/>
  <c r="H44" i="1"/>
  <c r="I44" i="1"/>
  <c r="J44" i="1"/>
  <c r="K44" i="1"/>
  <c r="L44" i="1"/>
  <c r="M44" i="1"/>
  <c r="N44" i="1"/>
  <c r="F44" i="1"/>
  <c r="G41" i="1"/>
  <c r="H41" i="1"/>
  <c r="I41" i="1"/>
  <c r="J41" i="1"/>
  <c r="K41" i="1"/>
  <c r="L41" i="1"/>
  <c r="M41" i="1"/>
  <c r="N41" i="1"/>
  <c r="F41" i="1"/>
  <c r="G37" i="1"/>
  <c r="H37" i="1"/>
  <c r="I37" i="1"/>
  <c r="J37" i="1"/>
  <c r="K37" i="1"/>
  <c r="L37" i="1"/>
  <c r="M37" i="1"/>
  <c r="N37" i="1"/>
  <c r="F37" i="1"/>
  <c r="G32" i="1"/>
  <c r="H32" i="1"/>
  <c r="I32" i="1"/>
  <c r="J32" i="1"/>
  <c r="K32" i="1"/>
  <c r="L32" i="1"/>
  <c r="M32" i="1"/>
  <c r="N32" i="1"/>
  <c r="F32" i="1"/>
  <c r="G28" i="1"/>
  <c r="H28" i="1"/>
  <c r="I28" i="1"/>
  <c r="J28" i="1"/>
  <c r="K28" i="1"/>
  <c r="L28" i="1"/>
  <c r="M28" i="1"/>
  <c r="N28" i="1"/>
  <c r="F28" i="1"/>
  <c r="G25" i="1"/>
  <c r="H25" i="1"/>
  <c r="I25" i="1"/>
  <c r="J25" i="1"/>
  <c r="K25" i="1"/>
  <c r="L25" i="1"/>
  <c r="M25" i="1"/>
  <c r="N25" i="1"/>
  <c r="F25" i="1"/>
  <c r="G21" i="1"/>
  <c r="H21" i="1"/>
  <c r="I21" i="1"/>
  <c r="J21" i="1"/>
  <c r="K21" i="1"/>
  <c r="L21" i="1"/>
  <c r="M21" i="1"/>
  <c r="N21" i="1"/>
  <c r="F21" i="1"/>
  <c r="G12" i="1"/>
  <c r="H12" i="1"/>
  <c r="I12" i="1"/>
  <c r="J12" i="1"/>
  <c r="K12" i="1"/>
  <c r="L12" i="1"/>
  <c r="M12" i="1"/>
  <c r="N12" i="1"/>
  <c r="F12" i="1"/>
  <c r="S174" i="1" l="1"/>
  <c r="M208" i="1"/>
  <c r="J208" i="1"/>
  <c r="L208" i="1"/>
  <c r="N208" i="1"/>
  <c r="I208" i="1"/>
  <c r="K208" i="1"/>
  <c r="H208" i="1"/>
  <c r="F208" i="1"/>
  <c r="G208" i="1"/>
  <c r="Q222" i="1" l="1"/>
  <c r="Q221" i="1"/>
  <c r="F220" i="1" l="1"/>
  <c r="K220" i="1" s="1"/>
  <c r="F222" i="1"/>
  <c r="K222" i="1" s="1"/>
  <c r="Q224" i="1"/>
  <c r="F221" i="1"/>
  <c r="K221" i="1" s="1"/>
  <c r="S181" i="1" l="1"/>
</calcChain>
</file>

<file path=xl/sharedStrings.xml><?xml version="1.0" encoding="utf-8"?>
<sst xmlns="http://schemas.openxmlformats.org/spreadsheetml/2006/main" count="553" uniqueCount="315">
  <si>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</si>
  <si>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</si>
  <si>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</si>
  <si>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</si>
  <si>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</si>
  <si>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</si>
  <si>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</si>
  <si>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</si>
  <si>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</si>
  <si>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</si>
  <si>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</si>
  <si>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</si>
  <si>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</si>
  <si>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</si>
  <si>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</si>
  <si>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</si>
  <si>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</si>
  <si>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</si>
  <si>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</si>
  <si>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</si>
  <si>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Ginasio Nilson Nelson</t>
  </si>
  <si>
    <t>SEDHAB - S.I.A.</t>
  </si>
  <si>
    <t>S.I.A. Q 6 Lts 265</t>
  </si>
  <si>
    <t>RA - XXVII - ADM. REGIONAL ITAPOÃ</t>
  </si>
  <si>
    <t>Quadra 378 área especial 04 Del Lago</t>
  </si>
  <si>
    <t>Sec. Da Mulher - Centro de Referência 102 Sul</t>
  </si>
  <si>
    <t>Estação da 102 Sul</t>
  </si>
  <si>
    <t>Sec. Da Mulher - NAFAVDS Samambaia</t>
  </si>
  <si>
    <t>Quadra 317 AE 02 - Em frente ao CAIC</t>
  </si>
  <si>
    <t>Sec. Da Mulher - Centro de Referência de Planaltina</t>
  </si>
  <si>
    <t>Planaltina DF</t>
  </si>
  <si>
    <t>Adm. Regional Jardim Botanico - Ed. Sede</t>
  </si>
  <si>
    <t>Av. Com 28 Cond Sandiego</t>
  </si>
  <si>
    <t>Jardim Botanico - Gabinete JBB</t>
  </si>
  <si>
    <t>SMDB Conjunto 12 Jardim Botanico</t>
  </si>
  <si>
    <t>Rua Manacá Lt. 02 Bl B 01 Loja 12 e 14 - Águas Claras</t>
  </si>
  <si>
    <t>Rua dos Transportes Área especial nº 01 Adm. Regional - Prédio da DIROB - Candangolândia</t>
  </si>
  <si>
    <t>QNN 13 Área Especial Módulo B Sl 01</t>
  </si>
  <si>
    <t>Entre Quadra 13/17, AE do Setor Oeste do Gama</t>
  </si>
  <si>
    <t>SHIS QI 11 AE 01 - Administração do Lago Sul</t>
  </si>
  <si>
    <t>Estrada Contorno Tag/Gama Km 03-Recanto das Emas</t>
  </si>
  <si>
    <t>SAAN Quadra 01 Lote C (em frente à SECRIANÇA, entre UNAI e SECRI)</t>
  </si>
  <si>
    <t>Adm. Regional de São Sebastião - Edifício Sede</t>
  </si>
  <si>
    <t>Quadra 101 Conjunto 08 Lote 02 Bairro Residencial Oeste</t>
  </si>
  <si>
    <t>Adm. Regional de São Sebastião - Ginasio de Esporte I</t>
  </si>
  <si>
    <t>Complexo Vivencial e Esportivo Bairro São Bartolomeu</t>
  </si>
  <si>
    <t>Adm. Regional de São Sebastião - Biblioteca</t>
  </si>
  <si>
    <t>Adm. Regional de São Sebastião - Centro Comunitario Barreiro</t>
  </si>
  <si>
    <t>Área Rural</t>
  </si>
  <si>
    <t>Adm. Regional de São Sebastião - Ginasio de Esporte II</t>
  </si>
  <si>
    <t>Avenida São Sebastião Lote 3600 Bairro São Francisco</t>
  </si>
  <si>
    <t>Adm. Regional de São Sebastião - Pátio de Serviços</t>
  </si>
  <si>
    <t>Quadra 101 Conjunto 08 Lote 03 Bairro Residencial Oeste</t>
  </si>
  <si>
    <t>Avanir Batista Gomes</t>
  </si>
  <si>
    <t xml:space="preserve">Cleide Resende Torres </t>
  </si>
  <si>
    <t xml:space="preserve">Marta Sonia de Jesus de Freitas </t>
  </si>
  <si>
    <t xml:space="preserve">Natalia Simone Ferreira Felix </t>
  </si>
  <si>
    <t xml:space="preserve">Rosania de Oliveira Fernandes </t>
  </si>
  <si>
    <t xml:space="preserve">Itamara Dias Lopes </t>
  </si>
  <si>
    <t xml:space="preserve">Alexsandra Ferreira Machado </t>
  </si>
  <si>
    <t xml:space="preserve">Luis Wilton Oliveira  </t>
  </si>
  <si>
    <t>Greicikelly Fernandes Paes</t>
  </si>
  <si>
    <t>Reginaldo Pereira do Nascimento</t>
  </si>
  <si>
    <t xml:space="preserve">Claudimara Gonçalves </t>
  </si>
  <si>
    <t xml:space="preserve">Marisete Florinda Rosa </t>
  </si>
  <si>
    <t xml:space="preserve">Joselita da Silva Alencar </t>
  </si>
  <si>
    <t>Vilma Pereira de Oliveira</t>
  </si>
  <si>
    <t xml:space="preserve">Maria Josilene Oliveira dos Santos  </t>
  </si>
  <si>
    <t>Antonia Mariza Inacio de Oliveira</t>
  </si>
  <si>
    <t>Marcia de Jesus Ramos Bessa</t>
  </si>
  <si>
    <t>Condomínio Quintas Sol, Quadra 02 Lote 44 Jardim Botânico</t>
  </si>
  <si>
    <t>Zelia Ribeiro da S Barreto</t>
  </si>
  <si>
    <t>AC 3 Lote 12 - Riacho Fundo I</t>
  </si>
  <si>
    <t>Clecio Luiz da Silva</t>
  </si>
  <si>
    <t>Adelson dos Santos Rodrigues</t>
  </si>
  <si>
    <t>Maria do Rosario Barbosa de Souza</t>
  </si>
  <si>
    <t>Kecia Cardoso de Torres</t>
  </si>
  <si>
    <t>Jose Carlos da Silva</t>
  </si>
  <si>
    <t>Alex Carlos dos Santos</t>
  </si>
  <si>
    <t>Glenda Cardoso Alves</t>
  </si>
  <si>
    <t>Ana Cleide Barros de Oliveira</t>
  </si>
  <si>
    <t>Daniela Pereira Silva</t>
  </si>
  <si>
    <t>Odilia Maria Pereira de Sousa</t>
  </si>
  <si>
    <t>Postos Serventes 44h (FN)</t>
  </si>
  <si>
    <t>Postos Serventes 44h (GF)</t>
  </si>
  <si>
    <t>Sandra Regina Alves dos Santos</t>
  </si>
  <si>
    <t>Postos Encarregados 12 x 36 diurno</t>
  </si>
  <si>
    <t>Postos Encarregados 12 x 36 noturno</t>
  </si>
  <si>
    <t>Postos Serventes 44h (FNExterno)</t>
  </si>
  <si>
    <t>Postos Serventes 44h (GFExterno)</t>
  </si>
  <si>
    <t>Jasiane Vieira Costa</t>
  </si>
  <si>
    <t>REAL JG SERVIÇOS GERAIS EIRELI</t>
  </si>
  <si>
    <t>Adriana Jansen do Nascimento</t>
  </si>
  <si>
    <t>Manoel Jose de Abreu</t>
  </si>
  <si>
    <t>SAIN - SETOR DE ÁREAS ISOLADAS NORTE, RODOFERROVIÁRIA, SOBRELOJA, ALA SUL, BRASÍLIA DF</t>
  </si>
  <si>
    <t>DFTRANS</t>
  </si>
  <si>
    <t>Francisca Galvão</t>
  </si>
  <si>
    <t>Ruty Leia Lopes Rodrigues</t>
  </si>
  <si>
    <t>CPF</t>
  </si>
  <si>
    <t>310.067.281-04</t>
  </si>
  <si>
    <t>222.172.901-34</t>
  </si>
  <si>
    <t>032.025.991-94</t>
  </si>
  <si>
    <t>769.717.401-49</t>
  </si>
  <si>
    <t>013.818.471-29</t>
  </si>
  <si>
    <t>769.753.201-87</t>
  </si>
  <si>
    <t>064.580.166-62</t>
  </si>
  <si>
    <t>047.991.171-14</t>
  </si>
  <si>
    <t>820.536.181-91</t>
  </si>
  <si>
    <t>702.374.761-34</t>
  </si>
  <si>
    <t>523.221.993-70</t>
  </si>
  <si>
    <t>658.628.216-00</t>
  </si>
  <si>
    <t>020.861.491-58</t>
  </si>
  <si>
    <t>273.681.813-04</t>
  </si>
  <si>
    <t>728.297.702-00</t>
  </si>
  <si>
    <t>703.864.121-20</t>
  </si>
  <si>
    <t>710.127.291-68</t>
  </si>
  <si>
    <t>033.108.641-70</t>
  </si>
  <si>
    <t>021-976.711-46</t>
  </si>
  <si>
    <t>890.480.673-91</t>
  </si>
  <si>
    <t>848.568.311-00</t>
  </si>
  <si>
    <t>728.718.651-91</t>
  </si>
  <si>
    <t>694.168.001-63</t>
  </si>
  <si>
    <t>738.498.631-15</t>
  </si>
  <si>
    <t>710.736.201-15</t>
  </si>
  <si>
    <t>914.036.691-04</t>
  </si>
  <si>
    <t>328.125.073-49</t>
  </si>
  <si>
    <t>000.389.161-50</t>
  </si>
  <si>
    <t>067.304.294-45</t>
  </si>
  <si>
    <t>709.408.271-15</t>
  </si>
  <si>
    <t>970.900.851-04</t>
  </si>
  <si>
    <t>620.717.851-34</t>
  </si>
  <si>
    <t>926.959.493-91</t>
  </si>
  <si>
    <t>049.720.541-66</t>
  </si>
  <si>
    <t>658.366.931-53</t>
  </si>
  <si>
    <t>054.879.683-14</t>
  </si>
  <si>
    <t>Rosalina do Santos Prado</t>
  </si>
  <si>
    <t>504.701.591-20</t>
  </si>
  <si>
    <t>Liliane Ribas Prazeres</t>
  </si>
  <si>
    <t>715.175.371-34</t>
  </si>
  <si>
    <t>Cicero de Moraes de Souza</t>
  </si>
  <si>
    <t>335.196.501-00</t>
  </si>
  <si>
    <t>Darci Andrade da Mota</t>
  </si>
  <si>
    <t>494.586.711-91</t>
  </si>
  <si>
    <t>Elena de Oliveira Vital</t>
  </si>
  <si>
    <t>975.160.741-87</t>
  </si>
  <si>
    <t xml:space="preserve">Juliany Menezes </t>
  </si>
  <si>
    <t>118.272.346-28</t>
  </si>
  <si>
    <t>Nilvane Alves Durães</t>
  </si>
  <si>
    <t>904.296.561-49</t>
  </si>
  <si>
    <t>Cristielle Gonçalves Borgs Dias</t>
  </si>
  <si>
    <t>033.575.791-03</t>
  </si>
  <si>
    <t>Sergio Ferreira de Araujo</t>
  </si>
  <si>
    <t>747.808.401-04</t>
  </si>
  <si>
    <t>Ana Ariely Alves de Oliveira Silva Sousa</t>
  </si>
  <si>
    <t>001.209.403-02</t>
  </si>
  <si>
    <t>Rosangela Melo de Oliveira</t>
  </si>
  <si>
    <t>709.516.671-49</t>
  </si>
  <si>
    <t>Valdeli Pereira de Lima Vieira</t>
  </si>
  <si>
    <t>058.582.854-73</t>
  </si>
  <si>
    <t>Vicente Francisco da Silva</t>
  </si>
  <si>
    <t>646.526.454-49</t>
  </si>
  <si>
    <t>GINASIO ITAPUÃ</t>
  </si>
  <si>
    <t>Solange Rodrigues da Silva</t>
  </si>
  <si>
    <t>045.344.625-65</t>
  </si>
  <si>
    <t>Eliana Gonçalves da Costa</t>
  </si>
  <si>
    <t>317.378.201-10</t>
  </si>
  <si>
    <t>Rafaela Mota da Costa</t>
  </si>
  <si>
    <t>029.347.111-88</t>
  </si>
  <si>
    <t>EQS 106/107 LOTE B CEP: 70.345-400</t>
  </si>
  <si>
    <t>SETUL / CONEF</t>
  </si>
  <si>
    <t>SRPN BRASILIA, CEP 70.070-705</t>
  </si>
  <si>
    <t>SEJUS - Conselho Tutelar Candangolândia</t>
  </si>
  <si>
    <t>SEJUS - Conselho Tutelar do Jardim Botânico</t>
  </si>
  <si>
    <t>SEJUS - Conselho Tutelar de Águas Claras</t>
  </si>
  <si>
    <t>SEJUS - Conselho Tutelar - Ceilândia Norte</t>
  </si>
  <si>
    <t xml:space="preserve">SEJUS - Conselho Tutelar - Gama I </t>
  </si>
  <si>
    <t>SEJUS - Conselho Tutelar - Lago Sul</t>
  </si>
  <si>
    <t>SEJUS - Unidade internação de Saída</t>
  </si>
  <si>
    <t>SEJUS - Galpão</t>
  </si>
  <si>
    <t xml:space="preserve">SEJUS - Conselho Tutelar Riacho Fundo I </t>
  </si>
  <si>
    <t>Oldiana Lopes Pinheiro</t>
  </si>
  <si>
    <t>Jose dos Santos Nunes</t>
  </si>
  <si>
    <t>090.831.618-62</t>
  </si>
  <si>
    <t>Auricelia da Silva Lima Soares</t>
  </si>
  <si>
    <t>Maria das Graças Souza Pugas</t>
  </si>
  <si>
    <t>846.743.421-04</t>
  </si>
  <si>
    <t>Maria Sônia Nascimento</t>
  </si>
  <si>
    <t>619.093.601-63</t>
  </si>
  <si>
    <t>Ana Paula da Silva Santos</t>
  </si>
  <si>
    <t>029.763.551-42</t>
  </si>
  <si>
    <t>SEC - CASA DO CANTADOR</t>
  </si>
  <si>
    <t>QNN 32, Area Especial G - Ceilândia Sul Cep: 72.220-327</t>
  </si>
  <si>
    <t>Tatiana Andrea de Oliveira Barbosa</t>
  </si>
  <si>
    <t>792.821.481-49</t>
  </si>
  <si>
    <t>Francimar Alves dos Santos</t>
  </si>
  <si>
    <t>723.319.171-91</t>
  </si>
  <si>
    <t>Deni Machado da Silva</t>
  </si>
  <si>
    <t>640.936.541-15</t>
  </si>
  <si>
    <t>SEDESTMIDH - CRAS Ceilandia Norte</t>
  </si>
  <si>
    <t>QNN 15 Área Especial Módulo A via Oeste</t>
  </si>
  <si>
    <t>Roberto Andrade Ribeiro</t>
  </si>
  <si>
    <t>722.235.961-34</t>
  </si>
  <si>
    <t>Talita Santos de Sousa</t>
  </si>
  <si>
    <t>065.998.801-18</t>
  </si>
  <si>
    <t>Julia Nunes dos Reis Neta</t>
  </si>
  <si>
    <t>808.768.031-68</t>
  </si>
  <si>
    <t>RA VI- PLANALTINA</t>
  </si>
  <si>
    <t>Sec. Cultura - Complexo Cultural de Planaltina</t>
  </si>
  <si>
    <t>Setor. Adm. Via WL 02, lt. 02, Planaltina DF</t>
  </si>
  <si>
    <t>JORGE HUGO MARTINS DOS SANTOS</t>
  </si>
  <si>
    <t>072.351.031-83</t>
  </si>
  <si>
    <t>RAQUEL DA SILVA MOREIRA</t>
  </si>
  <si>
    <t>053.177.431-76</t>
  </si>
  <si>
    <t>ANA PAULA MODESTO DA SILVA</t>
  </si>
  <si>
    <t>887.350.951--72</t>
  </si>
  <si>
    <t>Edifício Sede</t>
  </si>
  <si>
    <t>Área Especial S/N Setor Central</t>
  </si>
  <si>
    <t>ANTONIA DOS SANTOS VIEIRA SILVA</t>
  </si>
  <si>
    <t>887.929.003-72</t>
  </si>
  <si>
    <t>EDILMA GONÇALVES DE ARAUJO</t>
  </si>
  <si>
    <t>475.821.893-53</t>
  </si>
  <si>
    <t>VERA LUCIA BARRETO ARAUJO</t>
  </si>
  <si>
    <t>590.777.001-53</t>
  </si>
  <si>
    <t>LAIANE ARAUJO ALVES</t>
  </si>
  <si>
    <t>070.245.911-96</t>
  </si>
  <si>
    <t>JAQUELINE FERREIRA MUNIZ</t>
  </si>
  <si>
    <t>904.719.111-00</t>
  </si>
  <si>
    <t>RA II - GAMA</t>
  </si>
  <si>
    <t>HELENA MARIA DE LIMA CORTE JORDÃO</t>
  </si>
  <si>
    <t>472.112.964-53</t>
  </si>
  <si>
    <t>LAIS STEPHANI DOS SANTOS LIMA</t>
  </si>
  <si>
    <t>068.754.681-82</t>
  </si>
  <si>
    <t>MARIA DE LOURDES SOUSA E SILVA</t>
  </si>
  <si>
    <t>244.992.691-72</t>
  </si>
  <si>
    <t>RA-II GAMA CONSELHO TUTELAR</t>
  </si>
  <si>
    <t>EQ 05, ÁREA ESPECIAL, S/N, SETOR SUL</t>
  </si>
  <si>
    <t>Galpão Cultural</t>
  </si>
  <si>
    <t>MARIA CONCEIÇÃO DA SILVA</t>
  </si>
  <si>
    <t>258.853.831-20</t>
  </si>
  <si>
    <t>HORANIDE RODRIGUES DE OLIVEIRA</t>
  </si>
  <si>
    <t>372.067.701-00</t>
  </si>
  <si>
    <t xml:space="preserve">MARIA RISEUDA MARQUES </t>
  </si>
  <si>
    <t>611.754.711-00</t>
  </si>
  <si>
    <t>Junta Militar</t>
  </si>
  <si>
    <t>Área Especial S/N Setor Oeste</t>
  </si>
  <si>
    <t>TEREZINHA CAMELO DE CARVALHO</t>
  </si>
  <si>
    <t>373.090.561-91</t>
  </si>
  <si>
    <t>Parque de Serviços DRO</t>
  </si>
  <si>
    <t>QI 01 Lote 7000/800 Setor Industrial</t>
  </si>
  <si>
    <t>ADRIANO FARIAS DE SOUSA CAVALCANTE</t>
  </si>
  <si>
    <t>768.509.511-49</t>
  </si>
  <si>
    <t>Parque Infantil Leste</t>
  </si>
  <si>
    <t>Área Especial S/N Setor Leste</t>
  </si>
  <si>
    <t>MARIA NUIZA DA SILVA</t>
  </si>
  <si>
    <t>611.569.651-87</t>
  </si>
  <si>
    <t>Parque Infantil Oeste</t>
  </si>
  <si>
    <t>MIRIAN PRUDENCIO DA SILVA</t>
  </si>
  <si>
    <t>471.687.221-15</t>
  </si>
  <si>
    <t>Salão Comunitário DVO</t>
  </si>
  <si>
    <t>Avenida DVO - DVO</t>
  </si>
  <si>
    <t>CLEUSA BARBOSA CINTRA DE ANDRADE</t>
  </si>
  <si>
    <t>003.493.771-46</t>
  </si>
  <si>
    <t>Salão de Mútiplas Funções - Biblioteca</t>
  </si>
  <si>
    <t>RA XXIV -  PARK WAY</t>
  </si>
  <si>
    <t>Sede</t>
  </si>
  <si>
    <t>AV Contorno Área Especial 13 Lote 15 Núcleo Bandeirantes</t>
  </si>
  <si>
    <t>MARIA AUXILIADORA M.DE OLIVEIRA</t>
  </si>
  <si>
    <t>206.304.092-34</t>
  </si>
  <si>
    <t>JORDENIA MAGALHÃES VIANA</t>
  </si>
  <si>
    <t>044.478.441-17</t>
  </si>
  <si>
    <t>RENICASSIO PEREIRA ROCHA</t>
  </si>
  <si>
    <t>709.992.101-06</t>
  </si>
  <si>
    <t>RA XXX - VICENTE PIRES</t>
  </si>
  <si>
    <t>Rua 4 Área Especial 01 Modulo 4 Lote 22</t>
  </si>
  <si>
    <t>ROSALINA DE FÁTIMA OLIVEIRA</t>
  </si>
  <si>
    <t>223.422.221-49</t>
  </si>
  <si>
    <t>OSENEIDE COSTA DOS SANTOS</t>
  </si>
  <si>
    <t>885.289.281-87</t>
  </si>
  <si>
    <t>RA XX - ÁGUAS CLARAS</t>
  </si>
  <si>
    <t>AV Manacá Bl 02 Lote 01</t>
  </si>
  <si>
    <t>MIRIAM DA SILVA FREITAS</t>
  </si>
  <si>
    <t>885.802.611-04</t>
  </si>
  <si>
    <t>KATIA PEDRINA DE SOUZA</t>
  </si>
  <si>
    <t>715.117.841-72</t>
  </si>
  <si>
    <t>SOLANGE ALBENIA DE SOUZA</t>
  </si>
  <si>
    <t>775.524.171-91</t>
  </si>
  <si>
    <t>ANTONIO FERREIRA MESQUITA</t>
  </si>
  <si>
    <t>361.712.203-53</t>
  </si>
  <si>
    <t>Biblioteca</t>
  </si>
  <si>
    <t>SAMUEL JOSÉ DA SILVA</t>
  </si>
  <si>
    <t>933.754.338-91</t>
  </si>
  <si>
    <t xml:space="preserve">RA XXIX - SIA </t>
  </si>
  <si>
    <t>SIA Sul, Trecho 03 Lotes 625/695 Térreo Shoping SIA Center Mail</t>
  </si>
  <si>
    <t>ROSILMA ALCANTARA</t>
  </si>
  <si>
    <t>569.948.695-04</t>
  </si>
  <si>
    <t>DORALICE DA CONCEIÇÃO SOARES</t>
  </si>
  <si>
    <t>981.987.771-72</t>
  </si>
  <si>
    <t>VANDEISA DA CRUZ BESERRA</t>
  </si>
  <si>
    <t>060.567.803-09</t>
  </si>
  <si>
    <t>ANA CRISTINA REIS DE FARIAS</t>
  </si>
  <si>
    <t>788.054.731-20</t>
  </si>
  <si>
    <t>Francisca Daianne Bandeira do Nascimento</t>
  </si>
  <si>
    <t>078.411.981-32</t>
  </si>
  <si>
    <t>JOEDEN SOUSA DOS SANTOS</t>
  </si>
  <si>
    <t>955.540.332-53</t>
  </si>
  <si>
    <t>Neusa Barbosa Cintra</t>
  </si>
  <si>
    <t>007.408.781-90</t>
  </si>
  <si>
    <t>Amanda Silva Lima</t>
  </si>
  <si>
    <t>059.837.513-95</t>
  </si>
  <si>
    <t>Período: 01 A 30/11/2019</t>
  </si>
  <si>
    <t>30.1</t>
  </si>
  <si>
    <t>SEJUS - Praça da Juventude</t>
  </si>
  <si>
    <t>QNN 13 Ceilândia Norte</t>
  </si>
  <si>
    <t>Edilene Siqueira Silva</t>
  </si>
  <si>
    <t>619.844.001-00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</si>
</sst>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Calibri"/>
      <family val="2"/>
    </font>
    <font>
      <b/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6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0" fontId="4" fillId="0" borderId="0" xfId="0" applyFont="1" applyAlignment="1">
      <alignment horizontal="center"/>
    </xf>
    <xf numFmtId="44" fontId="0" fillId="0" borderId="0" xfId="0" applyNumberFormat="1"/>
    <xf numFmtId="0" fontId="4" fillId="0" borderId="0" xfId="0" applyFont="1" applyAlignment="1">
      <alignment horizontal="justify" vertical="center" wrapText="1"/>
    </xf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5" fillId="0" borderId="0" xfId="0" applyFont="1"/>
    <xf numFmtId="0" fontId="7" fillId="0" borderId="0" xfId="0" applyFont="1" applyAlignment="1">
      <alignment horizontal="center"/>
    </xf>
    <xf numFmtId="0" fontId="5" fillId="0" borderId="6" xfId="0" applyFont="1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0" fontId="0" fillId="0" borderId="0" xfId="0" applyAlignment="1">
      <alignment vertical="center"/>
    </xf>
    <xf numFmtId="0" fontId="0" fillId="6" borderId="0" xfId="0" applyFill="1"/>
    <xf numFmtId="44" fontId="5" fillId="0" borderId="0" xfId="1" applyFont="1" applyAlignment="1">
      <alignment horizontal="center"/>
    </xf>
    <xf numFmtId="44" fontId="0" fillId="0" borderId="0" xfId="0" applyNumberFormat="1" applyAlignment="1">
      <alignment vertical="center"/>
    </xf>
    <xf numFmtId="1" fontId="5" fillId="0" borderId="1" xfId="0" applyNumberFormat="1" applyFont="1" applyBorder="1" applyAlignment="1">
      <alignment horizontal="center"/>
    </xf>
    <xf numFmtId="44" fontId="0" fillId="0" borderId="1" xfId="1" applyFont="1" applyBorder="1"/>
    <xf numFmtId="0" fontId="5" fillId="0" borderId="1" xfId="0" applyFont="1" applyBorder="1"/>
    <xf numFmtId="0" fontId="0" fillId="0" borderId="1" xfId="0" applyBorder="1"/>
    <xf numFmtId="1" fontId="0" fillId="5" borderId="0" xfId="0" applyNumberFormat="1" applyFill="1"/>
    <xf numFmtId="0" fontId="0" fillId="5" borderId="0" xfId="0" applyFill="1"/>
    <xf numFmtId="1" fontId="0" fillId="7" borderId="0" xfId="0" applyNumberFormat="1" applyFill="1"/>
    <xf numFmtId="0" fontId="0" fillId="7" borderId="0" xfId="0" applyFill="1"/>
    <xf numFmtId="0" fontId="1" fillId="7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4" fontId="6" fillId="5" borderId="0" xfId="1" applyFont="1" applyFill="1"/>
    <xf numFmtId="44" fontId="6" fillId="4" borderId="0" xfId="1" applyFont="1" applyFill="1"/>
    <xf numFmtId="44" fontId="1" fillId="4" borderId="0" xfId="1" applyFont="1" applyFill="1"/>
    <xf numFmtId="44" fontId="0" fillId="4" borderId="0" xfId="1" applyFont="1" applyFill="1"/>
    <xf numFmtId="44" fontId="0" fillId="6" borderId="0" xfId="1" applyFont="1" applyFill="1"/>
    <xf numFmtId="44" fontId="0" fillId="5" borderId="0" xfId="1" applyFont="1" applyFill="1"/>
    <xf numFmtId="44" fontId="0" fillId="7" borderId="0" xfId="1" applyFont="1" applyFill="1"/>
    <xf numFmtId="44" fontId="1" fillId="7" borderId="0" xfId="1" applyFont="1" applyFill="1"/>
    <xf numFmtId="44" fontId="9" fillId="4" borderId="0" xfId="1" applyFont="1" applyFill="1" applyAlignment="1">
      <alignment horizontal="center" vertical="center" wrapText="1"/>
    </xf>
    <xf numFmtId="44" fontId="0" fillId="5" borderId="0" xfId="0" applyNumberFormat="1" applyFill="1"/>
    <xf numFmtId="0" fontId="12" fillId="5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3" fontId="14" fillId="4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164" fontId="12" fillId="5" borderId="1" xfId="0" applyNumberFormat="1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 applyAlignment="1">
      <alignment horizontal="center" vertical="center" wrapText="1"/>
    </xf>
    <xf numFmtId="0" fontId="13" fillId="4" borderId="1" xfId="0" applyFont="1" applyFill="1" applyBorder="1"/>
    <xf numFmtId="44" fontId="14" fillId="4" borderId="1" xfId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44" fontId="12" fillId="5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3" fillId="4" borderId="1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left"/>
    </xf>
    <xf numFmtId="0" fontId="13" fillId="4" borderId="3" xfId="0" applyFont="1" applyFill="1" applyBorder="1" applyAlignment="1">
      <alignment horizontal="left"/>
    </xf>
    <xf numFmtId="0" fontId="13" fillId="4" borderId="4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 vertical="center"/>
    </xf>
    <xf numFmtId="44" fontId="16" fillId="3" borderId="1" xfId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vertical="center" wrapText="1"/>
    </xf>
    <xf numFmtId="44" fontId="13" fillId="4" borderId="1" xfId="1" applyFont="1" applyFill="1" applyBorder="1"/>
    <xf numFmtId="44" fontId="0" fillId="4" borderId="1" xfId="1" applyFont="1" applyFill="1" applyBorder="1"/>
    <xf numFmtId="0" fontId="15" fillId="4" borderId="1" xfId="0" applyFont="1" applyFill="1" applyBorder="1"/>
    <xf numFmtId="0" fontId="15" fillId="4" borderId="1" xfId="0" applyFont="1" applyFill="1" applyBorder="1" applyAlignment="1">
      <alignment horizontal="center"/>
    </xf>
    <xf numFmtId="1" fontId="0" fillId="4" borderId="0" xfId="0" applyNumberFormat="1" applyFill="1"/>
    <xf numFmtId="44" fontId="0" fillId="4" borderId="0" xfId="0" applyNumberFormat="1" applyFill="1"/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/>
    <xf numFmtId="0" fontId="17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44" fontId="0" fillId="4" borderId="0" xfId="1" applyFont="1" applyFill="1" applyBorder="1"/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99"/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0"/>
  <sheetViews>
    <sheetView tabSelected="1" view="pageBreakPreview" topLeftCell="A56" zoomScale="73" zoomScaleNormal="80" zoomScaleSheetLayoutView="73" workbookViewId="0">
      <selection activeCell="B78" sqref="B78"/>
    </sheetView>
  </sheetViews>
  <sheetFormatPr defaultRowHeight="15.75" x14ac:dyDescent="0.25"/>
  <cols>
    <col min="2" max="2" width="57.28515625" customWidth="1"/>
    <col min="3" max="3" width="24.7109375" style="32" customWidth="1"/>
    <col min="4" max="4" width="6.28515625" customWidth="1"/>
    <col min="5" max="5" width="67.7109375" customWidth="1"/>
    <col min="6" max="6" width="7.85546875" customWidth="1"/>
    <col min="7" max="9" width="5.28515625" customWidth="1"/>
    <col min="10" max="10" width="4.5703125" customWidth="1"/>
    <col min="11" max="14" width="5.42578125" customWidth="1"/>
    <col min="15" max="15" width="21.5703125" customWidth="1"/>
    <col min="16" max="16" width="16.140625" customWidth="1"/>
    <col min="17" max="17" width="17.5703125" style="9" customWidth="1"/>
    <col min="18" max="18" width="15.28515625" bestFit="1" customWidth="1"/>
    <col min="19" max="19" width="26" customWidth="1"/>
    <col min="22" max="22" width="10.28515625" bestFit="1" customWidth="1"/>
  </cols>
  <sheetData>
    <row r="1" spans="1:17" ht="18.75" x14ac:dyDescent="0.3">
      <c r="A1" s="82" t="s">
        <v>16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7" ht="18.75" x14ac:dyDescent="0.3">
      <c r="A2" s="82" t="s">
        <v>91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7" ht="18.75" x14ac:dyDescent="0.3">
      <c r="A3" s="82" t="s">
        <v>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7" ht="18.75" x14ac:dyDescent="0.3">
      <c r="A4" s="82" t="s">
        <v>17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7" ht="18.75" x14ac:dyDescent="0.3">
      <c r="A5" s="6"/>
      <c r="B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7" ht="18.75" x14ac:dyDescent="0.3">
      <c r="A6" s="82" t="s">
        <v>12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7" ht="18.75" x14ac:dyDescent="0.3">
      <c r="A7" s="6"/>
      <c r="B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7" ht="43.9" customHeight="1" x14ac:dyDescent="0.25">
      <c r="A8" s="83" t="s">
        <v>18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7" ht="26.25" customHeight="1" x14ac:dyDescent="0.25">
      <c r="A9" s="84" t="s">
        <v>309</v>
      </c>
      <c r="B9" s="84"/>
      <c r="C9" s="3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1" spans="1:17" ht="153.75" x14ac:dyDescent="0.25">
      <c r="A11" s="3" t="s">
        <v>8</v>
      </c>
      <c r="B11" s="2" t="s">
        <v>0</v>
      </c>
      <c r="C11" s="34" t="s">
        <v>98</v>
      </c>
      <c r="D11" s="3" t="s">
        <v>1</v>
      </c>
      <c r="E11" s="2" t="s">
        <v>2</v>
      </c>
      <c r="F11" s="4" t="s">
        <v>83</v>
      </c>
      <c r="G11" s="4" t="s">
        <v>88</v>
      </c>
      <c r="H11" s="4" t="s">
        <v>84</v>
      </c>
      <c r="I11" s="4" t="s">
        <v>89</v>
      </c>
      <c r="J11" s="4" t="s">
        <v>3</v>
      </c>
      <c r="K11" s="4" t="s">
        <v>4</v>
      </c>
      <c r="L11" s="4" t="s">
        <v>5</v>
      </c>
      <c r="M11" s="4" t="s">
        <v>86</v>
      </c>
      <c r="N11" s="4" t="s">
        <v>87</v>
      </c>
      <c r="O11" s="4" t="s">
        <v>9</v>
      </c>
    </row>
    <row r="12" spans="1:17" s="11" customFormat="1" ht="17.25" customHeight="1" x14ac:dyDescent="0.3">
      <c r="A12" s="52">
        <v>1</v>
      </c>
      <c r="B12" s="45" t="s">
        <v>20</v>
      </c>
      <c r="C12" s="45"/>
      <c r="D12" s="49" t="s">
        <v>19</v>
      </c>
      <c r="E12" s="45" t="s">
        <v>170</v>
      </c>
      <c r="F12" s="49">
        <f>SUM(F14:F20)</f>
        <v>0</v>
      </c>
      <c r="G12" s="49">
        <f>SUM(G14:G20)</f>
        <v>6</v>
      </c>
      <c r="H12" s="49">
        <f>SUM(H14:H20)</f>
        <v>0</v>
      </c>
      <c r="I12" s="49">
        <f>SUM(I14:I20)</f>
        <v>0</v>
      </c>
      <c r="J12" s="49">
        <f>SUM(J14:J20)</f>
        <v>0</v>
      </c>
      <c r="K12" s="49">
        <f>SUM(K14:K20)</f>
        <v>0</v>
      </c>
      <c r="L12" s="49">
        <f>SUM(L14:L20)</f>
        <v>1</v>
      </c>
      <c r="M12" s="49">
        <f>SUM(M14:M20)</f>
        <v>0</v>
      </c>
      <c r="N12" s="49">
        <f>SUM(N14:N20)</f>
        <v>0</v>
      </c>
      <c r="O12" s="53">
        <f>SUM(O14:O20)</f>
        <v>28985.23</v>
      </c>
      <c r="Q12" s="35"/>
    </row>
    <row r="13" spans="1:17" s="10" customFormat="1" ht="18.75" x14ac:dyDescent="0.3">
      <c r="A13" s="54" t="s">
        <v>1</v>
      </c>
      <c r="B13" s="77" t="s">
        <v>10</v>
      </c>
      <c r="C13" s="77"/>
      <c r="D13" s="77"/>
      <c r="E13" s="77"/>
      <c r="F13" s="54"/>
      <c r="G13" s="54"/>
      <c r="H13" s="54"/>
      <c r="I13" s="54"/>
      <c r="J13" s="54"/>
      <c r="K13" s="54"/>
      <c r="L13" s="54"/>
      <c r="M13" s="54"/>
      <c r="N13" s="54"/>
      <c r="O13" s="55"/>
      <c r="Q13" s="36"/>
    </row>
    <row r="14" spans="1:17" s="5" customFormat="1" x14ac:dyDescent="0.25">
      <c r="A14" s="47" t="s">
        <v>19</v>
      </c>
      <c r="B14" s="56" t="s">
        <v>53</v>
      </c>
      <c r="C14" s="46" t="s">
        <v>99</v>
      </c>
      <c r="D14" s="56"/>
      <c r="E14" s="56"/>
      <c r="F14" s="54"/>
      <c r="G14" s="54">
        <v>1</v>
      </c>
      <c r="H14" s="54"/>
      <c r="I14" s="54"/>
      <c r="J14" s="47"/>
      <c r="K14" s="47"/>
      <c r="L14" s="47"/>
      <c r="M14" s="47"/>
      <c r="N14" s="47"/>
      <c r="O14" s="57">
        <v>3872.98</v>
      </c>
      <c r="Q14" s="37"/>
    </row>
    <row r="15" spans="1:17" s="5" customFormat="1" x14ac:dyDescent="0.25">
      <c r="A15" s="47" t="s">
        <v>19</v>
      </c>
      <c r="B15" s="58" t="s">
        <v>54</v>
      </c>
      <c r="C15" s="47" t="s">
        <v>100</v>
      </c>
      <c r="D15" s="58"/>
      <c r="E15" s="58"/>
      <c r="F15" s="54"/>
      <c r="G15" s="54"/>
      <c r="H15" s="54"/>
      <c r="I15" s="54"/>
      <c r="J15" s="47"/>
      <c r="K15" s="47"/>
      <c r="L15" s="54">
        <v>1</v>
      </c>
      <c r="M15" s="47"/>
      <c r="N15" s="47"/>
      <c r="O15" s="57">
        <v>5747.35</v>
      </c>
      <c r="Q15" s="37"/>
    </row>
    <row r="16" spans="1:17" s="5" customFormat="1" x14ac:dyDescent="0.25">
      <c r="A16" s="47" t="s">
        <v>19</v>
      </c>
      <c r="B16" s="56" t="s">
        <v>55</v>
      </c>
      <c r="C16" s="46" t="s">
        <v>102</v>
      </c>
      <c r="D16" s="56"/>
      <c r="E16" s="56"/>
      <c r="F16" s="54"/>
      <c r="G16" s="54">
        <v>1</v>
      </c>
      <c r="H16" s="54"/>
      <c r="I16" s="54"/>
      <c r="J16" s="47"/>
      <c r="K16" s="47"/>
      <c r="L16" s="47"/>
      <c r="M16" s="47"/>
      <c r="N16" s="47"/>
      <c r="O16" s="57">
        <v>3872.98</v>
      </c>
      <c r="Q16" s="37"/>
    </row>
    <row r="17" spans="1:17" s="1" customFormat="1" x14ac:dyDescent="0.25">
      <c r="A17" s="47" t="s">
        <v>19</v>
      </c>
      <c r="B17" s="56" t="s">
        <v>139</v>
      </c>
      <c r="C17" s="46" t="s">
        <v>140</v>
      </c>
      <c r="D17" s="56"/>
      <c r="E17" s="56"/>
      <c r="F17" s="54"/>
      <c r="G17" s="54">
        <v>1</v>
      </c>
      <c r="H17" s="54"/>
      <c r="I17" s="54"/>
      <c r="J17" s="54"/>
      <c r="K17" s="54"/>
      <c r="L17" s="54"/>
      <c r="M17" s="54"/>
      <c r="N17" s="54"/>
      <c r="O17" s="57">
        <v>3872.98</v>
      </c>
      <c r="Q17" s="38"/>
    </row>
    <row r="18" spans="1:17" s="5" customFormat="1" x14ac:dyDescent="0.25">
      <c r="A18" s="47" t="s">
        <v>19</v>
      </c>
      <c r="B18" s="56" t="s">
        <v>184</v>
      </c>
      <c r="C18" s="46" t="s">
        <v>185</v>
      </c>
      <c r="D18" s="56"/>
      <c r="E18" s="56"/>
      <c r="F18" s="54"/>
      <c r="G18" s="54">
        <v>1</v>
      </c>
      <c r="H18" s="54"/>
      <c r="I18" s="54"/>
      <c r="J18" s="54"/>
      <c r="K18" s="54"/>
      <c r="L18" s="54"/>
      <c r="M18" s="54"/>
      <c r="N18" s="54"/>
      <c r="O18" s="57">
        <v>3872.98</v>
      </c>
      <c r="Q18" s="37"/>
    </row>
    <row r="19" spans="1:17" s="5" customFormat="1" ht="18" customHeight="1" x14ac:dyDescent="0.3">
      <c r="A19" s="47" t="s">
        <v>19</v>
      </c>
      <c r="B19" s="74" t="s">
        <v>307</v>
      </c>
      <c r="C19" s="46" t="s">
        <v>308</v>
      </c>
      <c r="D19" s="75"/>
      <c r="E19" s="75"/>
      <c r="F19" s="76"/>
      <c r="G19" s="76">
        <v>1</v>
      </c>
      <c r="H19" s="76"/>
      <c r="I19" s="76"/>
      <c r="J19" s="76"/>
      <c r="K19" s="76"/>
      <c r="L19" s="76"/>
      <c r="M19" s="76"/>
      <c r="N19" s="76"/>
      <c r="O19" s="57">
        <v>3872.98</v>
      </c>
      <c r="Q19" s="37"/>
    </row>
    <row r="20" spans="1:17" s="1" customFormat="1" x14ac:dyDescent="0.25">
      <c r="A20" s="47" t="s">
        <v>19</v>
      </c>
      <c r="B20" s="56" t="s">
        <v>56</v>
      </c>
      <c r="C20" s="46" t="s">
        <v>103</v>
      </c>
      <c r="D20" s="56"/>
      <c r="E20" s="56"/>
      <c r="F20" s="54"/>
      <c r="G20" s="54">
        <v>1</v>
      </c>
      <c r="H20" s="54"/>
      <c r="I20" s="54"/>
      <c r="J20" s="47"/>
      <c r="K20" s="47"/>
      <c r="L20" s="47"/>
      <c r="M20" s="47"/>
      <c r="N20" s="47"/>
      <c r="O20" s="57">
        <v>3872.98</v>
      </c>
      <c r="Q20" s="38"/>
    </row>
    <row r="21" spans="1:17" s="11" customFormat="1" ht="17.25" customHeight="1" x14ac:dyDescent="0.3">
      <c r="A21" s="52">
        <v>2</v>
      </c>
      <c r="B21" s="45" t="s">
        <v>169</v>
      </c>
      <c r="C21" s="45"/>
      <c r="D21" s="49" t="s">
        <v>19</v>
      </c>
      <c r="E21" s="45" t="s">
        <v>168</v>
      </c>
      <c r="F21" s="49">
        <f>SUM(F23:F24)</f>
        <v>0</v>
      </c>
      <c r="G21" s="49">
        <f t="shared" ref="G21:N21" si="0">SUM(G23:G24)</f>
        <v>2</v>
      </c>
      <c r="H21" s="49">
        <f t="shared" si="0"/>
        <v>0</v>
      </c>
      <c r="I21" s="49">
        <f t="shared" si="0"/>
        <v>0</v>
      </c>
      <c r="J21" s="49">
        <f t="shared" si="0"/>
        <v>0</v>
      </c>
      <c r="K21" s="49">
        <f t="shared" si="0"/>
        <v>0</v>
      </c>
      <c r="L21" s="49">
        <f t="shared" si="0"/>
        <v>0</v>
      </c>
      <c r="M21" s="49">
        <f t="shared" si="0"/>
        <v>0</v>
      </c>
      <c r="N21" s="49">
        <f t="shared" si="0"/>
        <v>0</v>
      </c>
      <c r="O21" s="53">
        <f>SUM(O23:O24)</f>
        <v>7745.96</v>
      </c>
      <c r="Q21" s="35"/>
    </row>
    <row r="22" spans="1:17" s="10" customFormat="1" ht="18.75" x14ac:dyDescent="0.3">
      <c r="A22" s="54" t="s">
        <v>1</v>
      </c>
      <c r="B22" s="77" t="s">
        <v>10</v>
      </c>
      <c r="C22" s="77"/>
      <c r="D22" s="77"/>
      <c r="E22" s="77"/>
      <c r="F22" s="54"/>
      <c r="G22" s="54"/>
      <c r="H22" s="54"/>
      <c r="I22" s="54"/>
      <c r="J22" s="54"/>
      <c r="K22" s="54"/>
      <c r="L22" s="54"/>
      <c r="M22" s="54"/>
      <c r="N22" s="54"/>
      <c r="O22" s="55"/>
      <c r="Q22" s="36"/>
    </row>
    <row r="23" spans="1:17" s="5" customFormat="1" x14ac:dyDescent="0.25">
      <c r="A23" s="47" t="s">
        <v>19</v>
      </c>
      <c r="B23" s="56" t="s">
        <v>57</v>
      </c>
      <c r="C23" s="46" t="s">
        <v>104</v>
      </c>
      <c r="D23" s="56"/>
      <c r="E23" s="56"/>
      <c r="F23" s="54"/>
      <c r="G23" s="54">
        <v>1</v>
      </c>
      <c r="H23" s="54"/>
      <c r="I23" s="54"/>
      <c r="J23" s="47"/>
      <c r="K23" s="47"/>
      <c r="L23" s="47"/>
      <c r="M23" s="47"/>
      <c r="N23" s="47"/>
      <c r="O23" s="57">
        <v>3872.98</v>
      </c>
      <c r="Q23" s="37"/>
    </row>
    <row r="24" spans="1:17" s="1" customFormat="1" x14ac:dyDescent="0.25">
      <c r="A24" s="47" t="s">
        <v>19</v>
      </c>
      <c r="B24" s="58" t="s">
        <v>164</v>
      </c>
      <c r="C24" s="48" t="s">
        <v>165</v>
      </c>
      <c r="D24" s="58"/>
      <c r="E24" s="58"/>
      <c r="F24" s="54"/>
      <c r="G24" s="54">
        <v>1</v>
      </c>
      <c r="H24" s="54"/>
      <c r="I24" s="54"/>
      <c r="J24" s="47"/>
      <c r="K24" s="47"/>
      <c r="L24" s="47"/>
      <c r="M24" s="47"/>
      <c r="N24" s="47"/>
      <c r="O24" s="57">
        <v>3872.98</v>
      </c>
      <c r="Q24" s="38"/>
    </row>
    <row r="25" spans="1:17" s="11" customFormat="1" ht="17.25" customHeight="1" x14ac:dyDescent="0.3">
      <c r="A25" s="52">
        <v>3</v>
      </c>
      <c r="B25" s="45" t="s">
        <v>161</v>
      </c>
      <c r="C25" s="49"/>
      <c r="D25" s="49" t="s">
        <v>19</v>
      </c>
      <c r="E25" s="45"/>
      <c r="F25" s="49">
        <f>SUM(F26:F27)</f>
        <v>0</v>
      </c>
      <c r="G25" s="49">
        <f t="shared" ref="G25:N25" si="1">SUM(G26:G27)</f>
        <v>1</v>
      </c>
      <c r="H25" s="49">
        <f t="shared" si="1"/>
        <v>0</v>
      </c>
      <c r="I25" s="49">
        <f t="shared" si="1"/>
        <v>0</v>
      </c>
      <c r="J25" s="49">
        <f t="shared" si="1"/>
        <v>0</v>
      </c>
      <c r="K25" s="49">
        <f t="shared" si="1"/>
        <v>0</v>
      </c>
      <c r="L25" s="49">
        <f t="shared" si="1"/>
        <v>0</v>
      </c>
      <c r="M25" s="49">
        <f t="shared" si="1"/>
        <v>0</v>
      </c>
      <c r="N25" s="49">
        <f t="shared" si="1"/>
        <v>0</v>
      </c>
      <c r="O25" s="59">
        <f>SUM(O27:O27)</f>
        <v>3872.98</v>
      </c>
      <c r="Q25" s="35"/>
    </row>
    <row r="26" spans="1:17" s="10" customFormat="1" ht="18.75" x14ac:dyDescent="0.3">
      <c r="A26" s="54" t="s">
        <v>1</v>
      </c>
      <c r="B26" s="77" t="s">
        <v>10</v>
      </c>
      <c r="C26" s="77"/>
      <c r="D26" s="77"/>
      <c r="E26" s="77"/>
      <c r="F26" s="54"/>
      <c r="G26" s="54"/>
      <c r="H26" s="54"/>
      <c r="I26" s="54"/>
      <c r="J26" s="54"/>
      <c r="K26" s="54"/>
      <c r="L26" s="54"/>
      <c r="M26" s="54"/>
      <c r="N26" s="54"/>
      <c r="O26" s="55"/>
      <c r="Q26" s="36"/>
    </row>
    <row r="27" spans="1:17" s="1" customFormat="1" x14ac:dyDescent="0.25">
      <c r="A27" s="47" t="s">
        <v>19</v>
      </c>
      <c r="B27" s="56" t="s">
        <v>162</v>
      </c>
      <c r="C27" s="46" t="s">
        <v>163</v>
      </c>
      <c r="D27" s="56"/>
      <c r="E27" s="56"/>
      <c r="F27" s="54"/>
      <c r="G27" s="54">
        <v>1</v>
      </c>
      <c r="H27" s="54"/>
      <c r="I27" s="54"/>
      <c r="J27" s="54"/>
      <c r="K27" s="54"/>
      <c r="L27" s="54"/>
      <c r="M27" s="54"/>
      <c r="N27" s="54"/>
      <c r="O27" s="57">
        <v>3872.98</v>
      </c>
      <c r="Q27" s="38"/>
    </row>
    <row r="28" spans="1:17" s="11" customFormat="1" ht="17.25" customHeight="1" x14ac:dyDescent="0.3">
      <c r="A28" s="52">
        <v>4</v>
      </c>
      <c r="B28" s="45" t="s">
        <v>21</v>
      </c>
      <c r="C28" s="49"/>
      <c r="D28" s="49" t="s">
        <v>19</v>
      </c>
      <c r="E28" s="45" t="s">
        <v>22</v>
      </c>
      <c r="F28" s="49">
        <f>SUM(F29:F31)</f>
        <v>0</v>
      </c>
      <c r="G28" s="49">
        <f t="shared" ref="G28:N28" si="2">SUM(G29:G31)</f>
        <v>2</v>
      </c>
      <c r="H28" s="49">
        <f t="shared" si="2"/>
        <v>0</v>
      </c>
      <c r="I28" s="49">
        <f t="shared" si="2"/>
        <v>0</v>
      </c>
      <c r="J28" s="49">
        <f t="shared" si="2"/>
        <v>0</v>
      </c>
      <c r="K28" s="49">
        <f t="shared" si="2"/>
        <v>0</v>
      </c>
      <c r="L28" s="49">
        <f t="shared" si="2"/>
        <v>0</v>
      </c>
      <c r="M28" s="49">
        <f t="shared" si="2"/>
        <v>0</v>
      </c>
      <c r="N28" s="49">
        <f t="shared" si="2"/>
        <v>0</v>
      </c>
      <c r="O28" s="59">
        <f>SUM(O30:O31)</f>
        <v>7745.96</v>
      </c>
      <c r="Q28" s="35"/>
    </row>
    <row r="29" spans="1:17" s="10" customFormat="1" ht="18.75" x14ac:dyDescent="0.3">
      <c r="A29" s="54" t="s">
        <v>1</v>
      </c>
      <c r="B29" s="77" t="s">
        <v>10</v>
      </c>
      <c r="C29" s="77"/>
      <c r="D29" s="77"/>
      <c r="E29" s="77"/>
      <c r="F29" s="54"/>
      <c r="G29" s="54"/>
      <c r="H29" s="54"/>
      <c r="I29" s="54"/>
      <c r="J29" s="54"/>
      <c r="K29" s="54"/>
      <c r="L29" s="54"/>
      <c r="M29" s="54"/>
      <c r="N29" s="54"/>
      <c r="O29" s="55"/>
      <c r="Q29" s="36"/>
    </row>
    <row r="30" spans="1:17" s="1" customFormat="1" x14ac:dyDescent="0.25">
      <c r="A30" s="47" t="s">
        <v>19</v>
      </c>
      <c r="B30" s="56" t="s">
        <v>85</v>
      </c>
      <c r="C30" s="46" t="s">
        <v>105</v>
      </c>
      <c r="D30" s="56"/>
      <c r="E30" s="56"/>
      <c r="F30" s="54"/>
      <c r="G30" s="54">
        <v>1</v>
      </c>
      <c r="H30" s="54"/>
      <c r="I30" s="54"/>
      <c r="J30" s="54"/>
      <c r="K30" s="54"/>
      <c r="L30" s="54"/>
      <c r="M30" s="54"/>
      <c r="N30" s="54"/>
      <c r="O30" s="57">
        <v>3872.98</v>
      </c>
      <c r="Q30" s="38"/>
    </row>
    <row r="31" spans="1:17" s="1" customFormat="1" x14ac:dyDescent="0.25">
      <c r="A31" s="47" t="s">
        <v>19</v>
      </c>
      <c r="B31" s="56" t="s">
        <v>79</v>
      </c>
      <c r="C31" s="46" t="s">
        <v>106</v>
      </c>
      <c r="D31" s="56"/>
      <c r="E31" s="56"/>
      <c r="F31" s="54"/>
      <c r="G31" s="54">
        <v>1</v>
      </c>
      <c r="H31" s="54"/>
      <c r="I31" s="54"/>
      <c r="J31" s="54"/>
      <c r="K31" s="54"/>
      <c r="L31" s="54"/>
      <c r="M31" s="54"/>
      <c r="N31" s="54"/>
      <c r="O31" s="57">
        <v>3872.98</v>
      </c>
      <c r="Q31" s="38"/>
    </row>
    <row r="32" spans="1:17" s="11" customFormat="1" ht="17.25" customHeight="1" x14ac:dyDescent="0.3">
      <c r="A32" s="52">
        <v>5</v>
      </c>
      <c r="B32" s="45" t="s">
        <v>23</v>
      </c>
      <c r="C32" s="49"/>
      <c r="D32" s="49" t="s">
        <v>19</v>
      </c>
      <c r="E32" s="45" t="s">
        <v>24</v>
      </c>
      <c r="F32" s="49">
        <f>SUM(F34:F36)</f>
        <v>3</v>
      </c>
      <c r="G32" s="49">
        <f t="shared" ref="G32:N32" si="3">SUM(G34:G36)</f>
        <v>0</v>
      </c>
      <c r="H32" s="49">
        <f t="shared" si="3"/>
        <v>0</v>
      </c>
      <c r="I32" s="49">
        <f t="shared" si="3"/>
        <v>0</v>
      </c>
      <c r="J32" s="49">
        <f t="shared" si="3"/>
        <v>0</v>
      </c>
      <c r="K32" s="49">
        <f t="shared" si="3"/>
        <v>0</v>
      </c>
      <c r="L32" s="49">
        <f t="shared" si="3"/>
        <v>0</v>
      </c>
      <c r="M32" s="49">
        <f t="shared" si="3"/>
        <v>0</v>
      </c>
      <c r="N32" s="49">
        <f t="shared" si="3"/>
        <v>0</v>
      </c>
      <c r="O32" s="59">
        <f>SUM(O34:O36)</f>
        <v>11538.06</v>
      </c>
      <c r="Q32" s="35"/>
    </row>
    <row r="33" spans="1:17" s="10" customFormat="1" ht="18.75" x14ac:dyDescent="0.3">
      <c r="A33" s="54" t="s">
        <v>1</v>
      </c>
      <c r="B33" s="77" t="s">
        <v>10</v>
      </c>
      <c r="C33" s="77"/>
      <c r="D33" s="77"/>
      <c r="E33" s="77"/>
      <c r="F33" s="54"/>
      <c r="G33" s="54"/>
      <c r="H33" s="54"/>
      <c r="I33" s="54"/>
      <c r="J33" s="54"/>
      <c r="K33" s="54"/>
      <c r="L33" s="54"/>
      <c r="M33" s="54"/>
      <c r="N33" s="54"/>
      <c r="O33" s="55"/>
      <c r="Q33" s="36"/>
    </row>
    <row r="34" spans="1:17" s="1" customFormat="1" ht="17.25" customHeight="1" x14ac:dyDescent="0.25">
      <c r="A34" s="47" t="s">
        <v>19</v>
      </c>
      <c r="B34" s="60" t="s">
        <v>80</v>
      </c>
      <c r="C34" s="46" t="s">
        <v>107</v>
      </c>
      <c r="D34" s="56"/>
      <c r="E34" s="56"/>
      <c r="F34" s="54">
        <v>1</v>
      </c>
      <c r="G34" s="54"/>
      <c r="H34" s="54"/>
      <c r="I34" s="54"/>
      <c r="J34" s="54"/>
      <c r="K34" s="54"/>
      <c r="L34" s="54"/>
      <c r="M34" s="54"/>
      <c r="N34" s="54"/>
      <c r="O34" s="57">
        <v>3846.02</v>
      </c>
      <c r="Q34" s="38"/>
    </row>
    <row r="35" spans="1:17" s="1" customFormat="1" x14ac:dyDescent="0.25">
      <c r="A35" s="47" t="s">
        <v>19</v>
      </c>
      <c r="B35" s="60" t="s">
        <v>78</v>
      </c>
      <c r="C35" s="46" t="s">
        <v>108</v>
      </c>
      <c r="D35" s="56"/>
      <c r="E35" s="56"/>
      <c r="F35" s="54">
        <v>1</v>
      </c>
      <c r="G35" s="54"/>
      <c r="H35" s="54"/>
      <c r="I35" s="54"/>
      <c r="J35" s="54"/>
      <c r="K35" s="54"/>
      <c r="L35" s="54"/>
      <c r="M35" s="54"/>
      <c r="N35" s="54"/>
      <c r="O35" s="57">
        <v>3846.02</v>
      </c>
      <c r="Q35" s="38"/>
    </row>
    <row r="36" spans="1:17" s="1" customFormat="1" x14ac:dyDescent="0.25">
      <c r="A36" s="47" t="s">
        <v>19</v>
      </c>
      <c r="B36" s="60" t="s">
        <v>204</v>
      </c>
      <c r="C36" s="46" t="s">
        <v>205</v>
      </c>
      <c r="D36" s="56"/>
      <c r="E36" s="56"/>
      <c r="F36" s="54">
        <v>1</v>
      </c>
      <c r="G36" s="54"/>
      <c r="H36" s="54"/>
      <c r="I36" s="54"/>
      <c r="J36" s="54"/>
      <c r="K36" s="54"/>
      <c r="L36" s="54"/>
      <c r="M36" s="54"/>
      <c r="N36" s="54"/>
      <c r="O36" s="57">
        <v>3846.02</v>
      </c>
      <c r="Q36" s="38"/>
    </row>
    <row r="37" spans="1:17" s="11" customFormat="1" ht="17.25" customHeight="1" x14ac:dyDescent="0.3">
      <c r="A37" s="52">
        <v>6</v>
      </c>
      <c r="B37" s="45" t="s">
        <v>25</v>
      </c>
      <c r="C37" s="49"/>
      <c r="D37" s="49" t="s">
        <v>19</v>
      </c>
      <c r="E37" s="45" t="s">
        <v>26</v>
      </c>
      <c r="F37" s="49">
        <f>F39+F40</f>
        <v>1</v>
      </c>
      <c r="G37" s="49">
        <f t="shared" ref="G37:N37" si="4">G39+G40</f>
        <v>1</v>
      </c>
      <c r="H37" s="49">
        <f t="shared" si="4"/>
        <v>0</v>
      </c>
      <c r="I37" s="49">
        <f t="shared" si="4"/>
        <v>0</v>
      </c>
      <c r="J37" s="49">
        <f t="shared" si="4"/>
        <v>0</v>
      </c>
      <c r="K37" s="49">
        <f t="shared" si="4"/>
        <v>0</v>
      </c>
      <c r="L37" s="49">
        <f t="shared" si="4"/>
        <v>0</v>
      </c>
      <c r="M37" s="49">
        <f t="shared" si="4"/>
        <v>0</v>
      </c>
      <c r="N37" s="49">
        <f t="shared" si="4"/>
        <v>0</v>
      </c>
      <c r="O37" s="53">
        <f>O39+O40</f>
        <v>7719</v>
      </c>
      <c r="Q37" s="35"/>
    </row>
    <row r="38" spans="1:17" s="10" customFormat="1" ht="18.75" x14ac:dyDescent="0.3">
      <c r="A38" s="54" t="s">
        <v>1</v>
      </c>
      <c r="B38" s="77" t="s">
        <v>10</v>
      </c>
      <c r="C38" s="77"/>
      <c r="D38" s="77"/>
      <c r="E38" s="77"/>
      <c r="F38" s="54"/>
      <c r="G38" s="54"/>
      <c r="H38" s="54"/>
      <c r="I38" s="54"/>
      <c r="J38" s="54"/>
      <c r="K38" s="54"/>
      <c r="L38" s="54"/>
      <c r="M38" s="54"/>
      <c r="N38" s="54"/>
      <c r="O38" s="55"/>
      <c r="Q38" s="36"/>
    </row>
    <row r="39" spans="1:17" s="1" customFormat="1" ht="19.5" customHeight="1" x14ac:dyDescent="0.25">
      <c r="A39" s="47" t="s">
        <v>19</v>
      </c>
      <c r="B39" s="56" t="s">
        <v>90</v>
      </c>
      <c r="C39" s="46" t="s">
        <v>109</v>
      </c>
      <c r="D39" s="56"/>
      <c r="E39" s="56"/>
      <c r="F39" s="54">
        <v>1</v>
      </c>
      <c r="G39" s="54"/>
      <c r="H39" s="54"/>
      <c r="I39" s="54"/>
      <c r="J39" s="54"/>
      <c r="K39" s="54"/>
      <c r="L39" s="54"/>
      <c r="M39" s="54"/>
      <c r="N39" s="54"/>
      <c r="O39" s="57">
        <v>3846.02</v>
      </c>
      <c r="Q39" s="38"/>
    </row>
    <row r="40" spans="1:17" s="1" customFormat="1" ht="19.5" customHeight="1" x14ac:dyDescent="0.25">
      <c r="A40" s="47" t="s">
        <v>19</v>
      </c>
      <c r="B40" s="61" t="s">
        <v>75</v>
      </c>
      <c r="C40" s="46" t="s">
        <v>110</v>
      </c>
      <c r="D40" s="61"/>
      <c r="E40" s="61"/>
      <c r="F40" s="54"/>
      <c r="G40" s="54">
        <v>1</v>
      </c>
      <c r="H40" s="54"/>
      <c r="I40" s="54"/>
      <c r="J40" s="54"/>
      <c r="K40" s="54"/>
      <c r="L40" s="54"/>
      <c r="M40" s="54"/>
      <c r="N40" s="54"/>
      <c r="O40" s="57">
        <v>3872.98</v>
      </c>
      <c r="Q40" s="38"/>
    </row>
    <row r="41" spans="1:17" s="11" customFormat="1" ht="17.25" customHeight="1" x14ac:dyDescent="0.3">
      <c r="A41" s="52">
        <v>7</v>
      </c>
      <c r="B41" s="45" t="s">
        <v>27</v>
      </c>
      <c r="C41" s="49"/>
      <c r="D41" s="49" t="s">
        <v>19</v>
      </c>
      <c r="E41" s="45" t="s">
        <v>28</v>
      </c>
      <c r="F41" s="49">
        <f>F43</f>
        <v>1</v>
      </c>
      <c r="G41" s="49">
        <f t="shared" ref="G41:N41" si="5">G43</f>
        <v>0</v>
      </c>
      <c r="H41" s="49">
        <f t="shared" si="5"/>
        <v>0</v>
      </c>
      <c r="I41" s="49">
        <f t="shared" si="5"/>
        <v>0</v>
      </c>
      <c r="J41" s="49">
        <f t="shared" si="5"/>
        <v>0</v>
      </c>
      <c r="K41" s="49">
        <f t="shared" si="5"/>
        <v>0</v>
      </c>
      <c r="L41" s="49">
        <f t="shared" si="5"/>
        <v>0</v>
      </c>
      <c r="M41" s="49">
        <f t="shared" si="5"/>
        <v>0</v>
      </c>
      <c r="N41" s="49">
        <f t="shared" si="5"/>
        <v>0</v>
      </c>
      <c r="O41" s="59">
        <f>O43</f>
        <v>3846.02</v>
      </c>
      <c r="Q41" s="35"/>
    </row>
    <row r="42" spans="1:17" s="10" customFormat="1" ht="18.75" x14ac:dyDescent="0.3">
      <c r="A42" s="54" t="s">
        <v>1</v>
      </c>
      <c r="B42" s="77" t="s">
        <v>10</v>
      </c>
      <c r="C42" s="77"/>
      <c r="D42" s="77"/>
      <c r="E42" s="77"/>
      <c r="F42" s="54"/>
      <c r="G42" s="54"/>
      <c r="H42" s="54"/>
      <c r="I42" s="54"/>
      <c r="J42" s="54"/>
      <c r="K42" s="54"/>
      <c r="L42" s="54"/>
      <c r="M42" s="54"/>
      <c r="N42" s="54"/>
      <c r="O42" s="55"/>
      <c r="Q42" s="36"/>
    </row>
    <row r="43" spans="1:17" s="1" customFormat="1" x14ac:dyDescent="0.25">
      <c r="A43" s="47" t="s">
        <v>19</v>
      </c>
      <c r="B43" s="61" t="s">
        <v>58</v>
      </c>
      <c r="C43" s="46" t="s">
        <v>111</v>
      </c>
      <c r="D43" s="61"/>
      <c r="E43" s="61"/>
      <c r="F43" s="54">
        <v>1</v>
      </c>
      <c r="G43" s="54"/>
      <c r="H43" s="54"/>
      <c r="I43" s="54"/>
      <c r="J43" s="54"/>
      <c r="K43" s="54"/>
      <c r="L43" s="54"/>
      <c r="M43" s="54"/>
      <c r="N43" s="54"/>
      <c r="O43" s="57">
        <v>3846.02</v>
      </c>
      <c r="Q43" s="38"/>
    </row>
    <row r="44" spans="1:17" s="11" customFormat="1" ht="18.75" customHeight="1" x14ac:dyDescent="0.3">
      <c r="A44" s="52">
        <v>8</v>
      </c>
      <c r="B44" s="45" t="s">
        <v>29</v>
      </c>
      <c r="C44" s="49"/>
      <c r="D44" s="49" t="s">
        <v>19</v>
      </c>
      <c r="E44" s="45" t="s">
        <v>30</v>
      </c>
      <c r="F44" s="49">
        <f>F46</f>
        <v>1</v>
      </c>
      <c r="G44" s="49">
        <f t="shared" ref="G44:N44" si="6">G46</f>
        <v>0</v>
      </c>
      <c r="H44" s="49">
        <f t="shared" si="6"/>
        <v>0</v>
      </c>
      <c r="I44" s="49">
        <f t="shared" si="6"/>
        <v>0</v>
      </c>
      <c r="J44" s="49">
        <f t="shared" si="6"/>
        <v>0</v>
      </c>
      <c r="K44" s="49">
        <f t="shared" si="6"/>
        <v>0</v>
      </c>
      <c r="L44" s="49">
        <f t="shared" si="6"/>
        <v>0</v>
      </c>
      <c r="M44" s="49">
        <f t="shared" si="6"/>
        <v>0</v>
      </c>
      <c r="N44" s="49">
        <f t="shared" si="6"/>
        <v>0</v>
      </c>
      <c r="O44" s="59">
        <f>O46</f>
        <v>3846.02</v>
      </c>
      <c r="Q44" s="35"/>
    </row>
    <row r="45" spans="1:17" s="10" customFormat="1" ht="18.75" x14ac:dyDescent="0.3">
      <c r="A45" s="54" t="s">
        <v>1</v>
      </c>
      <c r="B45" s="77" t="s">
        <v>10</v>
      </c>
      <c r="C45" s="77"/>
      <c r="D45" s="77"/>
      <c r="E45" s="77"/>
      <c r="F45" s="54"/>
      <c r="G45" s="54"/>
      <c r="H45" s="54"/>
      <c r="I45" s="54"/>
      <c r="J45" s="54"/>
      <c r="K45" s="54"/>
      <c r="L45" s="54"/>
      <c r="M45" s="54"/>
      <c r="N45" s="54"/>
      <c r="O45" s="55"/>
      <c r="Q45" s="36"/>
    </row>
    <row r="46" spans="1:17" s="1" customFormat="1" x14ac:dyDescent="0.25">
      <c r="A46" s="47" t="s">
        <v>19</v>
      </c>
      <c r="B46" s="60" t="s">
        <v>149</v>
      </c>
      <c r="C46" s="46" t="s">
        <v>150</v>
      </c>
      <c r="D46" s="56"/>
      <c r="E46" s="56"/>
      <c r="F46" s="54">
        <v>1</v>
      </c>
      <c r="G46" s="54"/>
      <c r="H46" s="54"/>
      <c r="I46" s="54"/>
      <c r="J46" s="54"/>
      <c r="K46" s="54"/>
      <c r="L46" s="54"/>
      <c r="M46" s="54"/>
      <c r="N46" s="54"/>
      <c r="O46" s="57">
        <v>3846.02</v>
      </c>
      <c r="Q46" s="38"/>
    </row>
    <row r="47" spans="1:17" s="11" customFormat="1" ht="18.75" customHeight="1" x14ac:dyDescent="0.3">
      <c r="A47" s="52">
        <v>9</v>
      </c>
      <c r="B47" s="45" t="s">
        <v>31</v>
      </c>
      <c r="C47" s="49"/>
      <c r="D47" s="49" t="s">
        <v>19</v>
      </c>
      <c r="E47" s="45" t="s">
        <v>32</v>
      </c>
      <c r="F47" s="49">
        <f>SUM(F49:F50)</f>
        <v>1</v>
      </c>
      <c r="G47" s="49">
        <f t="shared" ref="G47:N47" si="7">SUM(G49:G50)</f>
        <v>1</v>
      </c>
      <c r="H47" s="49">
        <f t="shared" si="7"/>
        <v>0</v>
      </c>
      <c r="I47" s="49">
        <f t="shared" si="7"/>
        <v>0</v>
      </c>
      <c r="J47" s="49">
        <f t="shared" si="7"/>
        <v>0</v>
      </c>
      <c r="K47" s="49">
        <f t="shared" si="7"/>
        <v>0</v>
      </c>
      <c r="L47" s="49">
        <f t="shared" si="7"/>
        <v>0</v>
      </c>
      <c r="M47" s="49">
        <f t="shared" si="7"/>
        <v>0</v>
      </c>
      <c r="N47" s="49">
        <f t="shared" si="7"/>
        <v>0</v>
      </c>
      <c r="O47" s="59">
        <f>SUM(O49:O50)</f>
        <v>7719</v>
      </c>
      <c r="Q47" s="35"/>
    </row>
    <row r="48" spans="1:17" s="10" customFormat="1" ht="18.75" x14ac:dyDescent="0.3">
      <c r="A48" s="54" t="s">
        <v>1</v>
      </c>
      <c r="B48" s="77" t="s">
        <v>10</v>
      </c>
      <c r="C48" s="77"/>
      <c r="D48" s="77"/>
      <c r="E48" s="77"/>
      <c r="F48" s="54"/>
      <c r="G48" s="54"/>
      <c r="H48" s="54"/>
      <c r="I48" s="54"/>
      <c r="J48" s="54"/>
      <c r="K48" s="54"/>
      <c r="L48" s="54"/>
      <c r="M48" s="54"/>
      <c r="N48" s="54"/>
      <c r="O48" s="55"/>
      <c r="Q48" s="36"/>
    </row>
    <row r="49" spans="1:17" s="1" customFormat="1" x14ac:dyDescent="0.25">
      <c r="A49" s="47" t="s">
        <v>19</v>
      </c>
      <c r="B49" s="60" t="s">
        <v>186</v>
      </c>
      <c r="C49" s="46" t="s">
        <v>187</v>
      </c>
      <c r="D49" s="56"/>
      <c r="E49" s="56"/>
      <c r="F49" s="54">
        <v>1</v>
      </c>
      <c r="G49" s="54"/>
      <c r="H49" s="54"/>
      <c r="I49" s="54"/>
      <c r="J49" s="54"/>
      <c r="K49" s="54"/>
      <c r="L49" s="54"/>
      <c r="M49" s="54"/>
      <c r="N49" s="54"/>
      <c r="O49" s="57">
        <v>3846.02</v>
      </c>
      <c r="Q49" s="38"/>
    </row>
    <row r="50" spans="1:17" s="1" customFormat="1" x14ac:dyDescent="0.25">
      <c r="A50" s="47" t="s">
        <v>19</v>
      </c>
      <c r="B50" s="60" t="s">
        <v>59</v>
      </c>
      <c r="C50" s="46" t="s">
        <v>113</v>
      </c>
      <c r="D50" s="56"/>
      <c r="E50" s="56"/>
      <c r="F50" s="54"/>
      <c r="G50" s="54">
        <v>1</v>
      </c>
      <c r="H50" s="54"/>
      <c r="I50" s="54"/>
      <c r="J50" s="47"/>
      <c r="K50" s="47"/>
      <c r="L50" s="47"/>
      <c r="M50" s="47"/>
      <c r="N50" s="47"/>
      <c r="O50" s="57">
        <v>3872.98</v>
      </c>
      <c r="Q50" s="38"/>
    </row>
    <row r="51" spans="1:17" s="11" customFormat="1" ht="17.25" customHeight="1" x14ac:dyDescent="0.3">
      <c r="A51" s="52">
        <v>10</v>
      </c>
      <c r="B51" s="45" t="s">
        <v>33</v>
      </c>
      <c r="C51" s="49"/>
      <c r="D51" s="49" t="s">
        <v>19</v>
      </c>
      <c r="E51" s="45" t="s">
        <v>34</v>
      </c>
      <c r="F51" s="49">
        <f>SUM(F53:F63)</f>
        <v>0</v>
      </c>
      <c r="G51" s="49">
        <f t="shared" ref="G51:N51" si="8">SUM(G53:G63)</f>
        <v>10</v>
      </c>
      <c r="H51" s="49">
        <f t="shared" si="8"/>
        <v>0</v>
      </c>
      <c r="I51" s="49">
        <f t="shared" si="8"/>
        <v>0</v>
      </c>
      <c r="J51" s="49">
        <f t="shared" si="8"/>
        <v>0</v>
      </c>
      <c r="K51" s="49">
        <f t="shared" si="8"/>
        <v>0</v>
      </c>
      <c r="L51" s="49">
        <f t="shared" si="8"/>
        <v>1</v>
      </c>
      <c r="M51" s="49">
        <f t="shared" si="8"/>
        <v>0</v>
      </c>
      <c r="N51" s="49">
        <f t="shared" si="8"/>
        <v>0</v>
      </c>
      <c r="O51" s="59">
        <f>SUM(O53:O63)</f>
        <v>44477.150000000009</v>
      </c>
      <c r="Q51" s="35"/>
    </row>
    <row r="52" spans="1:17" s="10" customFormat="1" ht="18.75" x14ac:dyDescent="0.3">
      <c r="A52" s="54" t="s">
        <v>1</v>
      </c>
      <c r="B52" s="77" t="s">
        <v>10</v>
      </c>
      <c r="C52" s="77"/>
      <c r="D52" s="77"/>
      <c r="E52" s="77"/>
      <c r="F52" s="54"/>
      <c r="G52" s="54"/>
      <c r="H52" s="54"/>
      <c r="I52" s="54"/>
      <c r="J52" s="54"/>
      <c r="K52" s="54"/>
      <c r="L52" s="54"/>
      <c r="M52" s="54"/>
      <c r="N52" s="54"/>
      <c r="O52" s="55"/>
      <c r="Q52" s="36"/>
    </row>
    <row r="53" spans="1:17" s="1" customFormat="1" x14ac:dyDescent="0.25">
      <c r="A53" s="47" t="s">
        <v>19</v>
      </c>
      <c r="B53" s="60" t="s">
        <v>93</v>
      </c>
      <c r="C53" s="46" t="s">
        <v>112</v>
      </c>
      <c r="D53" s="56"/>
      <c r="E53" s="56"/>
      <c r="F53" s="54"/>
      <c r="G53" s="54">
        <v>1</v>
      </c>
      <c r="H53" s="54"/>
      <c r="I53" s="54"/>
      <c r="J53" s="54"/>
      <c r="K53" s="54"/>
      <c r="L53" s="54"/>
      <c r="M53" s="54"/>
      <c r="N53" s="54"/>
      <c r="O53" s="57">
        <v>3872.98</v>
      </c>
      <c r="Q53" s="38"/>
    </row>
    <row r="54" spans="1:17" s="1" customFormat="1" x14ac:dyDescent="0.25">
      <c r="A54" s="47" t="s">
        <v>19</v>
      </c>
      <c r="B54" s="60" t="s">
        <v>153</v>
      </c>
      <c r="C54" s="46" t="s">
        <v>154</v>
      </c>
      <c r="D54" s="56"/>
      <c r="E54" s="56"/>
      <c r="F54" s="54"/>
      <c r="G54" s="54">
        <v>1</v>
      </c>
      <c r="H54" s="54"/>
      <c r="I54" s="54"/>
      <c r="J54" s="54"/>
      <c r="K54" s="54"/>
      <c r="L54" s="54"/>
      <c r="M54" s="54"/>
      <c r="N54" s="54"/>
      <c r="O54" s="57">
        <v>3872.98</v>
      </c>
      <c r="Q54" s="38"/>
    </row>
    <row r="55" spans="1:17" s="1" customFormat="1" x14ac:dyDescent="0.25">
      <c r="A55" s="47" t="s">
        <v>19</v>
      </c>
      <c r="B55" s="60" t="s">
        <v>181</v>
      </c>
      <c r="C55" s="46" t="s">
        <v>182</v>
      </c>
      <c r="D55" s="56"/>
      <c r="E55" s="56"/>
      <c r="F55" s="54"/>
      <c r="G55" s="54">
        <v>1</v>
      </c>
      <c r="H55" s="54"/>
      <c r="I55" s="54"/>
      <c r="J55" s="54"/>
      <c r="K55" s="54"/>
      <c r="L55" s="54"/>
      <c r="M55" s="54"/>
      <c r="N55" s="54"/>
      <c r="O55" s="57">
        <v>3872.98</v>
      </c>
      <c r="Q55" s="38"/>
    </row>
    <row r="56" spans="1:17" s="1" customFormat="1" x14ac:dyDescent="0.25">
      <c r="A56" s="47" t="s">
        <v>19</v>
      </c>
      <c r="B56" s="60" t="s">
        <v>92</v>
      </c>
      <c r="C56" s="46" t="s">
        <v>115</v>
      </c>
      <c r="D56" s="56"/>
      <c r="E56" s="56"/>
      <c r="F56" s="54"/>
      <c r="G56" s="54"/>
      <c r="H56" s="54"/>
      <c r="I56" s="54"/>
      <c r="J56" s="54"/>
      <c r="K56" s="54"/>
      <c r="L56" s="54">
        <v>1</v>
      </c>
      <c r="M56" s="54"/>
      <c r="N56" s="54"/>
      <c r="O56" s="57">
        <v>5747.35</v>
      </c>
      <c r="Q56" s="38"/>
    </row>
    <row r="57" spans="1:17" s="1" customFormat="1" x14ac:dyDescent="0.25">
      <c r="A57" s="47" t="s">
        <v>19</v>
      </c>
      <c r="B57" s="62" t="s">
        <v>61</v>
      </c>
      <c r="C57" s="46" t="s">
        <v>116</v>
      </c>
      <c r="D57" s="61"/>
      <c r="E57" s="61"/>
      <c r="F57" s="54"/>
      <c r="G57" s="54">
        <v>1</v>
      </c>
      <c r="H57" s="54"/>
      <c r="I57" s="54"/>
      <c r="J57" s="54"/>
      <c r="K57" s="54"/>
      <c r="L57" s="54"/>
      <c r="M57" s="54"/>
      <c r="N57" s="54"/>
      <c r="O57" s="57">
        <v>3872.98</v>
      </c>
      <c r="Q57" s="38"/>
    </row>
    <row r="58" spans="1:17" s="1" customFormat="1" x14ac:dyDescent="0.25">
      <c r="A58" s="47" t="s">
        <v>19</v>
      </c>
      <c r="B58" s="60" t="s">
        <v>63</v>
      </c>
      <c r="C58" s="46" t="s">
        <v>117</v>
      </c>
      <c r="D58" s="56"/>
      <c r="E58" s="56"/>
      <c r="F58" s="54"/>
      <c r="G58" s="54">
        <v>1</v>
      </c>
      <c r="H58" s="54"/>
      <c r="I58" s="54"/>
      <c r="J58" s="54"/>
      <c r="K58" s="54"/>
      <c r="L58" s="54"/>
      <c r="M58" s="54"/>
      <c r="N58" s="54"/>
      <c r="O58" s="57">
        <v>3872.98</v>
      </c>
      <c r="Q58" s="38"/>
    </row>
    <row r="59" spans="1:17" s="1" customFormat="1" x14ac:dyDescent="0.25">
      <c r="A59" s="47" t="s">
        <v>19</v>
      </c>
      <c r="B59" s="60" t="s">
        <v>60</v>
      </c>
      <c r="C59" s="46" t="s">
        <v>118</v>
      </c>
      <c r="D59" s="56"/>
      <c r="E59" s="56"/>
      <c r="F59" s="54"/>
      <c r="G59" s="54">
        <v>1</v>
      </c>
      <c r="H59" s="54"/>
      <c r="I59" s="54"/>
      <c r="J59" s="54"/>
      <c r="K59" s="54"/>
      <c r="L59" s="54"/>
      <c r="M59" s="54"/>
      <c r="N59" s="54"/>
      <c r="O59" s="57">
        <v>3872.98</v>
      </c>
      <c r="Q59" s="38"/>
    </row>
    <row r="60" spans="1:17" s="1" customFormat="1" x14ac:dyDescent="0.25">
      <c r="A60" s="47" t="s">
        <v>19</v>
      </c>
      <c r="B60" s="60" t="s">
        <v>68</v>
      </c>
      <c r="C60" s="46" t="s">
        <v>128</v>
      </c>
      <c r="D60" s="56"/>
      <c r="E60" s="56"/>
      <c r="F60" s="54"/>
      <c r="G60" s="54">
        <v>1</v>
      </c>
      <c r="H60" s="54"/>
      <c r="I60" s="54"/>
      <c r="J60" s="54"/>
      <c r="K60" s="54"/>
      <c r="L60" s="54"/>
      <c r="M60" s="54"/>
      <c r="N60" s="54"/>
      <c r="O60" s="57">
        <v>3872.98</v>
      </c>
      <c r="Q60" s="38"/>
    </row>
    <row r="61" spans="1:17" s="1" customFormat="1" x14ac:dyDescent="0.25">
      <c r="A61" s="47" t="s">
        <v>19</v>
      </c>
      <c r="B61" s="60" t="s">
        <v>155</v>
      </c>
      <c r="C61" s="46" t="s">
        <v>156</v>
      </c>
      <c r="D61" s="56"/>
      <c r="E61" s="56"/>
      <c r="F61" s="54"/>
      <c r="G61" s="54">
        <v>1</v>
      </c>
      <c r="H61" s="54"/>
      <c r="I61" s="54"/>
      <c r="J61" s="54"/>
      <c r="K61" s="54"/>
      <c r="L61" s="54"/>
      <c r="M61" s="54"/>
      <c r="N61" s="54"/>
      <c r="O61" s="57">
        <v>3872.98</v>
      </c>
      <c r="Q61" s="38"/>
    </row>
    <row r="62" spans="1:17" s="1" customFormat="1" x14ac:dyDescent="0.25">
      <c r="A62" s="47" t="s">
        <v>19</v>
      </c>
      <c r="B62" s="60" t="s">
        <v>151</v>
      </c>
      <c r="C62" s="46" t="s">
        <v>152</v>
      </c>
      <c r="D62" s="56"/>
      <c r="E62" s="56"/>
      <c r="F62" s="54"/>
      <c r="G62" s="54">
        <v>1</v>
      </c>
      <c r="H62" s="54"/>
      <c r="I62" s="54"/>
      <c r="J62" s="54"/>
      <c r="K62" s="54"/>
      <c r="L62" s="54"/>
      <c r="M62" s="54"/>
      <c r="N62" s="54"/>
      <c r="O62" s="57">
        <v>3872.98</v>
      </c>
      <c r="Q62" s="38"/>
    </row>
    <row r="63" spans="1:17" s="1" customFormat="1" x14ac:dyDescent="0.25">
      <c r="A63" s="47" t="s">
        <v>19</v>
      </c>
      <c r="B63" s="60" t="s">
        <v>196</v>
      </c>
      <c r="C63" s="46" t="s">
        <v>197</v>
      </c>
      <c r="D63" s="56"/>
      <c r="E63" s="56"/>
      <c r="F63" s="54"/>
      <c r="G63" s="54">
        <v>1</v>
      </c>
      <c r="H63" s="54"/>
      <c r="I63" s="54"/>
      <c r="J63" s="54"/>
      <c r="K63" s="54"/>
      <c r="L63" s="54"/>
      <c r="M63" s="54"/>
      <c r="N63" s="54"/>
      <c r="O63" s="57">
        <v>3872.98</v>
      </c>
      <c r="Q63" s="38"/>
    </row>
    <row r="64" spans="1:17" s="11" customFormat="1" ht="17.25" customHeight="1" x14ac:dyDescent="0.3">
      <c r="A64" s="52">
        <v>11</v>
      </c>
      <c r="B64" s="45" t="s">
        <v>172</v>
      </c>
      <c r="C64" s="49"/>
      <c r="D64" s="49" t="s">
        <v>19</v>
      </c>
      <c r="E64" s="45" t="s">
        <v>70</v>
      </c>
      <c r="F64" s="49">
        <f>F66</f>
        <v>1</v>
      </c>
      <c r="G64" s="49">
        <f t="shared" ref="G64:N64" si="9">G66</f>
        <v>0</v>
      </c>
      <c r="H64" s="49">
        <f t="shared" si="9"/>
        <v>0</v>
      </c>
      <c r="I64" s="49">
        <f t="shared" si="9"/>
        <v>0</v>
      </c>
      <c r="J64" s="49">
        <f t="shared" si="9"/>
        <v>0</v>
      </c>
      <c r="K64" s="49">
        <f t="shared" si="9"/>
        <v>0</v>
      </c>
      <c r="L64" s="49">
        <f t="shared" si="9"/>
        <v>0</v>
      </c>
      <c r="M64" s="49">
        <f t="shared" si="9"/>
        <v>0</v>
      </c>
      <c r="N64" s="49">
        <f t="shared" si="9"/>
        <v>0</v>
      </c>
      <c r="O64" s="59">
        <f>O66</f>
        <v>3846.02</v>
      </c>
      <c r="Q64" s="35"/>
    </row>
    <row r="65" spans="1:17" s="10" customFormat="1" ht="18.75" x14ac:dyDescent="0.3">
      <c r="A65" s="54" t="s">
        <v>1</v>
      </c>
      <c r="B65" s="77" t="s">
        <v>10</v>
      </c>
      <c r="C65" s="77"/>
      <c r="D65" s="77"/>
      <c r="E65" s="77"/>
      <c r="F65" s="54"/>
      <c r="G65" s="54"/>
      <c r="H65" s="54"/>
      <c r="I65" s="54"/>
      <c r="J65" s="54"/>
      <c r="K65" s="54"/>
      <c r="L65" s="54"/>
      <c r="M65" s="54"/>
      <c r="N65" s="54"/>
      <c r="O65" s="55"/>
      <c r="Q65" s="36"/>
    </row>
    <row r="66" spans="1:17" s="1" customFormat="1" x14ac:dyDescent="0.25">
      <c r="A66" s="47" t="s">
        <v>19</v>
      </c>
      <c r="B66" s="56" t="s">
        <v>82</v>
      </c>
      <c r="C66" s="46" t="s">
        <v>124</v>
      </c>
      <c r="D66" s="56"/>
      <c r="E66" s="56"/>
      <c r="F66" s="54">
        <v>1</v>
      </c>
      <c r="G66" s="54"/>
      <c r="H66" s="54"/>
      <c r="I66" s="54"/>
      <c r="J66" s="54"/>
      <c r="K66" s="54"/>
      <c r="L66" s="54"/>
      <c r="M66" s="54"/>
      <c r="N66" s="54"/>
      <c r="O66" s="57">
        <v>3846.02</v>
      </c>
      <c r="Q66" s="38"/>
    </row>
    <row r="67" spans="1:17" s="11" customFormat="1" ht="17.25" customHeight="1" x14ac:dyDescent="0.3">
      <c r="A67" s="52">
        <v>12</v>
      </c>
      <c r="B67" s="45" t="s">
        <v>173</v>
      </c>
      <c r="C67" s="49"/>
      <c r="D67" s="49" t="s">
        <v>19</v>
      </c>
      <c r="E67" s="45" t="s">
        <v>35</v>
      </c>
      <c r="F67" s="49">
        <f>F69</f>
        <v>1</v>
      </c>
      <c r="G67" s="49">
        <f t="shared" ref="G67:N67" si="10">G69</f>
        <v>0</v>
      </c>
      <c r="H67" s="49">
        <f t="shared" si="10"/>
        <v>0</v>
      </c>
      <c r="I67" s="49">
        <f t="shared" si="10"/>
        <v>0</v>
      </c>
      <c r="J67" s="49">
        <f t="shared" si="10"/>
        <v>0</v>
      </c>
      <c r="K67" s="49">
        <f t="shared" si="10"/>
        <v>0</v>
      </c>
      <c r="L67" s="49">
        <f t="shared" si="10"/>
        <v>0</v>
      </c>
      <c r="M67" s="49">
        <f t="shared" si="10"/>
        <v>0</v>
      </c>
      <c r="N67" s="49">
        <f t="shared" si="10"/>
        <v>0</v>
      </c>
      <c r="O67" s="59">
        <f>O69</f>
        <v>3846.02</v>
      </c>
      <c r="Q67" s="35"/>
    </row>
    <row r="68" spans="1:17" s="10" customFormat="1" ht="18.75" x14ac:dyDescent="0.3">
      <c r="A68" s="54" t="s">
        <v>1</v>
      </c>
      <c r="B68" s="77" t="s">
        <v>10</v>
      </c>
      <c r="C68" s="77"/>
      <c r="D68" s="77"/>
      <c r="E68" s="77"/>
      <c r="F68" s="54"/>
      <c r="G68" s="54"/>
      <c r="H68" s="54"/>
      <c r="I68" s="54"/>
      <c r="J68" s="54"/>
      <c r="K68" s="54"/>
      <c r="L68" s="54"/>
      <c r="M68" s="54"/>
      <c r="N68" s="54"/>
      <c r="O68" s="55"/>
      <c r="Q68" s="36"/>
    </row>
    <row r="69" spans="1:17" s="1" customFormat="1" x14ac:dyDescent="0.25">
      <c r="A69" s="47" t="s">
        <v>19</v>
      </c>
      <c r="B69" s="62" t="s">
        <v>62</v>
      </c>
      <c r="C69" s="46" t="s">
        <v>119</v>
      </c>
      <c r="D69" s="61"/>
      <c r="E69" s="61"/>
      <c r="F69" s="54">
        <v>1</v>
      </c>
      <c r="G69" s="54"/>
      <c r="H69" s="54"/>
      <c r="I69" s="54"/>
      <c r="J69" s="54"/>
      <c r="K69" s="54"/>
      <c r="L69" s="54"/>
      <c r="M69" s="54"/>
      <c r="N69" s="54"/>
      <c r="O69" s="57">
        <v>3846.02</v>
      </c>
      <c r="Q69" s="38"/>
    </row>
    <row r="70" spans="1:17" s="11" customFormat="1" ht="18" customHeight="1" x14ac:dyDescent="0.3">
      <c r="A70" s="52">
        <v>13</v>
      </c>
      <c r="B70" s="45" t="s">
        <v>171</v>
      </c>
      <c r="C70" s="49"/>
      <c r="D70" s="49" t="s">
        <v>19</v>
      </c>
      <c r="E70" s="45" t="s">
        <v>36</v>
      </c>
      <c r="F70" s="49">
        <f>F72</f>
        <v>1</v>
      </c>
      <c r="G70" s="49">
        <f t="shared" ref="G70:N70" si="11">G72</f>
        <v>0</v>
      </c>
      <c r="H70" s="49">
        <f t="shared" si="11"/>
        <v>0</v>
      </c>
      <c r="I70" s="49">
        <f t="shared" si="11"/>
        <v>0</v>
      </c>
      <c r="J70" s="49">
        <f t="shared" si="11"/>
        <v>0</v>
      </c>
      <c r="K70" s="49">
        <f t="shared" si="11"/>
        <v>0</v>
      </c>
      <c r="L70" s="49">
        <f t="shared" si="11"/>
        <v>0</v>
      </c>
      <c r="M70" s="49">
        <f t="shared" si="11"/>
        <v>0</v>
      </c>
      <c r="N70" s="49">
        <f t="shared" si="11"/>
        <v>0</v>
      </c>
      <c r="O70" s="59">
        <f>O72</f>
        <v>3846.02</v>
      </c>
      <c r="Q70" s="35"/>
    </row>
    <row r="71" spans="1:17" s="10" customFormat="1" ht="18.75" x14ac:dyDescent="0.3">
      <c r="A71" s="54" t="s">
        <v>1</v>
      </c>
      <c r="B71" s="77" t="s">
        <v>10</v>
      </c>
      <c r="C71" s="77"/>
      <c r="D71" s="77"/>
      <c r="E71" s="77"/>
      <c r="F71" s="54"/>
      <c r="G71" s="54"/>
      <c r="H71" s="54"/>
      <c r="I71" s="54"/>
      <c r="J71" s="54"/>
      <c r="K71" s="54"/>
      <c r="L71" s="54"/>
      <c r="M71" s="54"/>
      <c r="N71" s="54"/>
      <c r="O71" s="55"/>
      <c r="Q71" s="36"/>
    </row>
    <row r="72" spans="1:17" s="1" customFormat="1" x14ac:dyDescent="0.25">
      <c r="A72" s="47" t="s">
        <v>19</v>
      </c>
      <c r="B72" s="56" t="s">
        <v>188</v>
      </c>
      <c r="C72" s="46" t="s">
        <v>189</v>
      </c>
      <c r="D72" s="56"/>
      <c r="E72" s="56"/>
      <c r="F72" s="54">
        <v>1</v>
      </c>
      <c r="G72" s="54"/>
      <c r="H72" s="54"/>
      <c r="I72" s="54"/>
      <c r="J72" s="54"/>
      <c r="K72" s="54"/>
      <c r="L72" s="54"/>
      <c r="M72" s="54"/>
      <c r="N72" s="54"/>
      <c r="O72" s="57">
        <v>3846.02</v>
      </c>
      <c r="Q72" s="38"/>
    </row>
    <row r="73" spans="1:17" s="11" customFormat="1" ht="18" customHeight="1" x14ac:dyDescent="0.3">
      <c r="A73" s="52">
        <v>14</v>
      </c>
      <c r="B73" s="45" t="s">
        <v>174</v>
      </c>
      <c r="C73" s="49"/>
      <c r="D73" s="49" t="s">
        <v>19</v>
      </c>
      <c r="E73" s="45" t="s">
        <v>37</v>
      </c>
      <c r="F73" s="49">
        <f>SUM(F75:F75)</f>
        <v>0</v>
      </c>
      <c r="G73" s="49">
        <f t="shared" ref="G73:N73" si="12">SUM(G75:G75)</f>
        <v>1</v>
      </c>
      <c r="H73" s="49">
        <f t="shared" si="12"/>
        <v>0</v>
      </c>
      <c r="I73" s="49">
        <f t="shared" si="12"/>
        <v>0</v>
      </c>
      <c r="J73" s="49">
        <f t="shared" si="12"/>
        <v>0</v>
      </c>
      <c r="K73" s="49">
        <f t="shared" si="12"/>
        <v>0</v>
      </c>
      <c r="L73" s="49">
        <f t="shared" si="12"/>
        <v>0</v>
      </c>
      <c r="M73" s="49">
        <f t="shared" si="12"/>
        <v>0</v>
      </c>
      <c r="N73" s="49">
        <f t="shared" si="12"/>
        <v>0</v>
      </c>
      <c r="O73" s="59">
        <f>SUM(O75:O75)</f>
        <v>3872.98</v>
      </c>
      <c r="Q73" s="35"/>
    </row>
    <row r="74" spans="1:17" s="10" customFormat="1" ht="18.75" x14ac:dyDescent="0.3">
      <c r="A74" s="54" t="s">
        <v>1</v>
      </c>
      <c r="B74" s="77" t="s">
        <v>10</v>
      </c>
      <c r="C74" s="77"/>
      <c r="D74" s="77"/>
      <c r="E74" s="77"/>
      <c r="F74" s="54"/>
      <c r="G74" s="54"/>
      <c r="H74" s="54"/>
      <c r="I74" s="54"/>
      <c r="J74" s="54"/>
      <c r="K74" s="54"/>
      <c r="L74" s="54"/>
      <c r="M74" s="54"/>
      <c r="N74" s="54"/>
      <c r="O74" s="55"/>
      <c r="Q74" s="36"/>
    </row>
    <row r="75" spans="1:17" s="1" customFormat="1" x14ac:dyDescent="0.25">
      <c r="A75" s="47" t="s">
        <v>19</v>
      </c>
      <c r="B75" s="56" t="s">
        <v>97</v>
      </c>
      <c r="C75" s="46" t="s">
        <v>120</v>
      </c>
      <c r="D75" s="56"/>
      <c r="E75" s="56"/>
      <c r="F75" s="54"/>
      <c r="G75" s="54">
        <v>1</v>
      </c>
      <c r="H75" s="54"/>
      <c r="I75" s="54"/>
      <c r="J75" s="54"/>
      <c r="K75" s="54"/>
      <c r="L75" s="54"/>
      <c r="M75" s="54"/>
      <c r="N75" s="54"/>
      <c r="O75" s="57">
        <v>3872.98</v>
      </c>
      <c r="Q75" s="38"/>
    </row>
    <row r="76" spans="1:17" s="11" customFormat="1" ht="18" customHeight="1" x14ac:dyDescent="0.3">
      <c r="A76" s="52">
        <v>15</v>
      </c>
      <c r="B76" s="45" t="s">
        <v>175</v>
      </c>
      <c r="C76" s="49"/>
      <c r="D76" s="49" t="s">
        <v>19</v>
      </c>
      <c r="E76" s="45" t="s">
        <v>38</v>
      </c>
      <c r="F76" s="49">
        <f>F78</f>
        <v>0</v>
      </c>
      <c r="G76" s="49">
        <f t="shared" ref="G76:N76" si="13">G78</f>
        <v>1</v>
      </c>
      <c r="H76" s="49">
        <f t="shared" si="13"/>
        <v>0</v>
      </c>
      <c r="I76" s="49">
        <f t="shared" si="13"/>
        <v>0</v>
      </c>
      <c r="J76" s="49">
        <f t="shared" si="13"/>
        <v>0</v>
      </c>
      <c r="K76" s="49">
        <f t="shared" si="13"/>
        <v>0</v>
      </c>
      <c r="L76" s="49">
        <f t="shared" si="13"/>
        <v>0</v>
      </c>
      <c r="M76" s="49">
        <f t="shared" si="13"/>
        <v>0</v>
      </c>
      <c r="N76" s="49">
        <f t="shared" si="13"/>
        <v>0</v>
      </c>
      <c r="O76" s="59">
        <f>O78</f>
        <v>3872.98</v>
      </c>
      <c r="Q76" s="35"/>
    </row>
    <row r="77" spans="1:17" s="10" customFormat="1" ht="18.75" x14ac:dyDescent="0.3">
      <c r="A77" s="54" t="s">
        <v>1</v>
      </c>
      <c r="B77" s="77" t="s">
        <v>10</v>
      </c>
      <c r="C77" s="77"/>
      <c r="D77" s="77"/>
      <c r="E77" s="77"/>
      <c r="F77" s="54"/>
      <c r="G77" s="54"/>
      <c r="H77" s="54"/>
      <c r="I77" s="54"/>
      <c r="J77" s="54"/>
      <c r="K77" s="54"/>
      <c r="L77" s="54"/>
      <c r="M77" s="54"/>
      <c r="N77" s="54"/>
      <c r="O77" s="55"/>
      <c r="Q77" s="36"/>
    </row>
    <row r="78" spans="1:17" s="1" customFormat="1" x14ac:dyDescent="0.25">
      <c r="A78" s="47" t="s">
        <v>19</v>
      </c>
      <c r="B78" s="56" t="s">
        <v>71</v>
      </c>
      <c r="C78" s="46" t="s">
        <v>121</v>
      </c>
      <c r="D78" s="56"/>
      <c r="E78" s="56"/>
      <c r="F78" s="54"/>
      <c r="G78" s="54">
        <v>1</v>
      </c>
      <c r="H78" s="54"/>
      <c r="I78" s="54"/>
      <c r="J78" s="54"/>
      <c r="K78" s="54"/>
      <c r="L78" s="54"/>
      <c r="M78" s="54"/>
      <c r="N78" s="54"/>
      <c r="O78" s="57">
        <v>3872.98</v>
      </c>
      <c r="Q78" s="38"/>
    </row>
    <row r="79" spans="1:17" s="11" customFormat="1" ht="18" customHeight="1" x14ac:dyDescent="0.3">
      <c r="A79" s="52">
        <v>16</v>
      </c>
      <c r="B79" s="45" t="s">
        <v>176</v>
      </c>
      <c r="C79" s="49"/>
      <c r="D79" s="49" t="s">
        <v>19</v>
      </c>
      <c r="E79" s="45" t="s">
        <v>39</v>
      </c>
      <c r="F79" s="49">
        <f>F81</f>
        <v>0</v>
      </c>
      <c r="G79" s="49">
        <f t="shared" ref="G79:N79" si="14">G81</f>
        <v>1</v>
      </c>
      <c r="H79" s="49">
        <f t="shared" si="14"/>
        <v>0</v>
      </c>
      <c r="I79" s="49">
        <f t="shared" si="14"/>
        <v>0</v>
      </c>
      <c r="J79" s="49">
        <f t="shared" si="14"/>
        <v>0</v>
      </c>
      <c r="K79" s="49">
        <f t="shared" si="14"/>
        <v>0</v>
      </c>
      <c r="L79" s="49">
        <f t="shared" si="14"/>
        <v>0</v>
      </c>
      <c r="M79" s="49">
        <f t="shared" si="14"/>
        <v>0</v>
      </c>
      <c r="N79" s="49">
        <f t="shared" si="14"/>
        <v>0</v>
      </c>
      <c r="O79" s="59">
        <f>O81</f>
        <v>3872.98</v>
      </c>
      <c r="Q79" s="35"/>
    </row>
    <row r="80" spans="1:17" s="10" customFormat="1" ht="18.75" x14ac:dyDescent="0.3">
      <c r="A80" s="54" t="s">
        <v>1</v>
      </c>
      <c r="B80" s="77" t="s">
        <v>10</v>
      </c>
      <c r="C80" s="77"/>
      <c r="D80" s="77"/>
      <c r="E80" s="77"/>
      <c r="F80" s="54"/>
      <c r="G80" s="54"/>
      <c r="H80" s="54"/>
      <c r="I80" s="54"/>
      <c r="J80" s="54"/>
      <c r="K80" s="54"/>
      <c r="L80" s="54"/>
      <c r="M80" s="54"/>
      <c r="N80" s="54"/>
      <c r="O80" s="55"/>
      <c r="Q80" s="36"/>
    </row>
    <row r="81" spans="1:17" s="1" customFormat="1" x14ac:dyDescent="0.25">
      <c r="A81" s="47" t="s">
        <v>19</v>
      </c>
      <c r="B81" s="56" t="s">
        <v>135</v>
      </c>
      <c r="C81" s="46" t="s">
        <v>136</v>
      </c>
      <c r="D81" s="56"/>
      <c r="E81" s="56"/>
      <c r="F81" s="54"/>
      <c r="G81" s="54">
        <v>1</v>
      </c>
      <c r="H81" s="54"/>
      <c r="I81" s="54"/>
      <c r="J81" s="54"/>
      <c r="K81" s="54"/>
      <c r="L81" s="54"/>
      <c r="M81" s="54"/>
      <c r="N81" s="54"/>
      <c r="O81" s="57">
        <v>3872.98</v>
      </c>
      <c r="Q81" s="38"/>
    </row>
    <row r="82" spans="1:17" s="11" customFormat="1" ht="18" customHeight="1" x14ac:dyDescent="0.3">
      <c r="A82" s="52">
        <v>19</v>
      </c>
      <c r="B82" s="45" t="s">
        <v>198</v>
      </c>
      <c r="C82" s="49"/>
      <c r="D82" s="49" t="s">
        <v>19</v>
      </c>
      <c r="E82" s="45" t="s">
        <v>199</v>
      </c>
      <c r="F82" s="49">
        <f>SUM(F84:F85)</f>
        <v>0</v>
      </c>
      <c r="G82" s="49">
        <f t="shared" ref="G82:N82" si="15">SUM(G84:G85)</f>
        <v>2</v>
      </c>
      <c r="H82" s="49">
        <f t="shared" si="15"/>
        <v>0</v>
      </c>
      <c r="I82" s="49">
        <f t="shared" si="15"/>
        <v>0</v>
      </c>
      <c r="J82" s="49">
        <f t="shared" si="15"/>
        <v>0</v>
      </c>
      <c r="K82" s="49">
        <f t="shared" si="15"/>
        <v>0</v>
      </c>
      <c r="L82" s="49">
        <f t="shared" si="15"/>
        <v>0</v>
      </c>
      <c r="M82" s="49">
        <f t="shared" si="15"/>
        <v>0</v>
      </c>
      <c r="N82" s="49">
        <f t="shared" si="15"/>
        <v>0</v>
      </c>
      <c r="O82" s="59">
        <f>SUM(O84:O85)</f>
        <v>7745.96</v>
      </c>
      <c r="Q82" s="35"/>
    </row>
    <row r="83" spans="1:17" s="10" customFormat="1" ht="18.75" x14ac:dyDescent="0.3">
      <c r="A83" s="54" t="s">
        <v>1</v>
      </c>
      <c r="B83" s="77" t="s">
        <v>10</v>
      </c>
      <c r="C83" s="77"/>
      <c r="D83" s="77"/>
      <c r="E83" s="77"/>
      <c r="F83" s="54"/>
      <c r="G83" s="54"/>
      <c r="H83" s="54"/>
      <c r="I83" s="54"/>
      <c r="J83" s="54"/>
      <c r="K83" s="54"/>
      <c r="L83" s="54"/>
      <c r="M83" s="54"/>
      <c r="N83" s="54"/>
      <c r="O83" s="55"/>
      <c r="Q83" s="36"/>
    </row>
    <row r="84" spans="1:17" s="1" customFormat="1" x14ac:dyDescent="0.25">
      <c r="A84" s="47" t="s">
        <v>19</v>
      </c>
      <c r="B84" s="60" t="s">
        <v>200</v>
      </c>
      <c r="C84" s="46" t="s">
        <v>201</v>
      </c>
      <c r="D84" s="56"/>
      <c r="E84" s="56"/>
      <c r="F84" s="54"/>
      <c r="G84" s="54">
        <v>1</v>
      </c>
      <c r="H84" s="54"/>
      <c r="I84" s="54"/>
      <c r="J84" s="54"/>
      <c r="K84" s="54"/>
      <c r="L84" s="54"/>
      <c r="M84" s="54"/>
      <c r="N84" s="54"/>
      <c r="O84" s="57">
        <v>3872.98</v>
      </c>
      <c r="Q84" s="38"/>
    </row>
    <row r="85" spans="1:17" s="1" customFormat="1" x14ac:dyDescent="0.25">
      <c r="A85" s="47" t="s">
        <v>19</v>
      </c>
      <c r="B85" s="60" t="s">
        <v>313</v>
      </c>
      <c r="C85" s="46" t="s">
        <v>314</v>
      </c>
      <c r="D85" s="56"/>
      <c r="E85" s="56"/>
      <c r="F85" s="54"/>
      <c r="G85" s="54">
        <v>1</v>
      </c>
      <c r="H85" s="54"/>
      <c r="I85" s="54"/>
      <c r="J85" s="54"/>
      <c r="K85" s="54"/>
      <c r="L85" s="54"/>
      <c r="M85" s="54"/>
      <c r="N85" s="54"/>
      <c r="O85" s="57">
        <v>3872.98</v>
      </c>
      <c r="Q85" s="38"/>
    </row>
    <row r="86" spans="1:17" s="11" customFormat="1" ht="18" customHeight="1" x14ac:dyDescent="0.3">
      <c r="A86" s="52">
        <v>20</v>
      </c>
      <c r="B86" s="45" t="s">
        <v>177</v>
      </c>
      <c r="C86" s="49"/>
      <c r="D86" s="49" t="s">
        <v>19</v>
      </c>
      <c r="E86" s="45" t="s">
        <v>40</v>
      </c>
      <c r="F86" s="49">
        <f>SUM(F88:F90)</f>
        <v>0</v>
      </c>
      <c r="G86" s="49">
        <f t="shared" ref="G86:N86" si="16">SUM(G88:G90)</f>
        <v>3</v>
      </c>
      <c r="H86" s="49">
        <f t="shared" si="16"/>
        <v>0</v>
      </c>
      <c r="I86" s="49">
        <f t="shared" si="16"/>
        <v>0</v>
      </c>
      <c r="J86" s="49">
        <f t="shared" si="16"/>
        <v>0</v>
      </c>
      <c r="K86" s="49">
        <f t="shared" si="16"/>
        <v>0</v>
      </c>
      <c r="L86" s="49">
        <f t="shared" si="16"/>
        <v>0</v>
      </c>
      <c r="M86" s="49">
        <f t="shared" si="16"/>
        <v>0</v>
      </c>
      <c r="N86" s="49">
        <f t="shared" si="16"/>
        <v>0</v>
      </c>
      <c r="O86" s="59">
        <f>SUM(O88:O90)</f>
        <v>11618.94</v>
      </c>
      <c r="Q86" s="35"/>
    </row>
    <row r="87" spans="1:17" s="10" customFormat="1" ht="18.75" x14ac:dyDescent="0.3">
      <c r="A87" s="54" t="s">
        <v>1</v>
      </c>
      <c r="B87" s="77" t="s">
        <v>10</v>
      </c>
      <c r="C87" s="77"/>
      <c r="D87" s="77"/>
      <c r="E87" s="77"/>
      <c r="F87" s="54"/>
      <c r="G87" s="54"/>
      <c r="H87" s="54"/>
      <c r="I87" s="54"/>
      <c r="J87" s="54"/>
      <c r="K87" s="54"/>
      <c r="L87" s="54"/>
      <c r="M87" s="54"/>
      <c r="N87" s="54"/>
      <c r="O87" s="55"/>
      <c r="Q87" s="36"/>
    </row>
    <row r="88" spans="1:17" s="1" customFormat="1" x14ac:dyDescent="0.25">
      <c r="A88" s="47" t="s">
        <v>19</v>
      </c>
      <c r="B88" s="56" t="s">
        <v>301</v>
      </c>
      <c r="C88" s="46" t="s">
        <v>302</v>
      </c>
      <c r="D88" s="56"/>
      <c r="E88" s="56"/>
      <c r="F88" s="54"/>
      <c r="G88" s="54">
        <v>1</v>
      </c>
      <c r="H88" s="54"/>
      <c r="I88" s="54"/>
      <c r="J88" s="54"/>
      <c r="K88" s="54"/>
      <c r="L88" s="54"/>
      <c r="M88" s="54"/>
      <c r="N88" s="54"/>
      <c r="O88" s="57">
        <v>3872.98</v>
      </c>
      <c r="Q88" s="38"/>
    </row>
    <row r="89" spans="1:17" s="1" customFormat="1" x14ac:dyDescent="0.25">
      <c r="A89" s="47" t="s">
        <v>19</v>
      </c>
      <c r="B89" s="58" t="s">
        <v>303</v>
      </c>
      <c r="C89" s="48" t="s">
        <v>304</v>
      </c>
      <c r="D89" s="56"/>
      <c r="E89" s="56"/>
      <c r="F89" s="54"/>
      <c r="G89" s="54">
        <v>1</v>
      </c>
      <c r="H89" s="54"/>
      <c r="I89" s="54"/>
      <c r="J89" s="47"/>
      <c r="K89" s="47"/>
      <c r="L89" s="47"/>
      <c r="M89" s="47"/>
      <c r="N89" s="47"/>
      <c r="O89" s="57">
        <v>3872.98</v>
      </c>
      <c r="Q89" s="38"/>
    </row>
    <row r="90" spans="1:17" s="1" customFormat="1" x14ac:dyDescent="0.25">
      <c r="A90" s="47" t="s">
        <v>19</v>
      </c>
      <c r="B90" s="56" t="s">
        <v>305</v>
      </c>
      <c r="C90" s="46" t="s">
        <v>306</v>
      </c>
      <c r="D90" s="56"/>
      <c r="E90" s="56"/>
      <c r="F90" s="54"/>
      <c r="G90" s="54">
        <v>1</v>
      </c>
      <c r="H90" s="54"/>
      <c r="I90" s="54"/>
      <c r="J90" s="54"/>
      <c r="K90" s="54"/>
      <c r="L90" s="54"/>
      <c r="M90" s="54"/>
      <c r="N90" s="54"/>
      <c r="O90" s="57">
        <v>3872.98</v>
      </c>
      <c r="Q90" s="38"/>
    </row>
    <row r="91" spans="1:17" s="11" customFormat="1" ht="18" customHeight="1" x14ac:dyDescent="0.3">
      <c r="A91" s="52">
        <v>21</v>
      </c>
      <c r="B91" s="45" t="s">
        <v>178</v>
      </c>
      <c r="C91" s="49"/>
      <c r="D91" s="49" t="s">
        <v>19</v>
      </c>
      <c r="E91" s="45" t="s">
        <v>41</v>
      </c>
      <c r="F91" s="49">
        <f>F93</f>
        <v>1</v>
      </c>
      <c r="G91" s="49">
        <f t="shared" ref="G91:N91" si="17">G93</f>
        <v>0</v>
      </c>
      <c r="H91" s="49">
        <f t="shared" si="17"/>
        <v>0</v>
      </c>
      <c r="I91" s="49">
        <f t="shared" si="17"/>
        <v>0</v>
      </c>
      <c r="J91" s="49">
        <f t="shared" si="17"/>
        <v>0</v>
      </c>
      <c r="K91" s="49">
        <f t="shared" si="17"/>
        <v>0</v>
      </c>
      <c r="L91" s="49">
        <f t="shared" si="17"/>
        <v>0</v>
      </c>
      <c r="M91" s="49">
        <f t="shared" si="17"/>
        <v>0</v>
      </c>
      <c r="N91" s="49">
        <f t="shared" si="17"/>
        <v>0</v>
      </c>
      <c r="O91" s="59">
        <f>O93</f>
        <v>3846.02</v>
      </c>
      <c r="Q91" s="35"/>
    </row>
    <row r="92" spans="1:17" s="10" customFormat="1" ht="18.75" x14ac:dyDescent="0.3">
      <c r="A92" s="54" t="s">
        <v>1</v>
      </c>
      <c r="B92" s="77" t="s">
        <v>10</v>
      </c>
      <c r="C92" s="77"/>
      <c r="D92" s="77"/>
      <c r="E92" s="77"/>
      <c r="F92" s="54"/>
      <c r="G92" s="54"/>
      <c r="H92" s="54"/>
      <c r="I92" s="54"/>
      <c r="J92" s="54"/>
      <c r="K92" s="54"/>
      <c r="L92" s="54"/>
      <c r="M92" s="54"/>
      <c r="N92" s="54"/>
      <c r="O92" s="55"/>
      <c r="Q92" s="36"/>
    </row>
    <row r="93" spans="1:17" s="1" customFormat="1" x14ac:dyDescent="0.25">
      <c r="A93" s="47" t="s">
        <v>19</v>
      </c>
      <c r="B93" s="56" t="s">
        <v>64</v>
      </c>
      <c r="C93" s="46" t="s">
        <v>123</v>
      </c>
      <c r="D93" s="56"/>
      <c r="E93" s="56"/>
      <c r="F93" s="54">
        <v>1</v>
      </c>
      <c r="G93" s="54"/>
      <c r="H93" s="54"/>
      <c r="I93" s="54"/>
      <c r="J93" s="54"/>
      <c r="K93" s="54"/>
      <c r="L93" s="54"/>
      <c r="M93" s="54"/>
      <c r="N93" s="54"/>
      <c r="O93" s="57">
        <v>3846.02</v>
      </c>
      <c r="Q93" s="38"/>
    </row>
    <row r="94" spans="1:17" s="11" customFormat="1" ht="18" customHeight="1" x14ac:dyDescent="0.3">
      <c r="A94" s="52">
        <v>22</v>
      </c>
      <c r="B94" s="45" t="s">
        <v>42</v>
      </c>
      <c r="C94" s="49"/>
      <c r="D94" s="49" t="s">
        <v>19</v>
      </c>
      <c r="E94" s="45" t="s">
        <v>43</v>
      </c>
      <c r="F94" s="49">
        <f>SUM(F96:F97)</f>
        <v>0</v>
      </c>
      <c r="G94" s="49">
        <f t="shared" ref="G94:N94" si="18">SUM(G96:G97)</f>
        <v>2</v>
      </c>
      <c r="H94" s="49">
        <f t="shared" si="18"/>
        <v>0</v>
      </c>
      <c r="I94" s="49">
        <f t="shared" si="18"/>
        <v>0</v>
      </c>
      <c r="J94" s="49">
        <f t="shared" si="18"/>
        <v>0</v>
      </c>
      <c r="K94" s="49">
        <f t="shared" si="18"/>
        <v>0</v>
      </c>
      <c r="L94" s="49">
        <f t="shared" si="18"/>
        <v>0</v>
      </c>
      <c r="M94" s="49">
        <f t="shared" si="18"/>
        <v>0</v>
      </c>
      <c r="N94" s="49">
        <f t="shared" si="18"/>
        <v>0</v>
      </c>
      <c r="O94" s="59">
        <f>SUM(O96:O97)</f>
        <v>7745.96</v>
      </c>
      <c r="Q94" s="35"/>
    </row>
    <row r="95" spans="1:17" s="10" customFormat="1" ht="18.75" x14ac:dyDescent="0.3">
      <c r="A95" s="54" t="s">
        <v>1</v>
      </c>
      <c r="B95" s="77" t="s">
        <v>10</v>
      </c>
      <c r="C95" s="77"/>
      <c r="D95" s="77"/>
      <c r="E95" s="77"/>
      <c r="F95" s="54"/>
      <c r="G95" s="54"/>
      <c r="H95" s="54"/>
      <c r="I95" s="54"/>
      <c r="J95" s="54"/>
      <c r="K95" s="54"/>
      <c r="L95" s="54"/>
      <c r="M95" s="54"/>
      <c r="N95" s="54"/>
      <c r="O95" s="55"/>
      <c r="Q95" s="36"/>
    </row>
    <row r="96" spans="1:17" s="1" customFormat="1" x14ac:dyDescent="0.25">
      <c r="A96" s="47" t="s">
        <v>19</v>
      </c>
      <c r="B96" s="56" t="s">
        <v>166</v>
      </c>
      <c r="C96" s="46" t="s">
        <v>167</v>
      </c>
      <c r="D96" s="56"/>
      <c r="E96" s="56"/>
      <c r="F96" s="54"/>
      <c r="G96" s="54">
        <v>1</v>
      </c>
      <c r="H96" s="54"/>
      <c r="I96" s="54"/>
      <c r="J96" s="54"/>
      <c r="K96" s="54"/>
      <c r="L96" s="54"/>
      <c r="M96" s="54"/>
      <c r="N96" s="54"/>
      <c r="O96" s="57">
        <v>3872.98</v>
      </c>
      <c r="Q96" s="38"/>
    </row>
    <row r="97" spans="1:17" s="1" customFormat="1" x14ac:dyDescent="0.25">
      <c r="A97" s="47" t="s">
        <v>19</v>
      </c>
      <c r="B97" s="56" t="s">
        <v>137</v>
      </c>
      <c r="C97" s="46" t="s">
        <v>138</v>
      </c>
      <c r="D97" s="56"/>
      <c r="E97" s="56"/>
      <c r="F97" s="54"/>
      <c r="G97" s="54">
        <v>1</v>
      </c>
      <c r="H97" s="54"/>
      <c r="I97" s="54"/>
      <c r="J97" s="54"/>
      <c r="K97" s="54"/>
      <c r="L97" s="54"/>
      <c r="M97" s="54"/>
      <c r="N97" s="54"/>
      <c r="O97" s="57">
        <v>3872.98</v>
      </c>
      <c r="Q97" s="38"/>
    </row>
    <row r="98" spans="1:17" s="11" customFormat="1" ht="18" customHeight="1" x14ac:dyDescent="0.3">
      <c r="A98" s="52">
        <v>23</v>
      </c>
      <c r="B98" s="45" t="s">
        <v>44</v>
      </c>
      <c r="C98" s="49"/>
      <c r="D98" s="49" t="s">
        <v>19</v>
      </c>
      <c r="E98" s="45" t="s">
        <v>45</v>
      </c>
      <c r="F98" s="49">
        <f>SUM(F100:F101)</f>
        <v>0</v>
      </c>
      <c r="G98" s="49">
        <f t="shared" ref="G98:N98" si="19">SUM(G100:G101)</f>
        <v>2</v>
      </c>
      <c r="H98" s="49">
        <f t="shared" si="19"/>
        <v>0</v>
      </c>
      <c r="I98" s="49">
        <f t="shared" si="19"/>
        <v>0</v>
      </c>
      <c r="J98" s="49">
        <f t="shared" si="19"/>
        <v>0</v>
      </c>
      <c r="K98" s="49">
        <f t="shared" si="19"/>
        <v>0</v>
      </c>
      <c r="L98" s="49">
        <f t="shared" si="19"/>
        <v>0</v>
      </c>
      <c r="M98" s="49">
        <f t="shared" si="19"/>
        <v>0</v>
      </c>
      <c r="N98" s="49">
        <f t="shared" si="19"/>
        <v>0</v>
      </c>
      <c r="O98" s="59">
        <f>SUM(O100:O101)</f>
        <v>7745.96</v>
      </c>
      <c r="Q98" s="35"/>
    </row>
    <row r="99" spans="1:17" s="10" customFormat="1" ht="18.75" x14ac:dyDescent="0.3">
      <c r="A99" s="54" t="s">
        <v>1</v>
      </c>
      <c r="B99" s="77" t="s">
        <v>10</v>
      </c>
      <c r="C99" s="77"/>
      <c r="D99" s="77"/>
      <c r="E99" s="77"/>
      <c r="F99" s="54"/>
      <c r="G99" s="54"/>
      <c r="H99" s="54"/>
      <c r="I99" s="54"/>
      <c r="J99" s="54"/>
      <c r="K99" s="54"/>
      <c r="L99" s="54"/>
      <c r="M99" s="54"/>
      <c r="N99" s="54"/>
      <c r="O99" s="55"/>
      <c r="Q99" s="36"/>
    </row>
    <row r="100" spans="1:17" s="1" customFormat="1" x14ac:dyDescent="0.25">
      <c r="A100" s="47" t="s">
        <v>19</v>
      </c>
      <c r="B100" s="56" t="s">
        <v>65</v>
      </c>
      <c r="C100" s="46" t="s">
        <v>125</v>
      </c>
      <c r="D100" s="56"/>
      <c r="E100" s="56"/>
      <c r="F100" s="54"/>
      <c r="G100" s="54">
        <v>1</v>
      </c>
      <c r="H100" s="54"/>
      <c r="I100" s="54"/>
      <c r="J100" s="54"/>
      <c r="K100" s="54"/>
      <c r="L100" s="54"/>
      <c r="M100" s="54"/>
      <c r="N100" s="54"/>
      <c r="O100" s="57">
        <v>3872.98</v>
      </c>
      <c r="Q100" s="38"/>
    </row>
    <row r="101" spans="1:17" s="1" customFormat="1" x14ac:dyDescent="0.25">
      <c r="A101" s="47" t="s">
        <v>19</v>
      </c>
      <c r="B101" s="56" t="s">
        <v>66</v>
      </c>
      <c r="C101" s="46" t="s">
        <v>126</v>
      </c>
      <c r="D101" s="56"/>
      <c r="E101" s="56"/>
      <c r="F101" s="54"/>
      <c r="G101" s="54">
        <v>1</v>
      </c>
      <c r="H101" s="54"/>
      <c r="I101" s="54"/>
      <c r="J101" s="54"/>
      <c r="K101" s="54"/>
      <c r="L101" s="54"/>
      <c r="M101" s="54"/>
      <c r="N101" s="54"/>
      <c r="O101" s="57">
        <v>3872.98</v>
      </c>
      <c r="Q101" s="38"/>
    </row>
    <row r="102" spans="1:17" s="11" customFormat="1" ht="18" customHeight="1" x14ac:dyDescent="0.3">
      <c r="A102" s="52">
        <v>24</v>
      </c>
      <c r="B102" s="45" t="s">
        <v>46</v>
      </c>
      <c r="C102" s="49"/>
      <c r="D102" s="49" t="s">
        <v>19</v>
      </c>
      <c r="E102" s="45" t="s">
        <v>45</v>
      </c>
      <c r="F102" s="49">
        <f>F104</f>
        <v>1</v>
      </c>
      <c r="G102" s="49">
        <f t="shared" ref="G102:N102" si="20">G104</f>
        <v>0</v>
      </c>
      <c r="H102" s="49">
        <f t="shared" si="20"/>
        <v>0</v>
      </c>
      <c r="I102" s="49">
        <f t="shared" si="20"/>
        <v>0</v>
      </c>
      <c r="J102" s="49">
        <f t="shared" si="20"/>
        <v>0</v>
      </c>
      <c r="K102" s="49">
        <f t="shared" si="20"/>
        <v>0</v>
      </c>
      <c r="L102" s="49">
        <f t="shared" si="20"/>
        <v>0</v>
      </c>
      <c r="M102" s="49">
        <f t="shared" si="20"/>
        <v>0</v>
      </c>
      <c r="N102" s="49">
        <f t="shared" si="20"/>
        <v>0</v>
      </c>
      <c r="O102" s="59">
        <f>O104</f>
        <v>3846.02</v>
      </c>
      <c r="Q102" s="35"/>
    </row>
    <row r="103" spans="1:17" s="10" customFormat="1" ht="18.75" x14ac:dyDescent="0.3">
      <c r="A103" s="54" t="s">
        <v>1</v>
      </c>
      <c r="B103" s="77" t="s">
        <v>10</v>
      </c>
      <c r="C103" s="77"/>
      <c r="D103" s="77"/>
      <c r="E103" s="77"/>
      <c r="F103" s="54"/>
      <c r="G103" s="54"/>
      <c r="H103" s="54"/>
      <c r="I103" s="54"/>
      <c r="J103" s="54"/>
      <c r="K103" s="54"/>
      <c r="L103" s="54"/>
      <c r="M103" s="54"/>
      <c r="N103" s="54"/>
      <c r="O103" s="55"/>
      <c r="Q103" s="36"/>
    </row>
    <row r="104" spans="1:17" s="1" customFormat="1" x14ac:dyDescent="0.25">
      <c r="A104" s="47" t="s">
        <v>19</v>
      </c>
      <c r="B104" s="56" t="s">
        <v>67</v>
      </c>
      <c r="C104" s="46" t="s">
        <v>127</v>
      </c>
      <c r="D104" s="56"/>
      <c r="E104" s="56"/>
      <c r="F104" s="54">
        <v>1</v>
      </c>
      <c r="G104" s="54"/>
      <c r="H104" s="54"/>
      <c r="I104" s="54"/>
      <c r="J104" s="54"/>
      <c r="K104" s="54"/>
      <c r="L104" s="54"/>
      <c r="M104" s="54"/>
      <c r="N104" s="54"/>
      <c r="O104" s="57">
        <v>3846.02</v>
      </c>
      <c r="Q104" s="38"/>
    </row>
    <row r="105" spans="1:17" s="11" customFormat="1" ht="18" customHeight="1" x14ac:dyDescent="0.3">
      <c r="A105" s="52">
        <v>25</v>
      </c>
      <c r="B105" s="45" t="s">
        <v>47</v>
      </c>
      <c r="C105" s="49"/>
      <c r="D105" s="49" t="s">
        <v>19</v>
      </c>
      <c r="E105" s="45" t="s">
        <v>48</v>
      </c>
      <c r="F105" s="49">
        <f>F107</f>
        <v>0</v>
      </c>
      <c r="G105" s="49">
        <f t="shared" ref="G105:N105" si="21">G107</f>
        <v>1</v>
      </c>
      <c r="H105" s="49">
        <f t="shared" si="21"/>
        <v>0</v>
      </c>
      <c r="I105" s="49">
        <f t="shared" si="21"/>
        <v>0</v>
      </c>
      <c r="J105" s="49">
        <f t="shared" si="21"/>
        <v>0</v>
      </c>
      <c r="K105" s="49">
        <f t="shared" si="21"/>
        <v>0</v>
      </c>
      <c r="L105" s="49">
        <f t="shared" si="21"/>
        <v>0</v>
      </c>
      <c r="M105" s="49">
        <f t="shared" si="21"/>
        <v>0</v>
      </c>
      <c r="N105" s="49">
        <f t="shared" si="21"/>
        <v>0</v>
      </c>
      <c r="O105" s="59">
        <f>O107</f>
        <v>3872.98</v>
      </c>
      <c r="Q105" s="35"/>
    </row>
    <row r="106" spans="1:17" s="10" customFormat="1" ht="18.75" x14ac:dyDescent="0.3">
      <c r="A106" s="54" t="s">
        <v>1</v>
      </c>
      <c r="B106" s="77" t="s">
        <v>10</v>
      </c>
      <c r="C106" s="77"/>
      <c r="D106" s="77"/>
      <c r="E106" s="77"/>
      <c r="F106" s="54"/>
      <c r="G106" s="54"/>
      <c r="H106" s="54"/>
      <c r="I106" s="54"/>
      <c r="J106" s="54"/>
      <c r="K106" s="54"/>
      <c r="L106" s="54"/>
      <c r="M106" s="54"/>
      <c r="N106" s="54"/>
      <c r="O106" s="55"/>
      <c r="Q106" s="36"/>
    </row>
    <row r="107" spans="1:17" s="1" customFormat="1" x14ac:dyDescent="0.25">
      <c r="A107" s="47" t="s">
        <v>19</v>
      </c>
      <c r="B107" s="56" t="s">
        <v>73</v>
      </c>
      <c r="C107" s="46" t="s">
        <v>114</v>
      </c>
      <c r="D107" s="56"/>
      <c r="E107" s="56"/>
      <c r="F107" s="54"/>
      <c r="G107" s="54">
        <v>1</v>
      </c>
      <c r="H107" s="54"/>
      <c r="I107" s="54"/>
      <c r="J107" s="54"/>
      <c r="K107" s="54"/>
      <c r="L107" s="54"/>
      <c r="M107" s="54"/>
      <c r="N107" s="54"/>
      <c r="O107" s="57">
        <v>3872.98</v>
      </c>
      <c r="Q107" s="38"/>
    </row>
    <row r="108" spans="1:17" s="11" customFormat="1" ht="18.75" customHeight="1" x14ac:dyDescent="0.3">
      <c r="A108" s="52">
        <v>26</v>
      </c>
      <c r="B108" s="45" t="s">
        <v>49</v>
      </c>
      <c r="C108" s="49"/>
      <c r="D108" s="49" t="s">
        <v>19</v>
      </c>
      <c r="E108" s="45" t="s">
        <v>50</v>
      </c>
      <c r="F108" s="49">
        <f>F110</f>
        <v>0</v>
      </c>
      <c r="G108" s="49">
        <f t="shared" ref="G108:N108" si="22">G110</f>
        <v>1</v>
      </c>
      <c r="H108" s="49">
        <f t="shared" si="22"/>
        <v>0</v>
      </c>
      <c r="I108" s="49">
        <f t="shared" si="22"/>
        <v>0</v>
      </c>
      <c r="J108" s="49">
        <f t="shared" si="22"/>
        <v>0</v>
      </c>
      <c r="K108" s="49">
        <f t="shared" si="22"/>
        <v>0</v>
      </c>
      <c r="L108" s="49">
        <f t="shared" si="22"/>
        <v>0</v>
      </c>
      <c r="M108" s="49">
        <f t="shared" si="22"/>
        <v>0</v>
      </c>
      <c r="N108" s="49">
        <f t="shared" si="22"/>
        <v>0</v>
      </c>
      <c r="O108" s="59">
        <f>O110</f>
        <v>3872.98</v>
      </c>
      <c r="Q108" s="35"/>
    </row>
    <row r="109" spans="1:17" s="10" customFormat="1" ht="18.75" x14ac:dyDescent="0.3">
      <c r="A109" s="54" t="s">
        <v>1</v>
      </c>
      <c r="B109" s="77" t="s">
        <v>10</v>
      </c>
      <c r="C109" s="77"/>
      <c r="D109" s="77"/>
      <c r="E109" s="77"/>
      <c r="F109" s="54"/>
      <c r="G109" s="54"/>
      <c r="H109" s="54"/>
      <c r="I109" s="54"/>
      <c r="J109" s="54"/>
      <c r="K109" s="54"/>
      <c r="L109" s="54"/>
      <c r="M109" s="54"/>
      <c r="N109" s="54"/>
      <c r="O109" s="55"/>
      <c r="Q109" s="36"/>
    </row>
    <row r="110" spans="1:17" s="1" customFormat="1" x14ac:dyDescent="0.25">
      <c r="A110" s="47" t="s">
        <v>19</v>
      </c>
      <c r="B110" s="56" t="s">
        <v>183</v>
      </c>
      <c r="C110" s="46" t="s">
        <v>129</v>
      </c>
      <c r="D110" s="56"/>
      <c r="E110" s="56"/>
      <c r="F110" s="54"/>
      <c r="G110" s="54">
        <v>1</v>
      </c>
      <c r="H110" s="54"/>
      <c r="I110" s="54"/>
      <c r="J110" s="54"/>
      <c r="K110" s="54"/>
      <c r="L110" s="54"/>
      <c r="M110" s="54"/>
      <c r="N110" s="54"/>
      <c r="O110" s="57">
        <v>3872.98</v>
      </c>
      <c r="Q110" s="38"/>
    </row>
    <row r="111" spans="1:17" s="11" customFormat="1" ht="18.75" customHeight="1" x14ac:dyDescent="0.3">
      <c r="A111" s="52">
        <v>27</v>
      </c>
      <c r="B111" s="45" t="s">
        <v>51</v>
      </c>
      <c r="C111" s="49"/>
      <c r="D111" s="49" t="s">
        <v>19</v>
      </c>
      <c r="E111" s="45" t="s">
        <v>52</v>
      </c>
      <c r="F111" s="49">
        <f>F113</f>
        <v>0</v>
      </c>
      <c r="G111" s="49">
        <f t="shared" ref="G111:N111" si="23">G113</f>
        <v>1</v>
      </c>
      <c r="H111" s="49">
        <f t="shared" si="23"/>
        <v>0</v>
      </c>
      <c r="I111" s="49">
        <f t="shared" si="23"/>
        <v>0</v>
      </c>
      <c r="J111" s="49">
        <f t="shared" si="23"/>
        <v>0</v>
      </c>
      <c r="K111" s="49">
        <f t="shared" si="23"/>
        <v>0</v>
      </c>
      <c r="L111" s="49">
        <f t="shared" si="23"/>
        <v>0</v>
      </c>
      <c r="M111" s="49">
        <f t="shared" si="23"/>
        <v>0</v>
      </c>
      <c r="N111" s="49">
        <f t="shared" si="23"/>
        <v>0</v>
      </c>
      <c r="O111" s="59">
        <f>O113</f>
        <v>3872.98</v>
      </c>
      <c r="Q111" s="35"/>
    </row>
    <row r="112" spans="1:17" s="10" customFormat="1" ht="18.75" x14ac:dyDescent="0.3">
      <c r="A112" s="54" t="s">
        <v>1</v>
      </c>
      <c r="B112" s="77" t="s">
        <v>10</v>
      </c>
      <c r="C112" s="77"/>
      <c r="D112" s="77"/>
      <c r="E112" s="77"/>
      <c r="F112" s="54"/>
      <c r="G112" s="54"/>
      <c r="H112" s="54"/>
      <c r="I112" s="54"/>
      <c r="J112" s="54"/>
      <c r="K112" s="54"/>
      <c r="L112" s="54"/>
      <c r="M112" s="54"/>
      <c r="N112" s="54"/>
      <c r="O112" s="55"/>
      <c r="Q112" s="36"/>
    </row>
    <row r="113" spans="1:17" s="1" customFormat="1" x14ac:dyDescent="0.25">
      <c r="A113" s="47" t="s">
        <v>19</v>
      </c>
      <c r="B113" s="56" t="s">
        <v>69</v>
      </c>
      <c r="C113" s="46" t="s">
        <v>130</v>
      </c>
      <c r="D113" s="56"/>
      <c r="E113" s="56"/>
      <c r="F113" s="54"/>
      <c r="G113" s="54">
        <v>1</v>
      </c>
      <c r="H113" s="54"/>
      <c r="I113" s="54"/>
      <c r="J113" s="54"/>
      <c r="K113" s="54"/>
      <c r="L113" s="54"/>
      <c r="M113" s="54"/>
      <c r="N113" s="54"/>
      <c r="O113" s="57">
        <v>3872.98</v>
      </c>
      <c r="Q113" s="38"/>
    </row>
    <row r="114" spans="1:17" s="1" customFormat="1" ht="18" customHeight="1" x14ac:dyDescent="0.25">
      <c r="A114" s="52">
        <v>28</v>
      </c>
      <c r="B114" s="45" t="s">
        <v>179</v>
      </c>
      <c r="C114" s="49"/>
      <c r="D114" s="49" t="s">
        <v>19</v>
      </c>
      <c r="E114" s="45" t="s">
        <v>72</v>
      </c>
      <c r="F114" s="49">
        <f>F116</f>
        <v>1</v>
      </c>
      <c r="G114" s="49">
        <f t="shared" ref="G114:N114" si="24">G116</f>
        <v>0</v>
      </c>
      <c r="H114" s="49">
        <f t="shared" si="24"/>
        <v>0</v>
      </c>
      <c r="I114" s="49">
        <f t="shared" si="24"/>
        <v>0</v>
      </c>
      <c r="J114" s="49">
        <f t="shared" si="24"/>
        <v>0</v>
      </c>
      <c r="K114" s="49">
        <f t="shared" si="24"/>
        <v>0</v>
      </c>
      <c r="L114" s="49">
        <f t="shared" si="24"/>
        <v>0</v>
      </c>
      <c r="M114" s="49">
        <f t="shared" si="24"/>
        <v>0</v>
      </c>
      <c r="N114" s="49">
        <f t="shared" si="24"/>
        <v>0</v>
      </c>
      <c r="O114" s="59">
        <f>O116</f>
        <v>3846.02</v>
      </c>
      <c r="Q114" s="38"/>
    </row>
    <row r="115" spans="1:17" s="1" customFormat="1" ht="19.5" customHeight="1" x14ac:dyDescent="0.25">
      <c r="A115" s="54" t="s">
        <v>1</v>
      </c>
      <c r="B115" s="77" t="s">
        <v>10</v>
      </c>
      <c r="C115" s="77"/>
      <c r="D115" s="77"/>
      <c r="E115" s="77"/>
      <c r="F115" s="54"/>
      <c r="G115" s="54"/>
      <c r="H115" s="54"/>
      <c r="I115" s="54"/>
      <c r="J115" s="54"/>
      <c r="K115" s="54"/>
      <c r="L115" s="54"/>
      <c r="M115" s="54"/>
      <c r="N115" s="54"/>
      <c r="O115" s="55"/>
      <c r="Q115" s="38"/>
    </row>
    <row r="116" spans="1:17" s="1" customFormat="1" x14ac:dyDescent="0.25">
      <c r="A116" s="47" t="s">
        <v>19</v>
      </c>
      <c r="B116" s="61" t="s">
        <v>180</v>
      </c>
      <c r="C116" s="46" t="s">
        <v>131</v>
      </c>
      <c r="D116" s="61"/>
      <c r="E116" s="61"/>
      <c r="F116" s="54">
        <v>1</v>
      </c>
      <c r="G116" s="54"/>
      <c r="H116" s="54"/>
      <c r="I116" s="54"/>
      <c r="J116" s="54"/>
      <c r="K116" s="54"/>
      <c r="L116" s="54"/>
      <c r="M116" s="54"/>
      <c r="N116" s="54"/>
      <c r="O116" s="57">
        <v>3846.02</v>
      </c>
      <c r="Q116" s="38"/>
    </row>
    <row r="117" spans="1:17" s="1" customFormat="1" ht="18" customHeight="1" x14ac:dyDescent="0.25">
      <c r="A117" s="52">
        <v>29</v>
      </c>
      <c r="B117" s="45" t="s">
        <v>95</v>
      </c>
      <c r="C117" s="49"/>
      <c r="D117" s="49" t="s">
        <v>19</v>
      </c>
      <c r="E117" s="45" t="s">
        <v>94</v>
      </c>
      <c r="F117" s="49">
        <f>SUM(F119:F128)</f>
        <v>10</v>
      </c>
      <c r="G117" s="49">
        <f t="shared" ref="G117:N117" si="25">SUM(G119:G128)</f>
        <v>0</v>
      </c>
      <c r="H117" s="49">
        <f t="shared" si="25"/>
        <v>0</v>
      </c>
      <c r="I117" s="49">
        <f t="shared" si="25"/>
        <v>0</v>
      </c>
      <c r="J117" s="49">
        <f t="shared" si="25"/>
        <v>0</v>
      </c>
      <c r="K117" s="49">
        <f t="shared" si="25"/>
        <v>0</v>
      </c>
      <c r="L117" s="49">
        <f t="shared" si="25"/>
        <v>0</v>
      </c>
      <c r="M117" s="49">
        <f t="shared" si="25"/>
        <v>0</v>
      </c>
      <c r="N117" s="49">
        <f t="shared" si="25"/>
        <v>0</v>
      </c>
      <c r="O117" s="59">
        <f>SUM(O119:O128)</f>
        <v>38460.199999999997</v>
      </c>
      <c r="Q117" s="38"/>
    </row>
    <row r="118" spans="1:17" s="1" customFormat="1" x14ac:dyDescent="0.25">
      <c r="A118" s="54" t="s">
        <v>1</v>
      </c>
      <c r="B118" s="77" t="s">
        <v>10</v>
      </c>
      <c r="C118" s="77"/>
      <c r="D118" s="77"/>
      <c r="E118" s="77"/>
      <c r="F118" s="54"/>
      <c r="G118" s="54"/>
      <c r="H118" s="54"/>
      <c r="I118" s="54"/>
      <c r="J118" s="54"/>
      <c r="K118" s="54"/>
      <c r="L118" s="54"/>
      <c r="M118" s="54"/>
      <c r="N118" s="54"/>
      <c r="O118" s="55"/>
      <c r="Q118" s="38"/>
    </row>
    <row r="119" spans="1:17" s="1" customFormat="1" x14ac:dyDescent="0.25">
      <c r="A119" s="47" t="s">
        <v>19</v>
      </c>
      <c r="B119" s="61" t="s">
        <v>74</v>
      </c>
      <c r="C119" s="46" t="s">
        <v>132</v>
      </c>
      <c r="D119" s="61"/>
      <c r="E119" s="61"/>
      <c r="F119" s="54">
        <v>1</v>
      </c>
      <c r="G119" s="54"/>
      <c r="H119" s="54"/>
      <c r="I119" s="54"/>
      <c r="J119" s="54"/>
      <c r="K119" s="54"/>
      <c r="L119" s="54"/>
      <c r="M119" s="54"/>
      <c r="N119" s="54"/>
      <c r="O119" s="57">
        <v>3846.02</v>
      </c>
      <c r="Q119" s="38"/>
    </row>
    <row r="120" spans="1:17" s="1" customFormat="1" x14ac:dyDescent="0.25">
      <c r="A120" s="47" t="s">
        <v>19</v>
      </c>
      <c r="B120" s="58" t="s">
        <v>141</v>
      </c>
      <c r="C120" s="47" t="s">
        <v>142</v>
      </c>
      <c r="D120" s="58"/>
      <c r="E120" s="58"/>
      <c r="F120" s="54">
        <v>1</v>
      </c>
      <c r="G120" s="54"/>
      <c r="H120" s="54"/>
      <c r="I120" s="54"/>
      <c r="J120" s="54"/>
      <c r="K120" s="54"/>
      <c r="L120" s="54"/>
      <c r="M120" s="54"/>
      <c r="N120" s="54"/>
      <c r="O120" s="57">
        <v>3846.02</v>
      </c>
      <c r="Q120" s="38"/>
    </row>
    <row r="121" spans="1:17" s="1" customFormat="1" ht="18" customHeight="1" x14ac:dyDescent="0.25">
      <c r="A121" s="47" t="s">
        <v>19</v>
      </c>
      <c r="B121" s="58" t="s">
        <v>143</v>
      </c>
      <c r="C121" s="47" t="s">
        <v>144</v>
      </c>
      <c r="D121" s="58"/>
      <c r="E121" s="58"/>
      <c r="F121" s="54">
        <v>1</v>
      </c>
      <c r="G121" s="54"/>
      <c r="H121" s="54"/>
      <c r="I121" s="54"/>
      <c r="J121" s="54"/>
      <c r="K121" s="54"/>
      <c r="L121" s="54"/>
      <c r="M121" s="54"/>
      <c r="N121" s="54"/>
      <c r="O121" s="57">
        <v>3846.02</v>
      </c>
      <c r="Q121" s="38"/>
    </row>
    <row r="122" spans="1:17" s="1" customFormat="1" x14ac:dyDescent="0.25">
      <c r="A122" s="47" t="s">
        <v>19</v>
      </c>
      <c r="B122" s="56" t="s">
        <v>145</v>
      </c>
      <c r="C122" s="46" t="s">
        <v>146</v>
      </c>
      <c r="D122" s="56"/>
      <c r="E122" s="56"/>
      <c r="F122" s="54">
        <v>1</v>
      </c>
      <c r="G122" s="54"/>
      <c r="H122" s="54"/>
      <c r="I122" s="54"/>
      <c r="J122" s="54"/>
      <c r="K122" s="54"/>
      <c r="L122" s="54"/>
      <c r="M122" s="54"/>
      <c r="N122" s="54"/>
      <c r="O122" s="57">
        <v>3846.02</v>
      </c>
      <c r="Q122" s="38"/>
    </row>
    <row r="123" spans="1:17" s="1" customFormat="1" x14ac:dyDescent="0.25">
      <c r="A123" s="47" t="s">
        <v>19</v>
      </c>
      <c r="B123" s="56" t="s">
        <v>202</v>
      </c>
      <c r="C123" s="50" t="s">
        <v>203</v>
      </c>
      <c r="D123" s="56"/>
      <c r="E123" s="56"/>
      <c r="F123" s="54">
        <v>1</v>
      </c>
      <c r="G123" s="54"/>
      <c r="H123" s="54"/>
      <c r="I123" s="54"/>
      <c r="J123" s="54"/>
      <c r="K123" s="54"/>
      <c r="L123" s="54"/>
      <c r="M123" s="54"/>
      <c r="N123" s="54"/>
      <c r="O123" s="57">
        <v>3846.02</v>
      </c>
      <c r="Q123" s="38"/>
    </row>
    <row r="124" spans="1:17" s="1" customFormat="1" x14ac:dyDescent="0.25">
      <c r="A124" s="47" t="s">
        <v>19</v>
      </c>
      <c r="B124" s="61" t="s">
        <v>96</v>
      </c>
      <c r="C124" s="46" t="s">
        <v>133</v>
      </c>
      <c r="D124" s="61"/>
      <c r="E124" s="61"/>
      <c r="F124" s="54">
        <v>1</v>
      </c>
      <c r="G124" s="54"/>
      <c r="H124" s="54"/>
      <c r="I124" s="54"/>
      <c r="J124" s="54"/>
      <c r="K124" s="54"/>
      <c r="L124" s="54"/>
      <c r="M124" s="54"/>
      <c r="N124" s="54"/>
      <c r="O124" s="57">
        <v>3846.02</v>
      </c>
      <c r="Q124" s="38"/>
    </row>
    <row r="125" spans="1:17" s="1" customFormat="1" x14ac:dyDescent="0.25">
      <c r="A125" s="47" t="s">
        <v>19</v>
      </c>
      <c r="B125" s="61" t="s">
        <v>157</v>
      </c>
      <c r="C125" s="46" t="s">
        <v>158</v>
      </c>
      <c r="D125" s="61"/>
      <c r="E125" s="61"/>
      <c r="F125" s="54">
        <v>1</v>
      </c>
      <c r="G125" s="54"/>
      <c r="H125" s="54"/>
      <c r="I125" s="54"/>
      <c r="J125" s="54"/>
      <c r="K125" s="54"/>
      <c r="L125" s="54"/>
      <c r="M125" s="54"/>
      <c r="N125" s="54"/>
      <c r="O125" s="57">
        <v>3846.02</v>
      </c>
      <c r="Q125" s="38"/>
    </row>
    <row r="126" spans="1:17" s="1" customFormat="1" x14ac:dyDescent="0.25">
      <c r="A126" s="47" t="s">
        <v>19</v>
      </c>
      <c r="B126" s="61" t="s">
        <v>147</v>
      </c>
      <c r="C126" s="46" t="s">
        <v>148</v>
      </c>
      <c r="D126" s="61"/>
      <c r="E126" s="61"/>
      <c r="F126" s="54">
        <v>1</v>
      </c>
      <c r="G126" s="54"/>
      <c r="H126" s="54"/>
      <c r="I126" s="54"/>
      <c r="J126" s="54"/>
      <c r="K126" s="54"/>
      <c r="L126" s="54"/>
      <c r="M126" s="54"/>
      <c r="N126" s="54"/>
      <c r="O126" s="57">
        <v>3846.02</v>
      </c>
      <c r="Q126" s="38"/>
    </row>
    <row r="127" spans="1:17" s="20" customFormat="1" x14ac:dyDescent="0.25">
      <c r="A127" s="47" t="s">
        <v>19</v>
      </c>
      <c r="B127" s="56" t="s">
        <v>159</v>
      </c>
      <c r="C127" s="46" t="s">
        <v>160</v>
      </c>
      <c r="D127" s="56"/>
      <c r="E127" s="56"/>
      <c r="F127" s="54">
        <v>1</v>
      </c>
      <c r="G127" s="54"/>
      <c r="H127" s="54"/>
      <c r="I127" s="54"/>
      <c r="J127" s="54"/>
      <c r="K127" s="54"/>
      <c r="L127" s="54"/>
      <c r="M127" s="54"/>
      <c r="N127" s="54"/>
      <c r="O127" s="57">
        <v>3846.02</v>
      </c>
      <c r="Q127" s="39"/>
    </row>
    <row r="128" spans="1:17" s="1" customFormat="1" x14ac:dyDescent="0.25">
      <c r="A128" s="47" t="s">
        <v>19</v>
      </c>
      <c r="B128" s="61" t="s">
        <v>81</v>
      </c>
      <c r="C128" s="46" t="s">
        <v>134</v>
      </c>
      <c r="D128" s="61"/>
      <c r="E128" s="61"/>
      <c r="F128" s="54">
        <v>1</v>
      </c>
      <c r="G128" s="54"/>
      <c r="H128" s="54"/>
      <c r="I128" s="54"/>
      <c r="J128" s="54"/>
      <c r="K128" s="54"/>
      <c r="L128" s="54"/>
      <c r="M128" s="54"/>
      <c r="N128" s="54"/>
      <c r="O128" s="57">
        <v>3846.02</v>
      </c>
      <c r="Q128" s="38"/>
    </row>
    <row r="129" spans="1:19" s="1" customFormat="1" x14ac:dyDescent="0.25">
      <c r="A129" s="52">
        <v>30</v>
      </c>
      <c r="B129" s="45" t="s">
        <v>190</v>
      </c>
      <c r="C129" s="49"/>
      <c r="D129" s="49" t="s">
        <v>19</v>
      </c>
      <c r="E129" s="45" t="s">
        <v>191</v>
      </c>
      <c r="F129" s="49">
        <f>SUM(F131:F136)</f>
        <v>0</v>
      </c>
      <c r="G129" s="49">
        <f>SUM(G131:G136)</f>
        <v>4</v>
      </c>
      <c r="H129" s="49">
        <f>SUM(H131:H136)</f>
        <v>0</v>
      </c>
      <c r="I129" s="49">
        <f>SUM(I131:I136)</f>
        <v>0</v>
      </c>
      <c r="J129" s="49">
        <f>SUM(J131:J136)</f>
        <v>0</v>
      </c>
      <c r="K129" s="49">
        <f>SUM(K131:K136)</f>
        <v>0</v>
      </c>
      <c r="L129" s="49">
        <f>SUM(L131:L136)</f>
        <v>0</v>
      </c>
      <c r="M129" s="49">
        <f>SUM(M131:M136)</f>
        <v>0</v>
      </c>
      <c r="N129" s="49">
        <f>SUM(N131:N136)</f>
        <v>0</v>
      </c>
      <c r="O129" s="53">
        <f>SUM(O131:O132)</f>
        <v>7745.96</v>
      </c>
      <c r="Q129" s="38"/>
    </row>
    <row r="130" spans="1:19" s="1" customFormat="1" x14ac:dyDescent="0.25">
      <c r="A130" s="54" t="s">
        <v>1</v>
      </c>
      <c r="B130" s="77" t="s">
        <v>10</v>
      </c>
      <c r="C130" s="77"/>
      <c r="D130" s="77"/>
      <c r="E130" s="77"/>
      <c r="F130" s="54"/>
      <c r="G130" s="54"/>
      <c r="H130" s="54"/>
      <c r="I130" s="54"/>
      <c r="J130" s="54"/>
      <c r="K130" s="54"/>
      <c r="L130" s="54"/>
      <c r="M130" s="54"/>
      <c r="N130" s="54"/>
      <c r="O130" s="55"/>
      <c r="Q130" s="38"/>
    </row>
    <row r="131" spans="1:19" s="1" customFormat="1" x14ac:dyDescent="0.25">
      <c r="A131" s="47" t="s">
        <v>19</v>
      </c>
      <c r="B131" s="56" t="s">
        <v>192</v>
      </c>
      <c r="C131" s="46" t="s">
        <v>193</v>
      </c>
      <c r="D131" s="61"/>
      <c r="E131" s="61"/>
      <c r="F131" s="54"/>
      <c r="G131" s="54">
        <v>1</v>
      </c>
      <c r="H131" s="54"/>
      <c r="I131" s="54"/>
      <c r="J131" s="54"/>
      <c r="K131" s="54"/>
      <c r="L131" s="54"/>
      <c r="M131" s="54"/>
      <c r="N131" s="54"/>
      <c r="O131" s="57">
        <v>3872.98</v>
      </c>
      <c r="Q131" s="38"/>
    </row>
    <row r="132" spans="1:19" s="1" customFormat="1" x14ac:dyDescent="0.25">
      <c r="A132" s="47" t="s">
        <v>19</v>
      </c>
      <c r="B132" s="58" t="s">
        <v>194</v>
      </c>
      <c r="C132" s="48" t="s">
        <v>195</v>
      </c>
      <c r="D132" s="61"/>
      <c r="E132" s="61"/>
      <c r="F132" s="54"/>
      <c r="G132" s="54">
        <v>1</v>
      </c>
      <c r="H132" s="54"/>
      <c r="I132" s="54"/>
      <c r="J132" s="54"/>
      <c r="K132" s="54"/>
      <c r="L132" s="54"/>
      <c r="M132" s="54"/>
      <c r="N132" s="54"/>
      <c r="O132" s="57">
        <v>3872.98</v>
      </c>
      <c r="Q132" s="38"/>
    </row>
    <row r="133" spans="1:19" s="1" customFormat="1" x14ac:dyDescent="0.25">
      <c r="A133" s="52" t="s">
        <v>310</v>
      </c>
      <c r="B133" s="91" t="s">
        <v>311</v>
      </c>
      <c r="C133" s="90"/>
      <c r="D133" s="90" t="s">
        <v>19</v>
      </c>
      <c r="E133" s="91" t="s">
        <v>312</v>
      </c>
      <c r="F133" s="49">
        <f>F135</f>
        <v>0</v>
      </c>
      <c r="G133" s="49">
        <f t="shared" ref="G133:N133" si="26">G135</f>
        <v>1</v>
      </c>
      <c r="H133" s="49">
        <f t="shared" si="26"/>
        <v>0</v>
      </c>
      <c r="I133" s="49">
        <f t="shared" si="26"/>
        <v>0</v>
      </c>
      <c r="J133" s="49">
        <f t="shared" si="26"/>
        <v>0</v>
      </c>
      <c r="K133" s="49">
        <f t="shared" si="26"/>
        <v>0</v>
      </c>
      <c r="L133" s="49">
        <f t="shared" si="26"/>
        <v>0</v>
      </c>
      <c r="M133" s="49">
        <f t="shared" si="26"/>
        <v>0</v>
      </c>
      <c r="N133" s="49">
        <f t="shared" si="26"/>
        <v>0</v>
      </c>
      <c r="O133" s="53">
        <f>O135</f>
        <v>3872.98</v>
      </c>
      <c r="Q133" s="38"/>
    </row>
    <row r="134" spans="1:19" s="1" customFormat="1" x14ac:dyDescent="0.25">
      <c r="A134" s="54" t="s">
        <v>1</v>
      </c>
      <c r="B134" s="77" t="s">
        <v>10</v>
      </c>
      <c r="C134" s="77"/>
      <c r="D134" s="77"/>
      <c r="E134" s="77"/>
      <c r="F134" s="54"/>
      <c r="G134" s="54"/>
      <c r="H134" s="54"/>
      <c r="I134" s="54"/>
      <c r="J134" s="54"/>
      <c r="K134" s="54"/>
      <c r="L134" s="54"/>
      <c r="M134" s="54"/>
      <c r="N134" s="54"/>
      <c r="O134" s="55"/>
      <c r="Q134" s="38"/>
    </row>
    <row r="135" spans="1:19" s="5" customFormat="1" x14ac:dyDescent="0.25">
      <c r="A135" s="47" t="s">
        <v>19</v>
      </c>
      <c r="B135" s="56" t="s">
        <v>76</v>
      </c>
      <c r="C135" s="46" t="s">
        <v>101</v>
      </c>
      <c r="D135" s="56"/>
      <c r="E135" s="56"/>
      <c r="F135" s="54"/>
      <c r="G135" s="54">
        <v>1</v>
      </c>
      <c r="H135" s="54"/>
      <c r="I135" s="54"/>
      <c r="J135" s="54"/>
      <c r="K135" s="54"/>
      <c r="L135" s="54"/>
      <c r="M135" s="54"/>
      <c r="N135" s="54"/>
      <c r="O135" s="57">
        <v>3872.98</v>
      </c>
      <c r="Q135" s="37"/>
    </row>
    <row r="136" spans="1:19" s="1" customFormat="1" x14ac:dyDescent="0.25">
      <c r="A136" s="47"/>
      <c r="B136" s="62"/>
      <c r="C136" s="51"/>
      <c r="D136" s="63"/>
      <c r="E136" s="64"/>
      <c r="F136" s="54"/>
      <c r="G136" s="54"/>
      <c r="H136" s="54"/>
      <c r="I136" s="54"/>
      <c r="J136" s="54"/>
      <c r="K136" s="54"/>
      <c r="L136" s="54"/>
      <c r="M136" s="54"/>
      <c r="N136" s="54"/>
      <c r="O136" s="57"/>
      <c r="Q136" s="38"/>
    </row>
    <row r="137" spans="1:19" s="28" customFormat="1" x14ac:dyDescent="0.25">
      <c r="A137" s="81" t="s">
        <v>206</v>
      </c>
      <c r="B137" s="81"/>
      <c r="C137" s="81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27"/>
      <c r="Q137" s="40"/>
    </row>
    <row r="138" spans="1:19" s="30" customFormat="1" x14ac:dyDescent="0.25">
      <c r="A138" s="52">
        <v>31</v>
      </c>
      <c r="B138" s="45" t="s">
        <v>207</v>
      </c>
      <c r="C138" s="49"/>
      <c r="D138" s="49" t="s">
        <v>19</v>
      </c>
      <c r="E138" s="45" t="s">
        <v>208</v>
      </c>
      <c r="F138" s="49">
        <f>SUM(F139:F142)</f>
        <v>2</v>
      </c>
      <c r="G138" s="49">
        <f t="shared" ref="G138:N138" si="27">SUM(G139:G142)</f>
        <v>1</v>
      </c>
      <c r="H138" s="49">
        <f t="shared" si="27"/>
        <v>0</v>
      </c>
      <c r="I138" s="49">
        <f t="shared" si="27"/>
        <v>0</v>
      </c>
      <c r="J138" s="49">
        <f t="shared" si="27"/>
        <v>0</v>
      </c>
      <c r="K138" s="49">
        <f t="shared" si="27"/>
        <v>0</v>
      </c>
      <c r="L138" s="49">
        <f t="shared" si="27"/>
        <v>0</v>
      </c>
      <c r="M138" s="49">
        <f t="shared" si="27"/>
        <v>0</v>
      </c>
      <c r="N138" s="49">
        <f t="shared" si="27"/>
        <v>0</v>
      </c>
      <c r="O138" s="53">
        <f>O140+O141+O142</f>
        <v>11565.02</v>
      </c>
      <c r="P138" s="29"/>
      <c r="Q138" s="41"/>
    </row>
    <row r="139" spans="1:19" s="1" customFormat="1" x14ac:dyDescent="0.25">
      <c r="A139" s="54" t="s">
        <v>1</v>
      </c>
      <c r="B139" s="77" t="s">
        <v>10</v>
      </c>
      <c r="C139" s="77"/>
      <c r="D139" s="77"/>
      <c r="E139" s="77"/>
      <c r="F139" s="54"/>
      <c r="G139" s="54"/>
      <c r="H139" s="54"/>
      <c r="I139" s="54"/>
      <c r="J139" s="54"/>
      <c r="K139" s="54"/>
      <c r="L139" s="54"/>
      <c r="M139" s="54"/>
      <c r="N139" s="54"/>
      <c r="O139" s="55"/>
      <c r="P139" s="72"/>
      <c r="Q139" s="38"/>
      <c r="R139" s="38"/>
      <c r="S139" s="73"/>
    </row>
    <row r="140" spans="1:19" s="1" customFormat="1" x14ac:dyDescent="0.25">
      <c r="A140" s="47" t="s">
        <v>19</v>
      </c>
      <c r="B140" s="67" t="s">
        <v>209</v>
      </c>
      <c r="C140" s="54" t="s">
        <v>210</v>
      </c>
      <c r="D140" s="67"/>
      <c r="E140" s="67"/>
      <c r="F140" s="54">
        <v>1</v>
      </c>
      <c r="G140" s="54"/>
      <c r="H140" s="54"/>
      <c r="I140" s="54"/>
      <c r="J140" s="54"/>
      <c r="K140" s="54"/>
      <c r="L140" s="54"/>
      <c r="M140" s="54"/>
      <c r="N140" s="54"/>
      <c r="O140" s="68">
        <v>3846.02</v>
      </c>
      <c r="P140" s="69">
        <v>3846.02</v>
      </c>
      <c r="Q140" s="38"/>
    </row>
    <row r="141" spans="1:19" s="1" customFormat="1" x14ac:dyDescent="0.25">
      <c r="A141" s="47" t="s">
        <v>19</v>
      </c>
      <c r="B141" s="67" t="s">
        <v>213</v>
      </c>
      <c r="C141" s="54" t="s">
        <v>214</v>
      </c>
      <c r="D141" s="67"/>
      <c r="E141" s="67"/>
      <c r="F141" s="54">
        <v>1</v>
      </c>
      <c r="G141" s="54"/>
      <c r="H141" s="54"/>
      <c r="I141" s="54"/>
      <c r="J141" s="54"/>
      <c r="K141" s="54"/>
      <c r="L141" s="54"/>
      <c r="M141" s="54"/>
      <c r="N141" s="54"/>
      <c r="O141" s="68">
        <v>3846.02</v>
      </c>
      <c r="P141" s="69">
        <v>3846.02</v>
      </c>
      <c r="Q141" s="38"/>
    </row>
    <row r="142" spans="1:19" s="5" customFormat="1" x14ac:dyDescent="0.25">
      <c r="A142" s="47" t="s">
        <v>19</v>
      </c>
      <c r="B142" s="67" t="s">
        <v>211</v>
      </c>
      <c r="C142" s="54" t="s">
        <v>212</v>
      </c>
      <c r="D142" s="67"/>
      <c r="E142" s="67"/>
      <c r="F142" s="54"/>
      <c r="G142" s="54">
        <v>1</v>
      </c>
      <c r="H142" s="54"/>
      <c r="I142" s="54"/>
      <c r="J142" s="54"/>
      <c r="K142" s="54"/>
      <c r="L142" s="54"/>
      <c r="M142" s="54"/>
      <c r="N142" s="54"/>
      <c r="O142" s="68">
        <v>3872.98</v>
      </c>
      <c r="P142" s="69">
        <v>3872.98</v>
      </c>
      <c r="Q142" s="37"/>
    </row>
    <row r="143" spans="1:19" s="1" customFormat="1" x14ac:dyDescent="0.25">
      <c r="A143" s="78" t="s">
        <v>227</v>
      </c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80"/>
      <c r="Q143" s="38"/>
    </row>
    <row r="144" spans="1:19" s="31" customFormat="1" x14ac:dyDescent="0.25">
      <c r="A144" s="52">
        <v>32</v>
      </c>
      <c r="B144" s="45" t="s">
        <v>215</v>
      </c>
      <c r="C144" s="49"/>
      <c r="D144" s="49" t="s">
        <v>19</v>
      </c>
      <c r="E144" s="45" t="s">
        <v>216</v>
      </c>
      <c r="F144" s="49">
        <f>SUM(F145:F152)</f>
        <v>1</v>
      </c>
      <c r="G144" s="49">
        <f t="shared" ref="G144:N144" si="28">SUM(G145:G152)</f>
        <v>5</v>
      </c>
      <c r="H144" s="49">
        <f t="shared" si="28"/>
        <v>0</v>
      </c>
      <c r="I144" s="49">
        <f t="shared" si="28"/>
        <v>0</v>
      </c>
      <c r="J144" s="49">
        <f t="shared" si="28"/>
        <v>0</v>
      </c>
      <c r="K144" s="49">
        <f t="shared" si="28"/>
        <v>0</v>
      </c>
      <c r="L144" s="49">
        <f t="shared" si="28"/>
        <v>1</v>
      </c>
      <c r="M144" s="49">
        <f t="shared" si="28"/>
        <v>0</v>
      </c>
      <c r="N144" s="49">
        <f t="shared" si="28"/>
        <v>0</v>
      </c>
      <c r="O144" s="53">
        <f>SUM(O145:O152)</f>
        <v>28958.27</v>
      </c>
      <c r="Q144" s="42"/>
    </row>
    <row r="145" spans="1:17" s="5" customFormat="1" x14ac:dyDescent="0.25">
      <c r="A145" s="54" t="s">
        <v>1</v>
      </c>
      <c r="B145" s="77" t="s">
        <v>10</v>
      </c>
      <c r="C145" s="77"/>
      <c r="D145" s="77"/>
      <c r="E145" s="77"/>
      <c r="F145" s="54"/>
      <c r="G145" s="54"/>
      <c r="H145" s="54"/>
      <c r="I145" s="54"/>
      <c r="J145" s="54"/>
      <c r="K145" s="54"/>
      <c r="L145" s="54"/>
      <c r="M145" s="54"/>
      <c r="N145" s="54"/>
      <c r="O145" s="55"/>
      <c r="Q145" s="37"/>
    </row>
    <row r="146" spans="1:17" s="1" customFormat="1" x14ac:dyDescent="0.25">
      <c r="A146" s="47" t="s">
        <v>19</v>
      </c>
      <c r="B146" s="67" t="s">
        <v>228</v>
      </c>
      <c r="C146" s="54" t="s">
        <v>229</v>
      </c>
      <c r="D146" s="67"/>
      <c r="E146" s="67"/>
      <c r="F146" s="54">
        <v>1</v>
      </c>
      <c r="G146" s="54"/>
      <c r="H146" s="54"/>
      <c r="I146" s="54"/>
      <c r="J146" s="54"/>
      <c r="K146" s="54"/>
      <c r="L146" s="54"/>
      <c r="M146" s="54"/>
      <c r="N146" s="54"/>
      <c r="O146" s="68">
        <v>3846.02</v>
      </c>
      <c r="P146" s="69">
        <v>3846.02</v>
      </c>
      <c r="Q146" s="38"/>
    </row>
    <row r="147" spans="1:17" s="1" customFormat="1" x14ac:dyDescent="0.25">
      <c r="A147" s="47" t="s">
        <v>19</v>
      </c>
      <c r="B147" s="67" t="s">
        <v>232</v>
      </c>
      <c r="C147" s="54" t="s">
        <v>233</v>
      </c>
      <c r="D147" s="67"/>
      <c r="E147" s="67"/>
      <c r="F147" s="54"/>
      <c r="G147" s="54">
        <v>1</v>
      </c>
      <c r="H147" s="54"/>
      <c r="I147" s="54"/>
      <c r="J147" s="54"/>
      <c r="K147" s="54"/>
      <c r="L147" s="54"/>
      <c r="M147" s="54"/>
      <c r="N147" s="54"/>
      <c r="O147" s="68">
        <v>3872.98</v>
      </c>
      <c r="P147" s="69">
        <v>3872.98</v>
      </c>
      <c r="Q147" s="38"/>
    </row>
    <row r="148" spans="1:17" s="1" customFormat="1" x14ac:dyDescent="0.25">
      <c r="A148" s="47" t="s">
        <v>19</v>
      </c>
      <c r="B148" s="67" t="s">
        <v>217</v>
      </c>
      <c r="C148" s="54" t="s">
        <v>218</v>
      </c>
      <c r="D148" s="67"/>
      <c r="E148" s="67"/>
      <c r="F148" s="54"/>
      <c r="G148" s="54">
        <v>1</v>
      </c>
      <c r="H148" s="54"/>
      <c r="I148" s="54"/>
      <c r="J148" s="54"/>
      <c r="K148" s="54"/>
      <c r="L148" s="54"/>
      <c r="M148" s="54"/>
      <c r="N148" s="54"/>
      <c r="O148" s="68">
        <v>3872.98</v>
      </c>
      <c r="P148" s="69">
        <v>3872.98</v>
      </c>
      <c r="Q148" s="38"/>
    </row>
    <row r="149" spans="1:17" s="1" customFormat="1" x14ac:dyDescent="0.25">
      <c r="A149" s="47" t="s">
        <v>19</v>
      </c>
      <c r="B149" s="67" t="s">
        <v>299</v>
      </c>
      <c r="C149" s="54" t="s">
        <v>300</v>
      </c>
      <c r="D149" s="67"/>
      <c r="E149" s="67"/>
      <c r="F149" s="54"/>
      <c r="G149" s="54">
        <v>1</v>
      </c>
      <c r="H149" s="54"/>
      <c r="I149" s="54"/>
      <c r="J149" s="54"/>
      <c r="K149" s="54"/>
      <c r="L149" s="54"/>
      <c r="M149" s="54"/>
      <c r="N149" s="54"/>
      <c r="O149" s="68">
        <v>3872.98</v>
      </c>
      <c r="P149" s="69">
        <v>3872.98</v>
      </c>
      <c r="Q149" s="38"/>
    </row>
    <row r="150" spans="1:17" s="1" customFormat="1" x14ac:dyDescent="0.25">
      <c r="A150" s="47" t="s">
        <v>19</v>
      </c>
      <c r="B150" s="67" t="s">
        <v>230</v>
      </c>
      <c r="C150" s="54" t="s">
        <v>231</v>
      </c>
      <c r="D150" s="67"/>
      <c r="E150" s="67"/>
      <c r="F150" s="54"/>
      <c r="G150" s="54">
        <v>1</v>
      </c>
      <c r="H150" s="54"/>
      <c r="I150" s="54"/>
      <c r="J150" s="54"/>
      <c r="K150" s="54"/>
      <c r="L150" s="54"/>
      <c r="M150" s="54"/>
      <c r="N150" s="54"/>
      <c r="O150" s="68">
        <v>3872.98</v>
      </c>
      <c r="P150" s="69">
        <v>3872.98</v>
      </c>
      <c r="Q150" s="38"/>
    </row>
    <row r="151" spans="1:17" s="1" customFormat="1" x14ac:dyDescent="0.25">
      <c r="A151" s="47" t="s">
        <v>19</v>
      </c>
      <c r="B151" s="70" t="s">
        <v>77</v>
      </c>
      <c r="C151" s="71" t="s">
        <v>122</v>
      </c>
      <c r="D151" s="56"/>
      <c r="E151" s="56"/>
      <c r="F151" s="54"/>
      <c r="G151" s="54"/>
      <c r="H151" s="54"/>
      <c r="I151" s="54"/>
      <c r="J151" s="54"/>
      <c r="K151" s="54"/>
      <c r="L151" s="54">
        <v>1</v>
      </c>
      <c r="M151" s="54"/>
      <c r="N151" s="54"/>
      <c r="O151" s="57">
        <v>5747.35</v>
      </c>
      <c r="Q151" s="38"/>
    </row>
    <row r="152" spans="1:17" s="1" customFormat="1" x14ac:dyDescent="0.25">
      <c r="A152" s="47" t="s">
        <v>19</v>
      </c>
      <c r="B152" s="67" t="s">
        <v>225</v>
      </c>
      <c r="C152" s="54" t="s">
        <v>226</v>
      </c>
      <c r="D152" s="67"/>
      <c r="E152" s="67"/>
      <c r="F152" s="54"/>
      <c r="G152" s="54">
        <v>1</v>
      </c>
      <c r="H152" s="54"/>
      <c r="I152" s="54"/>
      <c r="J152" s="54"/>
      <c r="K152" s="54"/>
      <c r="L152" s="54"/>
      <c r="M152" s="54"/>
      <c r="N152" s="54"/>
      <c r="O152" s="68">
        <v>3872.98</v>
      </c>
      <c r="P152" s="69">
        <v>3872.98</v>
      </c>
      <c r="Q152" s="38"/>
    </row>
    <row r="153" spans="1:17" s="31" customFormat="1" x14ac:dyDescent="0.25">
      <c r="A153" s="52">
        <v>33</v>
      </c>
      <c r="B153" s="45" t="s">
        <v>234</v>
      </c>
      <c r="C153" s="49"/>
      <c r="D153" s="49" t="s">
        <v>19</v>
      </c>
      <c r="E153" s="45" t="s">
        <v>235</v>
      </c>
      <c r="F153" s="49">
        <f>SUM(F154:F155)</f>
        <v>0</v>
      </c>
      <c r="G153" s="49">
        <f t="shared" ref="G153:N153" si="29">SUM(G154:G155)</f>
        <v>1</v>
      </c>
      <c r="H153" s="49">
        <f t="shared" si="29"/>
        <v>0</v>
      </c>
      <c r="I153" s="49">
        <f t="shared" si="29"/>
        <v>0</v>
      </c>
      <c r="J153" s="49">
        <f t="shared" si="29"/>
        <v>0</v>
      </c>
      <c r="K153" s="49">
        <f t="shared" si="29"/>
        <v>0</v>
      </c>
      <c r="L153" s="49">
        <f t="shared" si="29"/>
        <v>0</v>
      </c>
      <c r="M153" s="49">
        <f t="shared" si="29"/>
        <v>0</v>
      </c>
      <c r="N153" s="49">
        <f t="shared" si="29"/>
        <v>0</v>
      </c>
      <c r="O153" s="53">
        <f>SUM(O154:O155)</f>
        <v>3872.98</v>
      </c>
      <c r="Q153" s="42"/>
    </row>
    <row r="154" spans="1:17" s="5" customFormat="1" x14ac:dyDescent="0.25">
      <c r="A154" s="54" t="s">
        <v>1</v>
      </c>
      <c r="B154" s="77" t="s">
        <v>10</v>
      </c>
      <c r="C154" s="77"/>
      <c r="D154" s="77"/>
      <c r="E154" s="77"/>
      <c r="F154" s="54"/>
      <c r="G154" s="54"/>
      <c r="H154" s="54"/>
      <c r="I154" s="54"/>
      <c r="J154" s="54"/>
      <c r="K154" s="54"/>
      <c r="L154" s="54"/>
      <c r="M154" s="54"/>
      <c r="N154" s="54"/>
      <c r="O154" s="55"/>
      <c r="Q154" s="37"/>
    </row>
    <row r="155" spans="1:17" s="1" customFormat="1" x14ac:dyDescent="0.25">
      <c r="A155" s="47" t="s">
        <v>19</v>
      </c>
      <c r="B155" s="67" t="s">
        <v>221</v>
      </c>
      <c r="C155" s="54" t="s">
        <v>222</v>
      </c>
      <c r="D155" s="67"/>
      <c r="E155" s="67"/>
      <c r="F155" s="54"/>
      <c r="G155" s="54">
        <v>1</v>
      </c>
      <c r="H155" s="54"/>
      <c r="I155" s="54"/>
      <c r="J155" s="54"/>
      <c r="K155" s="54"/>
      <c r="L155" s="54"/>
      <c r="M155" s="54"/>
      <c r="N155" s="54"/>
      <c r="O155" s="68">
        <v>3872.98</v>
      </c>
      <c r="P155" s="69">
        <v>3872.98</v>
      </c>
      <c r="Q155" s="38"/>
    </row>
    <row r="156" spans="1:17" s="1" customFormat="1" x14ac:dyDescent="0.25">
      <c r="A156" s="52">
        <v>34</v>
      </c>
      <c r="B156" s="45" t="s">
        <v>236</v>
      </c>
      <c r="C156" s="49"/>
      <c r="D156" s="49" t="s">
        <v>19</v>
      </c>
      <c r="E156" s="45" t="s">
        <v>216</v>
      </c>
      <c r="F156" s="49">
        <f>SUM(F157:F158)</f>
        <v>0</v>
      </c>
      <c r="G156" s="49">
        <f t="shared" ref="G156:N156" si="30">SUM(G157:G158)</f>
        <v>1</v>
      </c>
      <c r="H156" s="49">
        <f t="shared" si="30"/>
        <v>0</v>
      </c>
      <c r="I156" s="49">
        <f t="shared" si="30"/>
        <v>0</v>
      </c>
      <c r="J156" s="49">
        <f t="shared" si="30"/>
        <v>0</v>
      </c>
      <c r="K156" s="49">
        <f t="shared" si="30"/>
        <v>0</v>
      </c>
      <c r="L156" s="49">
        <f t="shared" si="30"/>
        <v>0</v>
      </c>
      <c r="M156" s="49">
        <f t="shared" si="30"/>
        <v>0</v>
      </c>
      <c r="N156" s="49">
        <f t="shared" si="30"/>
        <v>0</v>
      </c>
      <c r="O156" s="53">
        <f>SUM(O157:O158)</f>
        <v>3872.98</v>
      </c>
      <c r="Q156" s="38"/>
    </row>
    <row r="157" spans="1:17" s="5" customFormat="1" x14ac:dyDescent="0.25">
      <c r="A157" s="54" t="s">
        <v>1</v>
      </c>
      <c r="B157" s="77" t="s">
        <v>10</v>
      </c>
      <c r="C157" s="77"/>
      <c r="D157" s="77"/>
      <c r="E157" s="77"/>
      <c r="F157" s="54"/>
      <c r="G157" s="54"/>
      <c r="H157" s="54"/>
      <c r="I157" s="54"/>
      <c r="J157" s="54"/>
      <c r="K157" s="54"/>
      <c r="L157" s="54"/>
      <c r="M157" s="54"/>
      <c r="N157" s="54"/>
      <c r="O157" s="55"/>
      <c r="Q157" s="37"/>
    </row>
    <row r="158" spans="1:17" s="5" customFormat="1" x14ac:dyDescent="0.25">
      <c r="A158" s="47" t="s">
        <v>19</v>
      </c>
      <c r="B158" s="67" t="s">
        <v>241</v>
      </c>
      <c r="C158" s="54" t="s">
        <v>242</v>
      </c>
      <c r="D158" s="67"/>
      <c r="E158" s="67"/>
      <c r="F158" s="54"/>
      <c r="G158" s="54">
        <v>1</v>
      </c>
      <c r="H158" s="54"/>
      <c r="I158" s="54"/>
      <c r="J158" s="54"/>
      <c r="K158" s="54"/>
      <c r="L158" s="54"/>
      <c r="M158" s="54"/>
      <c r="N158" s="54"/>
      <c r="O158" s="68">
        <v>3872.98</v>
      </c>
      <c r="P158" s="69">
        <v>3872.98</v>
      </c>
      <c r="Q158" s="37"/>
    </row>
    <row r="159" spans="1:17" s="1" customFormat="1" x14ac:dyDescent="0.25">
      <c r="A159" s="52">
        <v>35</v>
      </c>
      <c r="B159" s="45" t="s">
        <v>243</v>
      </c>
      <c r="C159" s="49"/>
      <c r="D159" s="49" t="s">
        <v>19</v>
      </c>
      <c r="E159" s="45" t="s">
        <v>244</v>
      </c>
      <c r="F159" s="49">
        <f>SUM(F160:F161)</f>
        <v>1</v>
      </c>
      <c r="G159" s="49">
        <f t="shared" ref="G159:N159" si="31">SUM(G160:G161)</f>
        <v>0</v>
      </c>
      <c r="H159" s="49">
        <f t="shared" si="31"/>
        <v>0</v>
      </c>
      <c r="I159" s="49">
        <f t="shared" si="31"/>
        <v>0</v>
      </c>
      <c r="J159" s="49">
        <f t="shared" si="31"/>
        <v>0</v>
      </c>
      <c r="K159" s="49">
        <f t="shared" si="31"/>
        <v>0</v>
      </c>
      <c r="L159" s="49">
        <f t="shared" si="31"/>
        <v>0</v>
      </c>
      <c r="M159" s="49">
        <f t="shared" si="31"/>
        <v>0</v>
      </c>
      <c r="N159" s="49">
        <f t="shared" si="31"/>
        <v>0</v>
      </c>
      <c r="O159" s="53">
        <f>SUM(O160:O161)</f>
        <v>3846.02</v>
      </c>
      <c r="Q159" s="38"/>
    </row>
    <row r="160" spans="1:17" s="5" customFormat="1" x14ac:dyDescent="0.25">
      <c r="A160" s="54" t="s">
        <v>1</v>
      </c>
      <c r="B160" s="77" t="s">
        <v>10</v>
      </c>
      <c r="C160" s="77"/>
      <c r="D160" s="77"/>
      <c r="E160" s="77"/>
      <c r="F160" s="54"/>
      <c r="G160" s="54"/>
      <c r="H160" s="54"/>
      <c r="I160" s="54"/>
      <c r="J160" s="54"/>
      <c r="K160" s="54"/>
      <c r="L160" s="54"/>
      <c r="M160" s="54"/>
      <c r="N160" s="54"/>
      <c r="O160" s="55"/>
      <c r="Q160" s="37"/>
    </row>
    <row r="161" spans="1:19" s="5" customFormat="1" x14ac:dyDescent="0.25">
      <c r="A161" s="47" t="s">
        <v>19</v>
      </c>
      <c r="B161" s="67" t="s">
        <v>245</v>
      </c>
      <c r="C161" s="54" t="s">
        <v>246</v>
      </c>
      <c r="D161" s="67"/>
      <c r="E161" s="67"/>
      <c r="F161" s="54">
        <v>1</v>
      </c>
      <c r="G161" s="54"/>
      <c r="H161" s="54"/>
      <c r="I161" s="54"/>
      <c r="J161" s="54"/>
      <c r="K161" s="54"/>
      <c r="L161" s="54"/>
      <c r="M161" s="54"/>
      <c r="N161" s="54"/>
      <c r="O161" s="68">
        <v>3846.02</v>
      </c>
      <c r="P161" s="69">
        <v>3846.02</v>
      </c>
      <c r="Q161" s="37"/>
    </row>
    <row r="162" spans="1:19" s="1" customFormat="1" x14ac:dyDescent="0.25">
      <c r="A162" s="52">
        <v>36</v>
      </c>
      <c r="B162" s="45" t="s">
        <v>247</v>
      </c>
      <c r="C162" s="49"/>
      <c r="D162" s="49" t="s">
        <v>19</v>
      </c>
      <c r="E162" s="45" t="s">
        <v>248</v>
      </c>
      <c r="F162" s="49">
        <f>SUM(F163:F165)</f>
        <v>1</v>
      </c>
      <c r="G162" s="49">
        <f t="shared" ref="G162:N162" si="32">SUM(G163:G165)</f>
        <v>1</v>
      </c>
      <c r="H162" s="49">
        <f t="shared" si="32"/>
        <v>0</v>
      </c>
      <c r="I162" s="49">
        <f t="shared" si="32"/>
        <v>0</v>
      </c>
      <c r="J162" s="49">
        <f t="shared" si="32"/>
        <v>0</v>
      </c>
      <c r="K162" s="49">
        <f t="shared" si="32"/>
        <v>0</v>
      </c>
      <c r="L162" s="49">
        <f t="shared" si="32"/>
        <v>0</v>
      </c>
      <c r="M162" s="49">
        <f t="shared" si="32"/>
        <v>0</v>
      </c>
      <c r="N162" s="49">
        <f t="shared" si="32"/>
        <v>0</v>
      </c>
      <c r="O162" s="53">
        <f>SUM(O163:O165)</f>
        <v>7719</v>
      </c>
      <c r="Q162" s="38"/>
    </row>
    <row r="163" spans="1:19" s="5" customFormat="1" x14ac:dyDescent="0.25">
      <c r="A163" s="54" t="s">
        <v>1</v>
      </c>
      <c r="B163" s="77" t="s">
        <v>10</v>
      </c>
      <c r="C163" s="77"/>
      <c r="D163" s="77"/>
      <c r="E163" s="77"/>
      <c r="F163" s="54"/>
      <c r="G163" s="54"/>
      <c r="H163" s="54"/>
      <c r="I163" s="54"/>
      <c r="J163" s="54"/>
      <c r="K163" s="54"/>
      <c r="L163" s="54"/>
      <c r="M163" s="54"/>
      <c r="N163" s="54"/>
      <c r="O163" s="55"/>
      <c r="Q163" s="37"/>
    </row>
    <row r="164" spans="1:19" s="1" customFormat="1" x14ac:dyDescent="0.25">
      <c r="A164" s="47" t="s">
        <v>19</v>
      </c>
      <c r="B164" s="67" t="s">
        <v>249</v>
      </c>
      <c r="C164" s="54" t="s">
        <v>250</v>
      </c>
      <c r="D164" s="67"/>
      <c r="E164" s="67"/>
      <c r="F164" s="54"/>
      <c r="G164" s="54">
        <v>1</v>
      </c>
      <c r="H164" s="54"/>
      <c r="I164" s="54"/>
      <c r="J164" s="54"/>
      <c r="K164" s="54"/>
      <c r="L164" s="54"/>
      <c r="M164" s="54"/>
      <c r="N164" s="54"/>
      <c r="O164" s="68">
        <v>3872.98</v>
      </c>
      <c r="P164" s="69">
        <v>3872.98</v>
      </c>
      <c r="Q164" s="38"/>
    </row>
    <row r="165" spans="1:19" s="1" customFormat="1" x14ac:dyDescent="0.25">
      <c r="A165" s="47" t="s">
        <v>19</v>
      </c>
      <c r="B165" s="67" t="s">
        <v>223</v>
      </c>
      <c r="C165" s="54" t="s">
        <v>224</v>
      </c>
      <c r="D165" s="67"/>
      <c r="E165" s="67"/>
      <c r="F165" s="54">
        <v>1</v>
      </c>
      <c r="G165" s="54"/>
      <c r="H165" s="54"/>
      <c r="I165" s="54"/>
      <c r="J165" s="54"/>
      <c r="K165" s="54"/>
      <c r="L165" s="54"/>
      <c r="M165" s="54"/>
      <c r="N165" s="54"/>
      <c r="O165" s="68">
        <v>3846.02</v>
      </c>
      <c r="P165" s="69">
        <v>3846.02</v>
      </c>
      <c r="Q165" s="38"/>
    </row>
    <row r="166" spans="1:19" s="1" customFormat="1" x14ac:dyDescent="0.25">
      <c r="A166" s="52">
        <v>37</v>
      </c>
      <c r="B166" s="45" t="s">
        <v>251</v>
      </c>
      <c r="C166" s="49"/>
      <c r="D166" s="49" t="s">
        <v>19</v>
      </c>
      <c r="E166" s="45" t="s">
        <v>252</v>
      </c>
      <c r="F166" s="49">
        <f>SUM(F167:F169)</f>
        <v>1</v>
      </c>
      <c r="G166" s="49">
        <f t="shared" ref="G166:N166" si="33">SUM(G167:G169)</f>
        <v>1</v>
      </c>
      <c r="H166" s="49">
        <f t="shared" si="33"/>
        <v>0</v>
      </c>
      <c r="I166" s="49">
        <f t="shared" si="33"/>
        <v>0</v>
      </c>
      <c r="J166" s="49">
        <f t="shared" si="33"/>
        <v>0</v>
      </c>
      <c r="K166" s="49">
        <f t="shared" si="33"/>
        <v>0</v>
      </c>
      <c r="L166" s="49">
        <f t="shared" si="33"/>
        <v>0</v>
      </c>
      <c r="M166" s="49">
        <f t="shared" si="33"/>
        <v>0</v>
      </c>
      <c r="N166" s="49">
        <f t="shared" si="33"/>
        <v>0</v>
      </c>
      <c r="O166" s="53">
        <f>SUM(O167:O169)</f>
        <v>7719</v>
      </c>
      <c r="Q166" s="38"/>
    </row>
    <row r="167" spans="1:19" s="5" customFormat="1" x14ac:dyDescent="0.25">
      <c r="A167" s="54" t="s">
        <v>1</v>
      </c>
      <c r="B167" s="77" t="s">
        <v>10</v>
      </c>
      <c r="C167" s="77"/>
      <c r="D167" s="77"/>
      <c r="E167" s="77"/>
      <c r="F167" s="54"/>
      <c r="G167" s="54"/>
      <c r="H167" s="54"/>
      <c r="I167" s="54"/>
      <c r="J167" s="54"/>
      <c r="K167" s="54"/>
      <c r="L167" s="54"/>
      <c r="M167" s="54"/>
      <c r="N167" s="54"/>
      <c r="O167" s="55"/>
      <c r="Q167" s="37"/>
      <c r="S167" s="38"/>
    </row>
    <row r="168" spans="1:19" s="5" customFormat="1" x14ac:dyDescent="0.25">
      <c r="A168" s="47" t="s">
        <v>19</v>
      </c>
      <c r="B168" s="67" t="s">
        <v>237</v>
      </c>
      <c r="C168" s="54" t="s">
        <v>238</v>
      </c>
      <c r="D168" s="67"/>
      <c r="E168" s="67"/>
      <c r="F168" s="54"/>
      <c r="G168" s="54">
        <v>1</v>
      </c>
      <c r="H168" s="54"/>
      <c r="I168" s="54"/>
      <c r="J168" s="54"/>
      <c r="K168" s="54"/>
      <c r="L168" s="54"/>
      <c r="M168" s="54"/>
      <c r="N168" s="54"/>
      <c r="O168" s="68">
        <v>3872.98</v>
      </c>
      <c r="P168" s="69">
        <v>3872.98</v>
      </c>
      <c r="Q168" s="37"/>
      <c r="S168" s="38">
        <v>88458.46</v>
      </c>
    </row>
    <row r="169" spans="1:19" s="5" customFormat="1" x14ac:dyDescent="0.25">
      <c r="A169" s="47" t="s">
        <v>19</v>
      </c>
      <c r="B169" s="67" t="s">
        <v>219</v>
      </c>
      <c r="C169" s="54" t="s">
        <v>220</v>
      </c>
      <c r="D169" s="67"/>
      <c r="E169" s="67"/>
      <c r="F169" s="54">
        <v>1</v>
      </c>
      <c r="G169" s="54"/>
      <c r="H169" s="54"/>
      <c r="I169" s="54"/>
      <c r="J169" s="54"/>
      <c r="K169" s="54"/>
      <c r="L169" s="54"/>
      <c r="M169" s="54"/>
      <c r="N169" s="54"/>
      <c r="O169" s="68">
        <v>3846.02</v>
      </c>
      <c r="P169" s="69">
        <v>3846.02</v>
      </c>
      <c r="Q169" s="37"/>
      <c r="S169" s="38">
        <v>209140.92</v>
      </c>
    </row>
    <row r="170" spans="1:19" s="1" customFormat="1" x14ac:dyDescent="0.25">
      <c r="A170" s="52">
        <v>38</v>
      </c>
      <c r="B170" s="45" t="s">
        <v>255</v>
      </c>
      <c r="C170" s="49"/>
      <c r="D170" s="49" t="s">
        <v>19</v>
      </c>
      <c r="E170" s="45" t="s">
        <v>244</v>
      </c>
      <c r="F170" s="49">
        <f>SUM(F171:F172)</f>
        <v>0</v>
      </c>
      <c r="G170" s="49">
        <f t="shared" ref="G170:N170" si="34">SUM(G171:G172)</f>
        <v>1</v>
      </c>
      <c r="H170" s="49">
        <f t="shared" si="34"/>
        <v>0</v>
      </c>
      <c r="I170" s="49">
        <f t="shared" si="34"/>
        <v>0</v>
      </c>
      <c r="J170" s="49">
        <f t="shared" si="34"/>
        <v>0</v>
      </c>
      <c r="K170" s="49">
        <f t="shared" si="34"/>
        <v>0</v>
      </c>
      <c r="L170" s="49">
        <f t="shared" si="34"/>
        <v>0</v>
      </c>
      <c r="M170" s="49">
        <f t="shared" si="34"/>
        <v>0</v>
      </c>
      <c r="N170" s="49">
        <f t="shared" si="34"/>
        <v>0</v>
      </c>
      <c r="O170" s="53">
        <f>SUM(O171:O172)</f>
        <v>3872.98</v>
      </c>
      <c r="Q170" s="38"/>
      <c r="S170" s="9">
        <v>17242.05</v>
      </c>
    </row>
    <row r="171" spans="1:19" s="1" customFormat="1" x14ac:dyDescent="0.25">
      <c r="A171" s="54" t="s">
        <v>1</v>
      </c>
      <c r="B171" s="77" t="s">
        <v>10</v>
      </c>
      <c r="C171" s="77"/>
      <c r="D171" s="77"/>
      <c r="E171" s="77"/>
      <c r="F171" s="54"/>
      <c r="G171" s="54"/>
      <c r="H171" s="54"/>
      <c r="I171" s="54"/>
      <c r="J171" s="54"/>
      <c r="K171" s="54"/>
      <c r="L171" s="54"/>
      <c r="M171" s="54"/>
      <c r="N171" s="54"/>
      <c r="O171" s="55"/>
      <c r="Q171" s="38"/>
      <c r="S171" s="38"/>
    </row>
    <row r="172" spans="1:19" s="5" customFormat="1" x14ac:dyDescent="0.25">
      <c r="A172" s="47" t="s">
        <v>19</v>
      </c>
      <c r="B172" s="67" t="s">
        <v>256</v>
      </c>
      <c r="C172" s="54" t="s">
        <v>257</v>
      </c>
      <c r="D172" s="67"/>
      <c r="E172" s="67"/>
      <c r="F172" s="54"/>
      <c r="G172" s="54">
        <v>1</v>
      </c>
      <c r="H172" s="54"/>
      <c r="I172" s="54"/>
      <c r="J172" s="54"/>
      <c r="K172" s="54"/>
      <c r="L172" s="54"/>
      <c r="M172" s="54"/>
      <c r="N172" s="54"/>
      <c r="O172" s="68">
        <v>3872.98</v>
      </c>
      <c r="P172" s="69">
        <v>3872.98</v>
      </c>
      <c r="Q172" s="37"/>
      <c r="S172" s="38">
        <f>(3846.02/30*28)*8</f>
        <v>28716.949333333338</v>
      </c>
    </row>
    <row r="173" spans="1:19" s="1" customFormat="1" x14ac:dyDescent="0.25">
      <c r="A173" s="52">
        <v>39</v>
      </c>
      <c r="B173" s="45" t="s">
        <v>258</v>
      </c>
      <c r="C173" s="49"/>
      <c r="D173" s="49" t="s">
        <v>19</v>
      </c>
      <c r="E173" s="45" t="s">
        <v>259</v>
      </c>
      <c r="F173" s="49">
        <f>SUM(F174:F175)</f>
        <v>1</v>
      </c>
      <c r="G173" s="49">
        <f t="shared" ref="G173:N173" si="35">SUM(G174:G175)</f>
        <v>0</v>
      </c>
      <c r="H173" s="49">
        <f t="shared" si="35"/>
        <v>0</v>
      </c>
      <c r="I173" s="49">
        <f t="shared" si="35"/>
        <v>0</v>
      </c>
      <c r="J173" s="49">
        <f t="shared" si="35"/>
        <v>0</v>
      </c>
      <c r="K173" s="49">
        <f t="shared" si="35"/>
        <v>0</v>
      </c>
      <c r="L173" s="49">
        <f t="shared" si="35"/>
        <v>0</v>
      </c>
      <c r="M173" s="49">
        <f t="shared" si="35"/>
        <v>0</v>
      </c>
      <c r="N173" s="49">
        <f t="shared" si="35"/>
        <v>0</v>
      </c>
      <c r="O173" s="53">
        <f>SUM(O174:O175)</f>
        <v>3846.02</v>
      </c>
      <c r="Q173" s="38"/>
      <c r="S173" s="38">
        <f>(3872.98/30*28)*12</f>
        <v>43377.376000000004</v>
      </c>
    </row>
    <row r="174" spans="1:19" s="5" customFormat="1" x14ac:dyDescent="0.25">
      <c r="A174" s="54" t="s">
        <v>1</v>
      </c>
      <c r="B174" s="77" t="s">
        <v>10</v>
      </c>
      <c r="C174" s="77"/>
      <c r="D174" s="77"/>
      <c r="E174" s="77"/>
      <c r="F174" s="54"/>
      <c r="G174" s="54"/>
      <c r="H174" s="54"/>
      <c r="I174" s="54"/>
      <c r="J174" s="54"/>
      <c r="K174" s="54"/>
      <c r="L174" s="54"/>
      <c r="M174" s="54"/>
      <c r="N174" s="54"/>
      <c r="O174" s="55"/>
      <c r="Q174" s="37"/>
      <c r="S174" s="38">
        <f>SUM(S168:S173)</f>
        <v>386935.75533333333</v>
      </c>
    </row>
    <row r="175" spans="1:19" s="5" customFormat="1" x14ac:dyDescent="0.25">
      <c r="A175" s="47" t="s">
        <v>19</v>
      </c>
      <c r="B175" s="67" t="s">
        <v>260</v>
      </c>
      <c r="C175" s="54" t="s">
        <v>261</v>
      </c>
      <c r="D175" s="67"/>
      <c r="E175" s="67"/>
      <c r="F175" s="54">
        <v>1</v>
      </c>
      <c r="G175" s="54"/>
      <c r="H175" s="54"/>
      <c r="I175" s="54"/>
      <c r="J175" s="54"/>
      <c r="K175" s="54"/>
      <c r="L175" s="54"/>
      <c r="M175" s="54"/>
      <c r="N175" s="54"/>
      <c r="O175" s="68">
        <v>3846.02</v>
      </c>
      <c r="P175" s="69">
        <v>3846.02</v>
      </c>
      <c r="Q175" s="37"/>
      <c r="S175" s="38"/>
    </row>
    <row r="176" spans="1:19" s="5" customFormat="1" x14ac:dyDescent="0.25">
      <c r="A176" s="93"/>
      <c r="B176" s="94"/>
      <c r="C176" s="94"/>
      <c r="D176" s="94"/>
      <c r="E176" s="94"/>
      <c r="F176" s="94"/>
      <c r="G176" s="94"/>
      <c r="H176" s="94"/>
      <c r="I176" s="94"/>
      <c r="J176" s="94"/>
      <c r="K176" s="94"/>
      <c r="L176" s="94"/>
      <c r="M176" s="94"/>
      <c r="N176" s="94"/>
      <c r="O176" s="95"/>
      <c r="P176" s="92"/>
      <c r="Q176" s="37"/>
      <c r="S176" s="38"/>
    </row>
    <row r="177" spans="1:19" s="1" customFormat="1" x14ac:dyDescent="0.25">
      <c r="A177" s="52">
        <v>40</v>
      </c>
      <c r="B177" s="45" t="s">
        <v>262</v>
      </c>
      <c r="C177" s="49"/>
      <c r="D177" s="49" t="s">
        <v>19</v>
      </c>
      <c r="E177" s="45" t="s">
        <v>216</v>
      </c>
      <c r="F177" s="49">
        <f>SUM(F178:F180)</f>
        <v>0</v>
      </c>
      <c r="G177" s="49">
        <f t="shared" ref="G177:N177" si="36">SUM(G178:G180)</f>
        <v>2</v>
      </c>
      <c r="H177" s="49">
        <f t="shared" si="36"/>
        <v>0</v>
      </c>
      <c r="I177" s="49">
        <f t="shared" si="36"/>
        <v>0</v>
      </c>
      <c r="J177" s="49">
        <f t="shared" si="36"/>
        <v>0</v>
      </c>
      <c r="K177" s="49">
        <f t="shared" si="36"/>
        <v>0</v>
      </c>
      <c r="L177" s="49">
        <f t="shared" si="36"/>
        <v>0</v>
      </c>
      <c r="M177" s="49">
        <f t="shared" si="36"/>
        <v>0</v>
      </c>
      <c r="N177" s="49">
        <f t="shared" si="36"/>
        <v>0</v>
      </c>
      <c r="O177" s="53">
        <f>SUM(O178:O180)</f>
        <v>7745.96</v>
      </c>
      <c r="Q177" s="38"/>
    </row>
    <row r="178" spans="1:19" s="5" customFormat="1" x14ac:dyDescent="0.25">
      <c r="A178" s="54" t="s">
        <v>1</v>
      </c>
      <c r="B178" s="77" t="s">
        <v>10</v>
      </c>
      <c r="C178" s="77"/>
      <c r="D178" s="77"/>
      <c r="E178" s="77"/>
      <c r="F178" s="54"/>
      <c r="G178" s="54"/>
      <c r="H178" s="54"/>
      <c r="I178" s="54"/>
      <c r="J178" s="54"/>
      <c r="K178" s="54"/>
      <c r="L178" s="54"/>
      <c r="M178" s="54"/>
      <c r="N178" s="54"/>
      <c r="O178" s="55"/>
      <c r="Q178" s="37"/>
    </row>
    <row r="179" spans="1:19" s="5" customFormat="1" x14ac:dyDescent="0.25">
      <c r="A179" s="47" t="s">
        <v>19</v>
      </c>
      <c r="B179" s="67" t="s">
        <v>239</v>
      </c>
      <c r="C179" s="54" t="s">
        <v>240</v>
      </c>
      <c r="D179" s="67"/>
      <c r="E179" s="67"/>
      <c r="F179" s="54"/>
      <c r="G179" s="54">
        <v>1</v>
      </c>
      <c r="H179" s="54"/>
      <c r="I179" s="54"/>
      <c r="J179" s="54"/>
      <c r="K179" s="54"/>
      <c r="L179" s="54"/>
      <c r="M179" s="54"/>
      <c r="N179" s="54"/>
      <c r="O179" s="68">
        <v>3872.98</v>
      </c>
      <c r="P179" s="69">
        <v>3872.98</v>
      </c>
      <c r="Q179" s="37"/>
    </row>
    <row r="180" spans="1:19" s="1" customFormat="1" x14ac:dyDescent="0.25">
      <c r="A180" s="47" t="s">
        <v>19</v>
      </c>
      <c r="B180" s="67" t="s">
        <v>253</v>
      </c>
      <c r="C180" s="54" t="s">
        <v>254</v>
      </c>
      <c r="D180" s="67"/>
      <c r="E180" s="67"/>
      <c r="F180" s="54"/>
      <c r="G180" s="54">
        <v>1</v>
      </c>
      <c r="H180" s="54"/>
      <c r="I180" s="54"/>
      <c r="J180" s="54"/>
      <c r="K180" s="54"/>
      <c r="L180" s="54"/>
      <c r="M180" s="54"/>
      <c r="N180" s="54"/>
      <c r="O180" s="68">
        <v>3872.98</v>
      </c>
      <c r="P180" s="69">
        <v>3872.98</v>
      </c>
    </row>
    <row r="181" spans="1:19" s="28" customFormat="1" x14ac:dyDescent="0.25">
      <c r="A181" s="81" t="s">
        <v>263</v>
      </c>
      <c r="B181" s="81"/>
      <c r="C181" s="81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  <c r="S181" s="44">
        <f>S174-O208</f>
        <v>-5149.5946666666423</v>
      </c>
    </row>
    <row r="182" spans="1:19" s="30" customFormat="1" x14ac:dyDescent="0.25">
      <c r="A182" s="52">
        <v>41</v>
      </c>
      <c r="B182" s="45" t="s">
        <v>264</v>
      </c>
      <c r="C182" s="49"/>
      <c r="D182" s="49" t="s">
        <v>19</v>
      </c>
      <c r="E182" s="45" t="s">
        <v>265</v>
      </c>
      <c r="F182" s="49">
        <f>SUM(F183:F186)</f>
        <v>1</v>
      </c>
      <c r="G182" s="49">
        <f t="shared" ref="G182:N182" si="37">SUM(G183:G186)</f>
        <v>2</v>
      </c>
      <c r="H182" s="49">
        <f t="shared" si="37"/>
        <v>0</v>
      </c>
      <c r="I182" s="49">
        <f t="shared" si="37"/>
        <v>0</v>
      </c>
      <c r="J182" s="49">
        <f t="shared" si="37"/>
        <v>0</v>
      </c>
      <c r="K182" s="49">
        <f t="shared" si="37"/>
        <v>0</v>
      </c>
      <c r="L182" s="49">
        <f t="shared" si="37"/>
        <v>0</v>
      </c>
      <c r="M182" s="49">
        <f t="shared" si="37"/>
        <v>0</v>
      </c>
      <c r="N182" s="49">
        <f t="shared" si="37"/>
        <v>0</v>
      </c>
      <c r="O182" s="53">
        <f>SUM(O183:O186)</f>
        <v>11591.98</v>
      </c>
    </row>
    <row r="183" spans="1:19" s="1" customFormat="1" x14ac:dyDescent="0.25">
      <c r="A183" s="54" t="s">
        <v>1</v>
      </c>
      <c r="B183" s="77" t="s">
        <v>10</v>
      </c>
      <c r="C183" s="77"/>
      <c r="D183" s="77"/>
      <c r="E183" s="77"/>
      <c r="F183" s="54"/>
      <c r="G183" s="54"/>
      <c r="H183" s="54"/>
      <c r="I183" s="54"/>
      <c r="J183" s="54"/>
      <c r="K183" s="54"/>
      <c r="L183" s="54"/>
      <c r="M183" s="54"/>
      <c r="N183" s="54"/>
      <c r="O183" s="55"/>
      <c r="Q183" s="38"/>
    </row>
    <row r="184" spans="1:19" s="1" customFormat="1" x14ac:dyDescent="0.25">
      <c r="A184" s="47" t="s">
        <v>19</v>
      </c>
      <c r="B184" s="67" t="s">
        <v>266</v>
      </c>
      <c r="C184" s="54" t="s">
        <v>267</v>
      </c>
      <c r="D184" s="67"/>
      <c r="E184" s="67"/>
      <c r="F184" s="54">
        <v>1</v>
      </c>
      <c r="G184" s="54"/>
      <c r="H184" s="54"/>
      <c r="I184" s="54"/>
      <c r="J184" s="54"/>
      <c r="K184" s="54"/>
      <c r="L184" s="54"/>
      <c r="M184" s="54"/>
      <c r="N184" s="54"/>
      <c r="O184" s="68">
        <v>3846.02</v>
      </c>
      <c r="P184" s="69">
        <v>3846.02</v>
      </c>
    </row>
    <row r="185" spans="1:19" s="1" customFormat="1" x14ac:dyDescent="0.25">
      <c r="A185" s="47" t="s">
        <v>19</v>
      </c>
      <c r="B185" s="67" t="s">
        <v>268</v>
      </c>
      <c r="C185" s="54" t="s">
        <v>269</v>
      </c>
      <c r="D185" s="67"/>
      <c r="E185" s="67"/>
      <c r="F185" s="54"/>
      <c r="G185" s="54">
        <v>1</v>
      </c>
      <c r="H185" s="54"/>
      <c r="I185" s="54"/>
      <c r="J185" s="54"/>
      <c r="K185" s="54"/>
      <c r="L185" s="54"/>
      <c r="M185" s="54"/>
      <c r="N185" s="54"/>
      <c r="O185" s="68">
        <v>3872.98</v>
      </c>
      <c r="P185" s="69">
        <v>3872.98</v>
      </c>
    </row>
    <row r="186" spans="1:19" s="1" customFormat="1" x14ac:dyDescent="0.25">
      <c r="A186" s="47" t="s">
        <v>19</v>
      </c>
      <c r="B186" s="67" t="s">
        <v>270</v>
      </c>
      <c r="C186" s="54" t="s">
        <v>271</v>
      </c>
      <c r="D186" s="67"/>
      <c r="E186" s="67"/>
      <c r="F186" s="54"/>
      <c r="G186" s="54">
        <v>1</v>
      </c>
      <c r="H186" s="54"/>
      <c r="I186" s="54"/>
      <c r="J186" s="54"/>
      <c r="K186" s="54"/>
      <c r="L186" s="54"/>
      <c r="M186" s="54"/>
      <c r="N186" s="54"/>
      <c r="O186" s="68">
        <v>3872.98</v>
      </c>
      <c r="P186" s="69">
        <v>3872.98</v>
      </c>
    </row>
    <row r="187" spans="1:19" s="28" customFormat="1" x14ac:dyDescent="0.25">
      <c r="A187" s="81" t="s">
        <v>272</v>
      </c>
      <c r="B187" s="81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</row>
    <row r="188" spans="1:19" s="30" customFormat="1" x14ac:dyDescent="0.25">
      <c r="A188" s="52">
        <v>42</v>
      </c>
      <c r="B188" s="45" t="s">
        <v>264</v>
      </c>
      <c r="C188" s="49"/>
      <c r="D188" s="49" t="s">
        <v>19</v>
      </c>
      <c r="E188" s="45" t="s">
        <v>273</v>
      </c>
      <c r="F188" s="49">
        <f>SUM(F189:F191)</f>
        <v>0</v>
      </c>
      <c r="G188" s="49">
        <f t="shared" ref="G188:N188" si="38">SUM(G189:G191)</f>
        <v>2</v>
      </c>
      <c r="H188" s="49">
        <f t="shared" si="38"/>
        <v>0</v>
      </c>
      <c r="I188" s="49">
        <f t="shared" si="38"/>
        <v>0</v>
      </c>
      <c r="J188" s="49">
        <f t="shared" si="38"/>
        <v>0</v>
      </c>
      <c r="K188" s="49">
        <f t="shared" si="38"/>
        <v>0</v>
      </c>
      <c r="L188" s="49">
        <f t="shared" si="38"/>
        <v>0</v>
      </c>
      <c r="M188" s="49">
        <f t="shared" si="38"/>
        <v>0</v>
      </c>
      <c r="N188" s="49">
        <f t="shared" si="38"/>
        <v>0</v>
      </c>
      <c r="O188" s="53">
        <f>SUM(O189:O191)</f>
        <v>7745.96</v>
      </c>
    </row>
    <row r="189" spans="1:19" s="1" customFormat="1" x14ac:dyDescent="0.25">
      <c r="A189" s="54" t="s">
        <v>1</v>
      </c>
      <c r="B189" s="77" t="s">
        <v>10</v>
      </c>
      <c r="C189" s="77"/>
      <c r="D189" s="77"/>
      <c r="E189" s="77"/>
      <c r="F189" s="54"/>
      <c r="G189" s="54"/>
      <c r="H189" s="54"/>
      <c r="I189" s="54"/>
      <c r="J189" s="54"/>
      <c r="K189" s="54"/>
      <c r="L189" s="54"/>
      <c r="M189" s="54"/>
      <c r="N189" s="54"/>
      <c r="O189" s="55"/>
      <c r="Q189" s="38"/>
    </row>
    <row r="190" spans="1:19" s="1" customFormat="1" x14ac:dyDescent="0.25">
      <c r="A190" s="47" t="s">
        <v>19</v>
      </c>
      <c r="B190" s="67" t="s">
        <v>274</v>
      </c>
      <c r="C190" s="54" t="s">
        <v>275</v>
      </c>
      <c r="D190" s="67"/>
      <c r="E190" s="67"/>
      <c r="F190" s="54"/>
      <c r="G190" s="54">
        <v>1</v>
      </c>
      <c r="H190" s="54"/>
      <c r="I190" s="54"/>
      <c r="J190" s="54"/>
      <c r="K190" s="54"/>
      <c r="L190" s="54"/>
      <c r="M190" s="54"/>
      <c r="N190" s="54"/>
      <c r="O190" s="68">
        <v>3872.98</v>
      </c>
      <c r="P190" s="69">
        <v>3872.98</v>
      </c>
      <c r="Q190" s="38"/>
    </row>
    <row r="191" spans="1:19" s="1" customFormat="1" x14ac:dyDescent="0.25">
      <c r="A191" s="47" t="s">
        <v>19</v>
      </c>
      <c r="B191" s="67" t="s">
        <v>276</v>
      </c>
      <c r="C191" s="54" t="s">
        <v>277</v>
      </c>
      <c r="D191" s="67"/>
      <c r="E191" s="67"/>
      <c r="F191" s="54"/>
      <c r="G191" s="54">
        <v>1</v>
      </c>
      <c r="H191" s="54"/>
      <c r="I191" s="54"/>
      <c r="J191" s="54"/>
      <c r="K191" s="54"/>
      <c r="L191" s="54"/>
      <c r="M191" s="54"/>
      <c r="N191" s="54"/>
      <c r="O191" s="68">
        <v>3872.98</v>
      </c>
      <c r="P191" s="69">
        <v>3872.98</v>
      </c>
      <c r="Q191" s="38"/>
    </row>
    <row r="192" spans="1:19" s="1" customFormat="1" x14ac:dyDescent="0.25">
      <c r="A192" s="78" t="s">
        <v>278</v>
      </c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80"/>
      <c r="Q192" s="38"/>
    </row>
    <row r="193" spans="1:17" s="31" customFormat="1" x14ac:dyDescent="0.25">
      <c r="A193" s="52">
        <v>43</v>
      </c>
      <c r="B193" s="45" t="s">
        <v>264</v>
      </c>
      <c r="C193" s="49"/>
      <c r="D193" s="49" t="s">
        <v>19</v>
      </c>
      <c r="E193" s="45" t="s">
        <v>279</v>
      </c>
      <c r="F193" s="49">
        <f>SUM(F194:F198)</f>
        <v>0</v>
      </c>
      <c r="G193" s="49">
        <f t="shared" ref="G193:N193" si="39">SUM(G194:G198)</f>
        <v>4</v>
      </c>
      <c r="H193" s="49">
        <f t="shared" si="39"/>
        <v>0</v>
      </c>
      <c r="I193" s="49">
        <f t="shared" si="39"/>
        <v>0</v>
      </c>
      <c r="J193" s="49">
        <f t="shared" si="39"/>
        <v>0</v>
      </c>
      <c r="K193" s="49">
        <f t="shared" si="39"/>
        <v>0</v>
      </c>
      <c r="L193" s="49">
        <f t="shared" si="39"/>
        <v>0</v>
      </c>
      <c r="M193" s="49">
        <f t="shared" si="39"/>
        <v>0</v>
      </c>
      <c r="N193" s="49">
        <f t="shared" si="39"/>
        <v>0</v>
      </c>
      <c r="O193" s="53">
        <f>SUM(O194:O198)</f>
        <v>15491.92</v>
      </c>
      <c r="Q193" s="42"/>
    </row>
    <row r="194" spans="1:17" s="5" customFormat="1" x14ac:dyDescent="0.25">
      <c r="A194" s="54" t="s">
        <v>1</v>
      </c>
      <c r="B194" s="77" t="s">
        <v>10</v>
      </c>
      <c r="C194" s="77"/>
      <c r="D194" s="77"/>
      <c r="E194" s="77"/>
      <c r="F194" s="54"/>
      <c r="G194" s="54"/>
      <c r="H194" s="54"/>
      <c r="I194" s="54"/>
      <c r="J194" s="54"/>
      <c r="K194" s="54"/>
      <c r="L194" s="54"/>
      <c r="M194" s="54"/>
      <c r="N194" s="54"/>
      <c r="O194" s="55"/>
      <c r="Q194" s="37"/>
    </row>
    <row r="195" spans="1:17" s="1" customFormat="1" x14ac:dyDescent="0.25">
      <c r="A195" s="47" t="s">
        <v>19</v>
      </c>
      <c r="B195" s="67" t="s">
        <v>280</v>
      </c>
      <c r="C195" s="54" t="s">
        <v>281</v>
      </c>
      <c r="D195" s="67"/>
      <c r="E195" s="67"/>
      <c r="F195" s="54"/>
      <c r="G195" s="54">
        <v>1</v>
      </c>
      <c r="H195" s="54"/>
      <c r="I195" s="54"/>
      <c r="J195" s="54"/>
      <c r="K195" s="54"/>
      <c r="L195" s="54"/>
      <c r="M195" s="54"/>
      <c r="N195" s="54"/>
      <c r="O195" s="68">
        <v>3872.98</v>
      </c>
      <c r="Q195" s="38"/>
    </row>
    <row r="196" spans="1:17" s="1" customFormat="1" x14ac:dyDescent="0.25">
      <c r="A196" s="47" t="s">
        <v>19</v>
      </c>
      <c r="B196" s="67" t="s">
        <v>282</v>
      </c>
      <c r="C196" s="54" t="s">
        <v>283</v>
      </c>
      <c r="D196" s="67"/>
      <c r="E196" s="67"/>
      <c r="F196" s="54"/>
      <c r="G196" s="54">
        <v>1</v>
      </c>
      <c r="H196" s="54"/>
      <c r="I196" s="54"/>
      <c r="J196" s="54"/>
      <c r="K196" s="54"/>
      <c r="L196" s="54"/>
      <c r="M196" s="54"/>
      <c r="N196" s="54"/>
      <c r="O196" s="68">
        <v>3872.98</v>
      </c>
      <c r="Q196" s="38"/>
    </row>
    <row r="197" spans="1:17" s="1" customFormat="1" x14ac:dyDescent="0.25">
      <c r="A197" s="47" t="s">
        <v>19</v>
      </c>
      <c r="B197" s="67" t="s">
        <v>284</v>
      </c>
      <c r="C197" s="54" t="s">
        <v>285</v>
      </c>
      <c r="D197" s="67"/>
      <c r="E197" s="67"/>
      <c r="F197" s="54"/>
      <c r="G197" s="54">
        <v>1</v>
      </c>
      <c r="H197" s="54"/>
      <c r="I197" s="54"/>
      <c r="J197" s="54"/>
      <c r="K197" s="54"/>
      <c r="L197" s="54"/>
      <c r="M197" s="54"/>
      <c r="N197" s="54"/>
      <c r="O197" s="68">
        <v>3872.98</v>
      </c>
      <c r="Q197" s="38"/>
    </row>
    <row r="198" spans="1:17" s="1" customFormat="1" x14ac:dyDescent="0.25">
      <c r="A198" s="47" t="s">
        <v>19</v>
      </c>
      <c r="B198" s="67" t="s">
        <v>286</v>
      </c>
      <c r="C198" s="54" t="s">
        <v>287</v>
      </c>
      <c r="D198" s="67"/>
      <c r="E198" s="67"/>
      <c r="F198" s="54"/>
      <c r="G198" s="54">
        <v>1</v>
      </c>
      <c r="H198" s="54"/>
      <c r="I198" s="54"/>
      <c r="J198" s="54"/>
      <c r="K198" s="54"/>
      <c r="L198" s="54"/>
      <c r="M198" s="54"/>
      <c r="N198" s="54"/>
      <c r="O198" s="68">
        <v>3872.98</v>
      </c>
      <c r="Q198" s="38"/>
    </row>
    <row r="199" spans="1:17" s="31" customFormat="1" x14ac:dyDescent="0.25">
      <c r="A199" s="52">
        <v>44</v>
      </c>
      <c r="B199" s="45" t="s">
        <v>288</v>
      </c>
      <c r="C199" s="49"/>
      <c r="D199" s="49" t="s">
        <v>19</v>
      </c>
      <c r="E199" s="45" t="s">
        <v>279</v>
      </c>
      <c r="F199" s="49">
        <f>SUM(F200:F201)</f>
        <v>0</v>
      </c>
      <c r="G199" s="49">
        <f t="shared" ref="G199:N199" si="40">SUM(G200:G201)</f>
        <v>1</v>
      </c>
      <c r="H199" s="49">
        <f t="shared" si="40"/>
        <v>0</v>
      </c>
      <c r="I199" s="49">
        <f t="shared" si="40"/>
        <v>0</v>
      </c>
      <c r="J199" s="49">
        <f t="shared" si="40"/>
        <v>0</v>
      </c>
      <c r="K199" s="49">
        <f t="shared" si="40"/>
        <v>0</v>
      </c>
      <c r="L199" s="49">
        <f t="shared" si="40"/>
        <v>0</v>
      </c>
      <c r="M199" s="49">
        <f t="shared" si="40"/>
        <v>0</v>
      </c>
      <c r="N199" s="49">
        <f t="shared" si="40"/>
        <v>0</v>
      </c>
      <c r="O199" s="53">
        <f>SUM(O200:O201)</f>
        <v>3872.98</v>
      </c>
      <c r="Q199" s="42"/>
    </row>
    <row r="200" spans="1:17" s="5" customFormat="1" x14ac:dyDescent="0.25">
      <c r="A200" s="54" t="s">
        <v>1</v>
      </c>
      <c r="B200" s="77" t="s">
        <v>10</v>
      </c>
      <c r="C200" s="77"/>
      <c r="D200" s="77"/>
      <c r="E200" s="77"/>
      <c r="F200" s="54"/>
      <c r="G200" s="54"/>
      <c r="H200" s="54"/>
      <c r="I200" s="54"/>
      <c r="J200" s="54"/>
      <c r="K200" s="54"/>
      <c r="L200" s="54"/>
      <c r="M200" s="54"/>
      <c r="N200" s="54"/>
      <c r="O200" s="55"/>
      <c r="Q200" s="37"/>
    </row>
    <row r="201" spans="1:17" s="1" customFormat="1" x14ac:dyDescent="0.25">
      <c r="A201" s="47" t="s">
        <v>19</v>
      </c>
      <c r="B201" s="67" t="s">
        <v>289</v>
      </c>
      <c r="C201" s="54" t="s">
        <v>290</v>
      </c>
      <c r="D201" s="67"/>
      <c r="E201" s="67"/>
      <c r="F201" s="54"/>
      <c r="G201" s="54">
        <v>1</v>
      </c>
      <c r="H201" s="54"/>
      <c r="I201" s="54"/>
      <c r="J201" s="54"/>
      <c r="K201" s="54"/>
      <c r="L201" s="54"/>
      <c r="M201" s="54"/>
      <c r="N201" s="54"/>
      <c r="O201" s="68">
        <v>3872.98</v>
      </c>
      <c r="Q201" s="38"/>
    </row>
    <row r="202" spans="1:17" s="1" customFormat="1" x14ac:dyDescent="0.25">
      <c r="A202" s="78" t="s">
        <v>291</v>
      </c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80"/>
      <c r="Q202" s="38"/>
    </row>
    <row r="203" spans="1:17" s="31" customFormat="1" x14ac:dyDescent="0.25">
      <c r="A203" s="52">
        <v>45</v>
      </c>
      <c r="B203" s="45" t="s">
        <v>264</v>
      </c>
      <c r="C203" s="49"/>
      <c r="D203" s="49" t="s">
        <v>19</v>
      </c>
      <c r="E203" s="45" t="s">
        <v>292</v>
      </c>
      <c r="F203" s="49">
        <f>SUM(F204:F207)</f>
        <v>0</v>
      </c>
      <c r="G203" s="49">
        <f t="shared" ref="G203:N203" si="41">SUM(G204:G207)</f>
        <v>3</v>
      </c>
      <c r="H203" s="49">
        <f t="shared" si="41"/>
        <v>0</v>
      </c>
      <c r="I203" s="49">
        <f t="shared" si="41"/>
        <v>0</v>
      </c>
      <c r="J203" s="49">
        <f t="shared" si="41"/>
        <v>0</v>
      </c>
      <c r="K203" s="49">
        <f t="shared" si="41"/>
        <v>0</v>
      </c>
      <c r="L203" s="49">
        <f t="shared" si="41"/>
        <v>0</v>
      </c>
      <c r="M203" s="49">
        <f t="shared" si="41"/>
        <v>0</v>
      </c>
      <c r="N203" s="49">
        <f t="shared" si="41"/>
        <v>0</v>
      </c>
      <c r="O203" s="53">
        <f>SUM(O204:O207)</f>
        <v>11618.94</v>
      </c>
      <c r="Q203" s="42"/>
    </row>
    <row r="204" spans="1:17" s="5" customFormat="1" x14ac:dyDescent="0.25">
      <c r="A204" s="54" t="s">
        <v>1</v>
      </c>
      <c r="B204" s="77" t="s">
        <v>10</v>
      </c>
      <c r="C204" s="77"/>
      <c r="D204" s="77"/>
      <c r="E204" s="77"/>
      <c r="F204" s="54"/>
      <c r="G204" s="54"/>
      <c r="H204" s="54"/>
      <c r="I204" s="54"/>
      <c r="J204" s="54"/>
      <c r="K204" s="54"/>
      <c r="L204" s="54"/>
      <c r="M204" s="54"/>
      <c r="N204" s="54"/>
      <c r="O204" s="55"/>
      <c r="Q204" s="37"/>
    </row>
    <row r="205" spans="1:17" s="1" customFormat="1" x14ac:dyDescent="0.25">
      <c r="A205" s="47" t="s">
        <v>19</v>
      </c>
      <c r="B205" s="67" t="s">
        <v>293</v>
      </c>
      <c r="C205" s="54" t="s">
        <v>294</v>
      </c>
      <c r="D205" s="67"/>
      <c r="E205" s="67"/>
      <c r="F205" s="54"/>
      <c r="G205" s="54">
        <v>1</v>
      </c>
      <c r="H205" s="54"/>
      <c r="I205" s="54"/>
      <c r="J205" s="54"/>
      <c r="K205" s="54"/>
      <c r="L205" s="54"/>
      <c r="M205" s="54"/>
      <c r="N205" s="54"/>
      <c r="O205" s="68">
        <v>3872.98</v>
      </c>
      <c r="Q205" s="38"/>
    </row>
    <row r="206" spans="1:17" s="1" customFormat="1" x14ac:dyDescent="0.25">
      <c r="A206" s="47" t="s">
        <v>19</v>
      </c>
      <c r="B206" s="67" t="s">
        <v>295</v>
      </c>
      <c r="C206" s="54" t="s">
        <v>296</v>
      </c>
      <c r="D206" s="67"/>
      <c r="E206" s="67"/>
      <c r="F206" s="54"/>
      <c r="G206" s="54">
        <v>1</v>
      </c>
      <c r="H206" s="54"/>
      <c r="I206" s="54"/>
      <c r="J206" s="54"/>
      <c r="K206" s="54"/>
      <c r="L206" s="54"/>
      <c r="M206" s="54"/>
      <c r="N206" s="54"/>
      <c r="O206" s="68">
        <v>3872.98</v>
      </c>
      <c r="Q206" s="38"/>
    </row>
    <row r="207" spans="1:17" s="1" customFormat="1" x14ac:dyDescent="0.25">
      <c r="A207" s="47" t="s">
        <v>19</v>
      </c>
      <c r="B207" s="67" t="s">
        <v>297</v>
      </c>
      <c r="C207" s="54" t="s">
        <v>298</v>
      </c>
      <c r="D207" s="67"/>
      <c r="E207" s="67"/>
      <c r="F207" s="54"/>
      <c r="G207" s="54">
        <v>1</v>
      </c>
      <c r="H207" s="54"/>
      <c r="I207" s="54"/>
      <c r="J207" s="54"/>
      <c r="K207" s="54"/>
      <c r="L207" s="54"/>
      <c r="M207" s="54"/>
      <c r="N207" s="54"/>
      <c r="O207" s="68">
        <v>3872.98</v>
      </c>
      <c r="Q207" s="38"/>
    </row>
    <row r="208" spans="1:17" s="19" customFormat="1" ht="31.5" customHeight="1" x14ac:dyDescent="0.25">
      <c r="A208" s="89" t="s">
        <v>6</v>
      </c>
      <c r="B208" s="89"/>
      <c r="C208" s="89"/>
      <c r="D208" s="89"/>
      <c r="E208" s="89"/>
      <c r="F208" s="65">
        <f>F203+F199+F193+F188+F182+F177+F173+F170+F166+F162+F159+F156+F153+F144+F138+F129+F117+F114+F111+F108+F105+F102+F98+F94+F91+F86+F82+F79+F76+F73+F70+F67+F64+F51+F47+F44+F41+F37+F32+F28+F25+F21+F12</f>
        <v>31</v>
      </c>
      <c r="G208" s="65">
        <f>G203+G199+G193+G188+G182+G177+G173+G170+G166+G162+G159+G156+G153+G144+G138+G129+G117+G114+G111+G108+G105+G102+G98+G94+G91+G86+G82+G79+G76+G73+G70+G67+G64+G51+G47+G44+G41+G37+G32+G28+G25+G21+G12</f>
        <v>67</v>
      </c>
      <c r="H208" s="65">
        <f>H203+H199+H193+H188+H182+H177+H173+H170+H166+H162+H159+H156+H153+H144+H138+H129+H117+H114+H111+H108+H105+H102+H98+H94+H91+H86+H82+H79+H76+H73+H70+H67+H64+H51+H47+H44+H41+H37+H32+H28+H25+H21+H12</f>
        <v>0</v>
      </c>
      <c r="I208" s="65">
        <f>I203+I199+I193+I188+I182+I177+I173+I170+I166+I162+I159+I156+I153+I144+I138+I129+I117+I114+I111+I108+I105+I102+I98+I94+I91+I86+I82+I79+I76+I73+I70+I67+I64+I51+I47+I44+I41+I37+I32+I28+I25+I21+I12</f>
        <v>0</v>
      </c>
      <c r="J208" s="65">
        <f>J203+J199+J193+J188+J182+J177+J173+J170+J166+J162+J159+J156+J153+J144+J138+J129+J117+J114+J111+J108+J105+J102+J98+J94+J91+J86+J82+J79+J76+J73+J70+J67+J64+J51+J47+J44+J41+J37+J32+J28+J25+J21+J12</f>
        <v>0</v>
      </c>
      <c r="K208" s="65">
        <f>K203+K199+K193+K188+K182+K177+K173+K170+K166+K162+K159+K156+K153+K144+K138+K129+K117+K114+K111+K108+K105+K102+K98+K94+K91+K86+K82+K79+K76+K73+K70+K67+K64+K51+K47+K44+K41+K37+K32+K28+K25+K21+K12</f>
        <v>0</v>
      </c>
      <c r="L208" s="65">
        <f>L203+L199+L193+L188+L182+L177+L173+L170+L166+L162+L159+L156+L153+L144+L138+L129+L117+L114+L111+L108+L105+L102+L98+L94+L91+L86+L82+L79+L76+L73+L70+L67+L64+L51+L47+L44+L41+L37+L32+L28+L25+L21+L12</f>
        <v>3</v>
      </c>
      <c r="M208" s="65">
        <f>M203+M199+M193+M188+M182+M177+M173+M170+M166+M162+M159+M156+M153+M144+M138+M129+M117+M114+M111+M108+M105+M102+M98+M94+M91+M86+M82+M79+M76+M73+M70+M67+M64+M51+M47+M44+M41+M37+M32+M28+M25+M21+M12</f>
        <v>0</v>
      </c>
      <c r="N208" s="65">
        <f>N203+N199+N193+N188+N182+N177+N173+N170+N166+N162+N159+N156+N153+N144+N138+N129+N117+N114+N111+N108+N105+N102+N98+N94+N91+N86+N82+N79+N76+N73+N70+N67+N64+N51+N47+N44+N41+N37+N32+N28+N25+N21+N12</f>
        <v>0</v>
      </c>
      <c r="O208" s="66">
        <f>O203+O199+O193+O188+O182+O177+O173+O170+O166+O162+O159+O156+O153+O144+O138+O129+O117+O114+O111+O108+O105+O102+O98+O94+O91+O86+O82+O79+O76+O73+O70+O67+O64+O51+O47+O44+O41+O37+O32+O28+O25+O21+O12+O133</f>
        <v>392085.35</v>
      </c>
      <c r="P208" s="22">
        <v>392085.35</v>
      </c>
      <c r="Q208" s="43"/>
    </row>
    <row r="209" spans="1:18" ht="18.75" x14ac:dyDescent="0.3">
      <c r="A209" s="12"/>
      <c r="B209" s="12"/>
      <c r="D209" s="12"/>
      <c r="E209" s="12"/>
      <c r="F209" s="13"/>
      <c r="G209" s="13"/>
      <c r="H209" s="13"/>
      <c r="I209" s="13"/>
      <c r="J209" s="12"/>
      <c r="K209" s="12"/>
      <c r="L209" s="12"/>
      <c r="M209" s="12"/>
      <c r="N209" s="12"/>
      <c r="O209" s="12"/>
      <c r="R209" s="9"/>
    </row>
    <row r="210" spans="1:18" ht="18.75" x14ac:dyDescent="0.3">
      <c r="A210" s="86" t="s">
        <v>13</v>
      </c>
      <c r="B210" s="87"/>
      <c r="C210" s="87"/>
      <c r="D210" s="88"/>
      <c r="E210" s="14" t="s">
        <v>14</v>
      </c>
      <c r="F210" s="12"/>
      <c r="G210" s="12"/>
      <c r="H210" s="12"/>
      <c r="I210" s="12"/>
      <c r="J210" s="15"/>
      <c r="K210" s="15"/>
      <c r="L210" s="15"/>
      <c r="M210" s="15"/>
      <c r="N210" s="15"/>
      <c r="O210" s="15"/>
      <c r="P210" s="7">
        <f>P208-O208</f>
        <v>0</v>
      </c>
      <c r="R210" s="9"/>
    </row>
    <row r="211" spans="1:18" ht="15" customHeight="1" x14ac:dyDescent="0.3">
      <c r="A211" s="86" t="s">
        <v>11</v>
      </c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8"/>
      <c r="R211" s="9"/>
    </row>
    <row r="212" spans="1:18" ht="18.75" x14ac:dyDescent="0.3">
      <c r="A212" s="86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8" ht="15" customHeight="1" x14ac:dyDescent="0.3">
      <c r="A213" s="86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8"/>
      <c r="R213" s="18"/>
    </row>
    <row r="214" spans="1:18" ht="15" customHeight="1" x14ac:dyDescent="0.3">
      <c r="A214" s="86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8"/>
    </row>
    <row r="215" spans="1:18" ht="15" customHeight="1" x14ac:dyDescent="0.3">
      <c r="A215" s="16"/>
      <c r="B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</row>
    <row r="216" spans="1:18" ht="18.75" x14ac:dyDescent="0.3">
      <c r="A216" s="85"/>
      <c r="B216" s="85"/>
      <c r="C216" s="85"/>
      <c r="D216" s="85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R216" s="7"/>
    </row>
    <row r="217" spans="1:18" ht="18.75" x14ac:dyDescent="0.3">
      <c r="A217" s="85"/>
      <c r="B217" s="85"/>
      <c r="C217" s="85"/>
      <c r="D217" s="85"/>
      <c r="E217" s="17" t="s">
        <v>15</v>
      </c>
      <c r="F217" s="12"/>
      <c r="G217" s="12"/>
      <c r="H217" s="12"/>
      <c r="I217" s="12"/>
      <c r="J217" s="12"/>
      <c r="K217" s="12"/>
      <c r="L217" s="12"/>
      <c r="M217" s="12"/>
      <c r="N217" s="12"/>
      <c r="O217" s="12"/>
    </row>
    <row r="218" spans="1:18" ht="18.75" x14ac:dyDescent="0.3">
      <c r="A218" s="12"/>
      <c r="B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</row>
    <row r="219" spans="1:18" ht="18.75" x14ac:dyDescent="0.3">
      <c r="A219" s="12"/>
      <c r="B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21">
        <v>430771.79</v>
      </c>
    </row>
    <row r="220" spans="1:18" ht="18.75" x14ac:dyDescent="0.3">
      <c r="A220" s="12"/>
      <c r="B220" s="12"/>
      <c r="D220" s="12"/>
      <c r="E220" s="12"/>
      <c r="F220" s="12">
        <f>F208</f>
        <v>31</v>
      </c>
      <c r="G220" s="12"/>
      <c r="H220" s="12"/>
      <c r="I220" s="12"/>
      <c r="J220" s="12">
        <v>28</v>
      </c>
      <c r="K220" s="12">
        <f>F220-J220</f>
        <v>3</v>
      </c>
      <c r="L220" s="12"/>
      <c r="M220" s="12"/>
      <c r="N220" s="12"/>
      <c r="O220" s="12"/>
    </row>
    <row r="221" spans="1:18" ht="18.75" x14ac:dyDescent="0.3">
      <c r="A221" s="12"/>
      <c r="B221" s="12"/>
      <c r="D221" s="12"/>
      <c r="E221" s="12"/>
      <c r="F221" s="12">
        <f>G208</f>
        <v>67</v>
      </c>
      <c r="G221" s="12"/>
      <c r="H221" s="12"/>
      <c r="I221" s="12"/>
      <c r="J221" s="12">
        <v>76</v>
      </c>
      <c r="K221" s="12">
        <f>F221-J221</f>
        <v>-9</v>
      </c>
      <c r="L221" s="12"/>
      <c r="M221" s="12"/>
      <c r="N221" s="12"/>
      <c r="O221" s="23">
        <v>29</v>
      </c>
      <c r="P221" s="24">
        <v>3872.98</v>
      </c>
      <c r="Q221" s="24">
        <f>O221*P221</f>
        <v>112316.42</v>
      </c>
    </row>
    <row r="222" spans="1:18" ht="18.75" x14ac:dyDescent="0.3">
      <c r="A222" s="12"/>
      <c r="B222" s="12"/>
      <c r="D222" s="12"/>
      <c r="E222" s="12"/>
      <c r="F222" s="12">
        <f>L208</f>
        <v>3</v>
      </c>
      <c r="G222" s="12"/>
      <c r="H222" s="12"/>
      <c r="I222" s="12"/>
      <c r="J222" s="12">
        <v>5</v>
      </c>
      <c r="K222" s="12">
        <f t="shared" ref="K222" si="42">F222-J222</f>
        <v>-2</v>
      </c>
      <c r="L222" s="12"/>
      <c r="M222" s="12"/>
      <c r="N222" s="12"/>
      <c r="O222" s="23">
        <v>2</v>
      </c>
      <c r="P222" s="24">
        <v>5747.35</v>
      </c>
      <c r="Q222" s="24">
        <f>O222*P222</f>
        <v>11494.7</v>
      </c>
    </row>
    <row r="223" spans="1:18" ht="18.75" x14ac:dyDescent="0.3">
      <c r="A223" s="12"/>
      <c r="B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25"/>
      <c r="P223" s="26"/>
      <c r="Q223" s="24"/>
    </row>
    <row r="224" spans="1:18" ht="18.75" x14ac:dyDescent="0.3">
      <c r="A224" s="12"/>
      <c r="B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25"/>
      <c r="P224" s="26"/>
      <c r="Q224" s="24">
        <f>SUM(Q221:Q223)</f>
        <v>123811.12</v>
      </c>
    </row>
    <row r="225" spans="1:15" ht="18.75" x14ac:dyDescent="0.3">
      <c r="A225" s="12"/>
      <c r="B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</row>
    <row r="226" spans="1:15" ht="18.75" x14ac:dyDescent="0.3">
      <c r="A226" s="12"/>
      <c r="B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</row>
    <row r="227" spans="1:15" ht="18.75" x14ac:dyDescent="0.3">
      <c r="A227" s="12"/>
      <c r="B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</row>
    <row r="228" spans="1:15" ht="18.75" x14ac:dyDescent="0.3">
      <c r="A228" s="12"/>
      <c r="B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18.75" x14ac:dyDescent="0.3">
      <c r="A229" s="12"/>
      <c r="B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</row>
    <row r="230" spans="1:15" ht="18.75" x14ac:dyDescent="0.3">
      <c r="A230" s="12"/>
      <c r="B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</row>
    <row r="231" spans="1:15" ht="18.75" x14ac:dyDescent="0.3">
      <c r="A231" s="12"/>
      <c r="B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</row>
    <row r="232" spans="1:15" ht="18.75" x14ac:dyDescent="0.3">
      <c r="A232" s="12"/>
      <c r="B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18.75" x14ac:dyDescent="0.3">
      <c r="A233" s="12"/>
      <c r="B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</row>
    <row r="234" spans="1:15" ht="18.75" x14ac:dyDescent="0.3">
      <c r="A234" s="12"/>
      <c r="B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</row>
    <row r="235" spans="1:15" ht="18.75" x14ac:dyDescent="0.3">
      <c r="A235" s="12"/>
      <c r="B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18.75" x14ac:dyDescent="0.3">
      <c r="A236" s="12"/>
      <c r="B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</row>
    <row r="237" spans="1:15" ht="18.75" x14ac:dyDescent="0.3">
      <c r="A237" s="12"/>
      <c r="B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</row>
    <row r="238" spans="1:15" ht="18.75" x14ac:dyDescent="0.3">
      <c r="A238" s="12"/>
      <c r="B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18.75" x14ac:dyDescent="0.3">
      <c r="A239" s="12"/>
      <c r="B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</row>
    <row r="240" spans="1:15" ht="18.75" x14ac:dyDescent="0.3">
      <c r="A240" s="12"/>
      <c r="B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</row>
    <row r="241" spans="1:15" ht="18.75" x14ac:dyDescent="0.3">
      <c r="A241" s="12"/>
      <c r="B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18.75" x14ac:dyDescent="0.3">
      <c r="A242" s="12"/>
      <c r="B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</row>
    <row r="243" spans="1:15" ht="18.75" x14ac:dyDescent="0.3">
      <c r="A243" s="12"/>
      <c r="B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</row>
    <row r="244" spans="1:15" ht="18.75" x14ac:dyDescent="0.3">
      <c r="A244" s="12"/>
      <c r="B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18.75" x14ac:dyDescent="0.3">
      <c r="A245" s="12"/>
      <c r="B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</row>
    <row r="246" spans="1:15" ht="18.75" x14ac:dyDescent="0.3">
      <c r="A246" s="12"/>
      <c r="B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</row>
    <row r="247" spans="1:15" ht="18.75" x14ac:dyDescent="0.3">
      <c r="A247" s="12"/>
      <c r="B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</row>
    <row r="248" spans="1:15" ht="18.75" x14ac:dyDescent="0.3">
      <c r="A248" s="12"/>
      <c r="B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18.75" x14ac:dyDescent="0.3">
      <c r="A249" s="12"/>
      <c r="B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</row>
    <row r="250" spans="1:15" ht="18.75" x14ac:dyDescent="0.3">
      <c r="A250" s="12"/>
      <c r="B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</sheetData>
  <autoFilter ref="A11:O208"/>
  <sortState ref="B226:K233">
    <sortCondition ref="B226"/>
  </sortState>
  <mergeCells count="66">
    <mergeCell ref="B134:E134"/>
    <mergeCell ref="A176:O176"/>
    <mergeCell ref="B157:E157"/>
    <mergeCell ref="B160:E160"/>
    <mergeCell ref="B163:E163"/>
    <mergeCell ref="A137:O137"/>
    <mergeCell ref="B139:E139"/>
    <mergeCell ref="B145:E145"/>
    <mergeCell ref="A143:O143"/>
    <mergeCell ref="B154:E154"/>
    <mergeCell ref="B74:E74"/>
    <mergeCell ref="B130:E130"/>
    <mergeCell ref="B87:E87"/>
    <mergeCell ref="B92:E92"/>
    <mergeCell ref="A217:D217"/>
    <mergeCell ref="A216:D216"/>
    <mergeCell ref="A214:O214"/>
    <mergeCell ref="A213:O213"/>
    <mergeCell ref="A212:O212"/>
    <mergeCell ref="A211:O211"/>
    <mergeCell ref="A210:D210"/>
    <mergeCell ref="A208:E208"/>
    <mergeCell ref="B99:E99"/>
    <mergeCell ref="B103:E103"/>
    <mergeCell ref="B112:E112"/>
    <mergeCell ref="B106:E106"/>
    <mergeCell ref="A1:O1"/>
    <mergeCell ref="A2:O2"/>
    <mergeCell ref="A3:O3"/>
    <mergeCell ref="A4:O4"/>
    <mergeCell ref="B29:E29"/>
    <mergeCell ref="B13:E13"/>
    <mergeCell ref="A6:O6"/>
    <mergeCell ref="A8:O8"/>
    <mergeCell ref="A9:B9"/>
    <mergeCell ref="B26:E26"/>
    <mergeCell ref="B22:E22"/>
    <mergeCell ref="B33:E33"/>
    <mergeCell ref="B77:E77"/>
    <mergeCell ref="B115:E115"/>
    <mergeCell ref="B118:E118"/>
    <mergeCell ref="B83:E83"/>
    <mergeCell ref="B95:E95"/>
    <mergeCell ref="B48:E48"/>
    <mergeCell ref="B38:E38"/>
    <mergeCell ref="B109:E109"/>
    <mergeCell ref="B52:E52"/>
    <mergeCell ref="B68:E68"/>
    <mergeCell ref="B42:E42"/>
    <mergeCell ref="B45:E45"/>
    <mergeCell ref="B65:E65"/>
    <mergeCell ref="B80:E80"/>
    <mergeCell ref="B71:E71"/>
    <mergeCell ref="B189:E189"/>
    <mergeCell ref="A187:O187"/>
    <mergeCell ref="B183:E183"/>
    <mergeCell ref="B167:E167"/>
    <mergeCell ref="B171:E171"/>
    <mergeCell ref="B174:E174"/>
    <mergeCell ref="B178:E178"/>
    <mergeCell ref="A181:O181"/>
    <mergeCell ref="B204:E204"/>
    <mergeCell ref="B194:E194"/>
    <mergeCell ref="A192:O192"/>
    <mergeCell ref="B200:E200"/>
    <mergeCell ref="A202:O202"/>
  </mergeCells>
  <printOptions horizontalCentered="1"/>
  <pageMargins left="0.59055118110236227" right="0.59055118110236227" top="0" bottom="0" header="0" footer="0"/>
  <pageSetup paperSize="9" scale="56" fitToHeight="0" orientation="landscape" r:id="rId1"/>
  <rowBreaks count="3" manualBreakCount="3">
    <brk id="43" max="14" man="1"/>
    <brk id="93" max="14" man="1"/>
    <brk id="15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2019-04-04T13:34:39Z</cp:lastPrinted>
  <dcterms:created xsi:type="dcterms:W3CDTF">2013-06-10T11:27:37Z</dcterms:created>
  <dcterms:modified xsi:type="dcterms:W3CDTF">2019-11-21T11:03:08Z</dcterms:modified>
</cp:coreProperties>
</file>