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1-2019\ESPELHOS 11-2019 SEPLAN 14\"/>
    </mc:Choice>
  </mc:AlternateContent>
  <bookViews>
    <workbookView xWindow="0" yWindow="435" windowWidth="17220" windowHeight="7650" tabRatio="749"/>
  </bookViews>
  <sheets>
    <sheet name="RELAT. GERAL" sheetId="1" r:id="rId1"/>
  </sheets>
  <definedNames>
    <definedName name="_xlnm._FilterDatabase" localSheetId="0" hidden="1">'RELAT. GERAL'!$A$11:$O$126</definedName>
    <definedName name="_xlnm.Print_Area" localSheetId="0">'RELAT. GERAL'!$A$1:$O$135</definedName>
  </definedNames>
  <calcPr calcId="152511"/>
</workbook>
</file>

<file path=xl/calcChain.xml><?xml version="1.0" encoding="utf-8"?>
<calcChain xmlns="http://schemas.openxmlformats.org/spreadsheetml/2006/main">
  <c r="O122" i="1" l="1"/>
  <c r="G122" i="1"/>
  <c r="H122" i="1"/>
  <c r="I122" i="1"/>
  <c r="J122" i="1"/>
  <c r="K122" i="1"/>
  <c r="L122" i="1"/>
  <c r="M122" i="1"/>
  <c r="N122" i="1"/>
  <c r="F122" i="1"/>
  <c r="O118" i="1" l="1"/>
  <c r="G118" i="1"/>
  <c r="H118" i="1"/>
  <c r="I118" i="1"/>
  <c r="J118" i="1"/>
  <c r="K118" i="1"/>
  <c r="L118" i="1"/>
  <c r="M118" i="1"/>
  <c r="N118" i="1"/>
  <c r="F118" i="1"/>
  <c r="O115" i="1" l="1"/>
  <c r="G115" i="1"/>
  <c r="H115" i="1"/>
  <c r="I115" i="1"/>
  <c r="J115" i="1"/>
  <c r="K115" i="1"/>
  <c r="L115" i="1"/>
  <c r="M115" i="1"/>
  <c r="N115" i="1"/>
  <c r="F115" i="1"/>
  <c r="O24" i="1" l="1"/>
  <c r="G24" i="1"/>
  <c r="H24" i="1"/>
  <c r="I24" i="1"/>
  <c r="J24" i="1"/>
  <c r="K24" i="1"/>
  <c r="L24" i="1"/>
  <c r="M24" i="1"/>
  <c r="N24" i="1"/>
  <c r="F24" i="1"/>
  <c r="O112" i="1"/>
  <c r="G112" i="1"/>
  <c r="H112" i="1"/>
  <c r="I112" i="1"/>
  <c r="J112" i="1"/>
  <c r="K112" i="1"/>
  <c r="L112" i="1"/>
  <c r="M112" i="1"/>
  <c r="N112" i="1"/>
  <c r="F112" i="1"/>
  <c r="O86" i="1" l="1"/>
  <c r="O90" i="1"/>
  <c r="O93" i="1"/>
  <c r="R99" i="1" l="1"/>
  <c r="R100" i="1" s="1"/>
  <c r="R102" i="1" s="1"/>
  <c r="I12" i="1" l="1"/>
  <c r="O12" i="1"/>
  <c r="O27" i="1"/>
  <c r="O41" i="1"/>
  <c r="O45" i="1"/>
  <c r="O50" i="1"/>
  <c r="O53" i="1"/>
  <c r="O57" i="1"/>
  <c r="O60" i="1"/>
  <c r="O63" i="1"/>
  <c r="O66" i="1"/>
  <c r="O69" i="1"/>
  <c r="O71" i="1"/>
  <c r="O73" i="1"/>
  <c r="O77" i="1"/>
  <c r="O80" i="1"/>
  <c r="O83" i="1"/>
  <c r="O96" i="1"/>
  <c r="O99" i="1"/>
  <c r="O102" i="1"/>
  <c r="O106" i="1"/>
  <c r="G106" i="1"/>
  <c r="H106" i="1"/>
  <c r="I106" i="1"/>
  <c r="J106" i="1"/>
  <c r="K106" i="1"/>
  <c r="L106" i="1"/>
  <c r="M106" i="1"/>
  <c r="N106" i="1"/>
  <c r="F106" i="1"/>
  <c r="G102" i="1"/>
  <c r="H102" i="1"/>
  <c r="I102" i="1"/>
  <c r="J102" i="1"/>
  <c r="K102" i="1"/>
  <c r="L102" i="1"/>
  <c r="M102" i="1"/>
  <c r="N102" i="1"/>
  <c r="F102" i="1"/>
  <c r="H99" i="1"/>
  <c r="H96" i="1"/>
  <c r="G93" i="1"/>
  <c r="H93" i="1"/>
  <c r="I93" i="1"/>
  <c r="J93" i="1"/>
  <c r="K93" i="1"/>
  <c r="L93" i="1"/>
  <c r="M93" i="1"/>
  <c r="N93" i="1"/>
  <c r="F93" i="1"/>
  <c r="G90" i="1"/>
  <c r="H90" i="1"/>
  <c r="I90" i="1"/>
  <c r="J90" i="1"/>
  <c r="K90" i="1"/>
  <c r="L90" i="1"/>
  <c r="M90" i="1"/>
  <c r="N90" i="1"/>
  <c r="F90" i="1"/>
  <c r="G86" i="1"/>
  <c r="H86" i="1"/>
  <c r="I86" i="1"/>
  <c r="J86" i="1"/>
  <c r="K86" i="1"/>
  <c r="L86" i="1"/>
  <c r="M86" i="1"/>
  <c r="N86" i="1"/>
  <c r="F86" i="1"/>
  <c r="O126" i="1" l="1"/>
  <c r="N99" i="1"/>
  <c r="M99" i="1"/>
  <c r="L99" i="1"/>
  <c r="K99" i="1"/>
  <c r="J99" i="1"/>
  <c r="I99" i="1"/>
  <c r="G99" i="1"/>
  <c r="F99" i="1"/>
  <c r="N96" i="1"/>
  <c r="M96" i="1"/>
  <c r="L96" i="1"/>
  <c r="K96" i="1"/>
  <c r="J96" i="1"/>
  <c r="I96" i="1"/>
  <c r="G96" i="1"/>
  <c r="F96" i="1"/>
  <c r="N83" i="1"/>
  <c r="M83" i="1"/>
  <c r="L83" i="1"/>
  <c r="K83" i="1"/>
  <c r="J83" i="1"/>
  <c r="I83" i="1"/>
  <c r="H83" i="1"/>
  <c r="G83" i="1"/>
  <c r="F83" i="1"/>
  <c r="H45" i="1" l="1"/>
  <c r="I27" i="1" l="1"/>
  <c r="H41" i="1" l="1"/>
  <c r="N27" i="1" l="1"/>
  <c r="N12" i="1" s="1"/>
  <c r="M27" i="1"/>
  <c r="M12" i="1" s="1"/>
  <c r="L27" i="1"/>
  <c r="L12" i="1" s="1"/>
  <c r="K27" i="1"/>
  <c r="K12" i="1" s="1"/>
  <c r="J27" i="1"/>
  <c r="J12" i="1" s="1"/>
  <c r="H27" i="1"/>
  <c r="H12" i="1" s="1"/>
  <c r="G27" i="1"/>
  <c r="G12" i="1" s="1"/>
  <c r="F27" i="1"/>
  <c r="F12" i="1" s="1"/>
  <c r="P136" i="1" l="1"/>
  <c r="Q135" i="1"/>
  <c r="Q134" i="1"/>
  <c r="Q133" i="1"/>
  <c r="Q136" i="1" l="1"/>
  <c r="N80" i="1" l="1"/>
  <c r="M80" i="1"/>
  <c r="L80" i="1"/>
  <c r="K80" i="1"/>
  <c r="J80" i="1"/>
  <c r="I80" i="1"/>
  <c r="H80" i="1"/>
  <c r="G80" i="1"/>
  <c r="F80" i="1"/>
  <c r="N77" i="1"/>
  <c r="M77" i="1"/>
  <c r="L77" i="1"/>
  <c r="K77" i="1"/>
  <c r="J77" i="1"/>
  <c r="I77" i="1"/>
  <c r="H77" i="1"/>
  <c r="G77" i="1"/>
  <c r="F77" i="1"/>
  <c r="M73" i="1" l="1"/>
  <c r="N73" i="1"/>
  <c r="M71" i="1"/>
  <c r="M69" i="1" s="1"/>
  <c r="N71" i="1"/>
  <c r="N69" i="1" s="1"/>
  <c r="M66" i="1"/>
  <c r="N66" i="1"/>
  <c r="M57" i="1"/>
  <c r="N57" i="1"/>
  <c r="M53" i="1"/>
  <c r="N53" i="1"/>
  <c r="L50" i="1"/>
  <c r="M50" i="1"/>
  <c r="N50" i="1"/>
  <c r="L45" i="1"/>
  <c r="M45" i="1"/>
  <c r="N45" i="1"/>
  <c r="L41" i="1"/>
  <c r="M41" i="1"/>
  <c r="N41" i="1"/>
  <c r="N126" i="1" l="1"/>
  <c r="M126" i="1"/>
  <c r="F73" i="1"/>
  <c r="G73" i="1"/>
  <c r="H73" i="1"/>
  <c r="J73" i="1"/>
  <c r="K73" i="1"/>
  <c r="L73" i="1"/>
  <c r="G71" i="1"/>
  <c r="H71" i="1"/>
  <c r="I71" i="1"/>
  <c r="I69" i="1" s="1"/>
  <c r="J71" i="1"/>
  <c r="J69" i="1" s="1"/>
  <c r="K71" i="1"/>
  <c r="K69" i="1" s="1"/>
  <c r="L71" i="1"/>
  <c r="L69" i="1" s="1"/>
  <c r="F71" i="1"/>
  <c r="F69" i="1" s="1"/>
  <c r="H69" i="1"/>
  <c r="G69" i="1"/>
  <c r="I66" i="1"/>
  <c r="J66" i="1"/>
  <c r="K66" i="1"/>
  <c r="L66" i="1"/>
  <c r="F66" i="1"/>
  <c r="G66" i="1"/>
  <c r="H66" i="1"/>
  <c r="I57" i="1"/>
  <c r="K57" i="1"/>
  <c r="L57" i="1"/>
  <c r="J57" i="1"/>
  <c r="F53" i="1"/>
  <c r="G53" i="1"/>
  <c r="H53" i="1"/>
  <c r="I53" i="1"/>
  <c r="F50" i="1"/>
  <c r="G50" i="1"/>
  <c r="H50" i="1"/>
  <c r="I50" i="1"/>
  <c r="F45" i="1"/>
  <c r="G45" i="1"/>
  <c r="I45" i="1"/>
  <c r="F41" i="1"/>
  <c r="G41" i="1"/>
  <c r="I41" i="1"/>
  <c r="G126" i="1" l="1"/>
  <c r="F126" i="1"/>
  <c r="I73" i="1"/>
  <c r="I126" i="1" s="1"/>
  <c r="K139" i="1" l="1"/>
  <c r="J50" i="1" l="1"/>
  <c r="K50" i="1"/>
  <c r="H60" i="1" l="1"/>
  <c r="H63" i="1"/>
  <c r="H126" i="1" l="1"/>
  <c r="H138" i="1" s="1"/>
  <c r="K138" i="1" s="1"/>
  <c r="K45" i="1"/>
  <c r="J45" i="1"/>
  <c r="L53" i="1" l="1"/>
  <c r="L126" i="1" s="1"/>
  <c r="K53" i="1"/>
  <c r="J53" i="1"/>
  <c r="K41" i="1"/>
  <c r="J41" i="1"/>
  <c r="J126" i="1" l="1"/>
  <c r="K126" i="1"/>
</calcChain>
</file>

<file path=xl/sharedStrings.xml><?xml version="1.0" encoding="utf-8"?>
<sst xmlns="http://schemas.openxmlformats.org/spreadsheetml/2006/main" count="342" uniqueCount="209">
  <si>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</si>
  <si>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</si>
  <si>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</si>
  <si>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</si>
  <si>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</si>
  <si>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</si>
  <si>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</si>
  <si>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</si>
  <si>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</si>
  <si>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</si>
  <si>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</si>
  <si>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</si>
  <si>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</si>
  <si>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</si>
  <si>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</si>
  <si>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</si>
  <si>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</si>
  <si>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</si>
  <si>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</si>
  <si>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</si>
  <si>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Quadra 378 área especial 04 Del Lago</t>
  </si>
  <si>
    <t xml:space="preserve">Secretaria de Transportes </t>
  </si>
  <si>
    <t>SAAN Trecho I Lote 1108/1240</t>
  </si>
  <si>
    <t>Secriança - Unidade de Atendimento Meio Ambiente - UAMA Brazlândia</t>
  </si>
  <si>
    <t>Centro do Convivência Brazlândia Central, Área Especial 01 Norte Lote K/L - Brazlândia</t>
  </si>
  <si>
    <t>SECRIANÇA - Conselho Tutelar do S.IA.</t>
  </si>
  <si>
    <t xml:space="preserve">Alexandra dos Santos </t>
  </si>
  <si>
    <t xml:space="preserve">Antonio Luiz da Costa Neto </t>
  </si>
  <si>
    <t xml:space="preserve">Antonio Rodrigues da Silva </t>
  </si>
  <si>
    <t xml:space="preserve">Jacira Alves Pereira  </t>
  </si>
  <si>
    <t xml:space="preserve">Nilva Pereira Lopes  </t>
  </si>
  <si>
    <t xml:space="preserve">Santana Elias França da Silva </t>
  </si>
  <si>
    <t xml:space="preserve">Sebastião Diolino Mares  </t>
  </si>
  <si>
    <t xml:space="preserve">Valdir Vieira Cardoso  </t>
  </si>
  <si>
    <t>Adm.Reg.São Sebastião - Diretoria de Obras</t>
  </si>
  <si>
    <t>Conjunto I Lote 08 - Bairro BomSucesso</t>
  </si>
  <si>
    <t>Adm.Reg.São Sebastião - Parque Agropequaria</t>
  </si>
  <si>
    <t>Jardim Botanico - Gabinete JBB</t>
  </si>
  <si>
    <t>SMDB Conjunto 12 Jardim Botânico</t>
  </si>
  <si>
    <t>Sociedade de Abastecimento de Brasília</t>
  </si>
  <si>
    <t xml:space="preserve">S.i.a Sul Trecho 06 Lote 270 </t>
  </si>
  <si>
    <t>Cristiane Carmem de Oliveira do Vale</t>
  </si>
  <si>
    <t>Agência do trabalhador do Riacho Fundo II</t>
  </si>
  <si>
    <t>Riacho Fundo II Próximo ao Restaurante Comunitário</t>
  </si>
  <si>
    <t>S.i.a. Trecho 01 Edifício Bradesco 2º Andar                            (Prédio do Bradesco)</t>
  </si>
  <si>
    <t>Antonio Oliveira da Silva</t>
  </si>
  <si>
    <t xml:space="preserve">SEGETH </t>
  </si>
  <si>
    <t>Irismar Batista Franco</t>
  </si>
  <si>
    <t>Simone Ferreira de Souza Aquino</t>
  </si>
  <si>
    <t>Conselho Tutelar Fercal/SECRIANÇA</t>
  </si>
  <si>
    <t>DF 150 KM 13, RUA São Paulo, casa 918, Engenho velho, Fercal - DF</t>
  </si>
  <si>
    <t>Jane Francisca S Carvalho</t>
  </si>
  <si>
    <t>Silvia Maria Nogueira dos Santos</t>
  </si>
  <si>
    <t>Maria da Rocha Sales Castro</t>
  </si>
  <si>
    <t xml:space="preserve">Mariney Pereira Cardoso </t>
  </si>
  <si>
    <t>Josemy Dias de Oliveira</t>
  </si>
  <si>
    <t>Elice Firmo Lima</t>
  </si>
  <si>
    <t>Postos Serventes 44h (FN)</t>
  </si>
  <si>
    <t>Postos Serventes 44h (GF)</t>
  </si>
  <si>
    <t>Ivoneide de Jesus Sousa</t>
  </si>
  <si>
    <t>Postos Encarregados 12 x 36 diurno</t>
  </si>
  <si>
    <t>Postos Encarregados 12 x 36 noturno</t>
  </si>
  <si>
    <t>Postos Serventes 44h (FNExterno)</t>
  </si>
  <si>
    <t>Postos Serventes 44h (GFExterno)</t>
  </si>
  <si>
    <t>Paula Renara</t>
  </si>
  <si>
    <t>Biblioteca</t>
  </si>
  <si>
    <t>Quadra 61, A/E</t>
  </si>
  <si>
    <t>Horta Comunitária</t>
  </si>
  <si>
    <t>Quadra 378 , A/E - Del Lago</t>
  </si>
  <si>
    <t>SEDE</t>
  </si>
  <si>
    <t>REAL JG SERVIÇOS GERAIS EIRELI</t>
  </si>
  <si>
    <t>Leila Pinto Feitosa</t>
  </si>
  <si>
    <t>Karina Rodrigues dos Santos</t>
  </si>
  <si>
    <t>Mirimar Araujo Rodrigues</t>
  </si>
  <si>
    <t>Ivanilda Maria da Conceição</t>
  </si>
  <si>
    <t>Cristiano Jose Cruz</t>
  </si>
  <si>
    <t>Maria Rubia Marques da Cruz</t>
  </si>
  <si>
    <t>Claudineia Maria de Jesus</t>
  </si>
  <si>
    <t>CPF</t>
  </si>
  <si>
    <t>919.898.923-53</t>
  </si>
  <si>
    <t>802.146.141-15</t>
  </si>
  <si>
    <t>345.047.611-49</t>
  </si>
  <si>
    <t>323.133.653-87</t>
  </si>
  <si>
    <t>305.997.411-04</t>
  </si>
  <si>
    <t>016.918.511-75</t>
  </si>
  <si>
    <t>834.933.361-87</t>
  </si>
  <si>
    <t>604.876.821-49</t>
  </si>
  <si>
    <t>564.101.741-87</t>
  </si>
  <si>
    <t>400.053.801-20</t>
  </si>
  <si>
    <t>059.974.031-06</t>
  </si>
  <si>
    <t>715.880.431-34</t>
  </si>
  <si>
    <t>051.055.435-05</t>
  </si>
  <si>
    <t>007.938.001-88</t>
  </si>
  <si>
    <t>832.924.031-20</t>
  </si>
  <si>
    <t>787.939.981-04</t>
  </si>
  <si>
    <t>935.755.641-91</t>
  </si>
  <si>
    <t>256.067.431-91</t>
  </si>
  <si>
    <t>598.876.301-44</t>
  </si>
  <si>
    <t>704.810.591-72</t>
  </si>
  <si>
    <t>009.996.211-06</t>
  </si>
  <si>
    <t>000.293.991-65</t>
  </si>
  <si>
    <t>027.674.293-13</t>
  </si>
  <si>
    <t>006.691.181-84</t>
  </si>
  <si>
    <t>069.376.186-54</t>
  </si>
  <si>
    <t>524.611.061-34</t>
  </si>
  <si>
    <t>804.071.291-20</t>
  </si>
  <si>
    <t>Cristiane Rodrigues de Queiroz</t>
  </si>
  <si>
    <t>659.333.541-04</t>
  </si>
  <si>
    <t>DESIMPLANTAÇÃO EM JUNHO/2018</t>
  </si>
  <si>
    <t>NÃO IMPLANTADO</t>
  </si>
  <si>
    <t>VALOR DA NOTA FISCAL</t>
  </si>
  <si>
    <t>Wiviane Chagas Lima</t>
  </si>
  <si>
    <t>899.391.581-49</t>
  </si>
  <si>
    <t xml:space="preserve">Marisa Veloso Costa </t>
  </si>
  <si>
    <t>793.752.511-87</t>
  </si>
  <si>
    <t>Tiago Bernardes Rosa</t>
  </si>
  <si>
    <t>716.164.031-87</t>
  </si>
  <si>
    <t>Andreia Rocha de Sousa</t>
  </si>
  <si>
    <t>055.677.376-45</t>
  </si>
  <si>
    <t>Elisangela Damasceno de Brito</t>
  </si>
  <si>
    <t>735.630.992-00</t>
  </si>
  <si>
    <t>Carolina Nunes Feitosa</t>
  </si>
  <si>
    <t>044.881.041-77</t>
  </si>
  <si>
    <t>Setor Escolar/Área Especial "C" Lote 03 - CEP: 70.640-530</t>
  </si>
  <si>
    <t>Isaltina da Silva</t>
  </si>
  <si>
    <t>288.374.248-09</t>
  </si>
  <si>
    <t>SRPN BRASILIA, CEP 70070-350</t>
  </si>
  <si>
    <t>Autodromo Nelson Piquet</t>
  </si>
  <si>
    <t>SRPN BRASILIA, CEP 70297-400</t>
  </si>
  <si>
    <t xml:space="preserve">Fluxo </t>
  </si>
  <si>
    <t xml:space="preserve">Conjunto Aquatico </t>
  </si>
  <si>
    <t>GINASIO NILSON NELSON</t>
  </si>
  <si>
    <t>Jaqueline Silva Lima</t>
  </si>
  <si>
    <t xml:space="preserve">Judson Naide da Silva </t>
  </si>
  <si>
    <t xml:space="preserve">Luciano Oliveira Santos </t>
  </si>
  <si>
    <t>Wallace Diego Pereira de Lemos</t>
  </si>
  <si>
    <t>Janete Rodrigues dos Santos</t>
  </si>
  <si>
    <t xml:space="preserve">Maria Sonia Dantas  </t>
  </si>
  <si>
    <t xml:space="preserve">Osana Nacimento Farias de Miranda Valentim  </t>
  </si>
  <si>
    <t>041.182.661-13</t>
  </si>
  <si>
    <t>553.762.401-00</t>
  </si>
  <si>
    <t>874.615.281-49</t>
  </si>
  <si>
    <t>039.305.391-10</t>
  </si>
  <si>
    <t>725.084.001-06</t>
  </si>
  <si>
    <t>266.783.731-20</t>
  </si>
  <si>
    <t>725.772.661-20</t>
  </si>
  <si>
    <t>Angela Franco Peixoto</t>
  </si>
  <si>
    <t>015.082.866-71</t>
  </si>
  <si>
    <t>Jessika de Santana Dourado</t>
  </si>
  <si>
    <t>031.325.071-56</t>
  </si>
  <si>
    <t>Maria do Rosario dos Santos Pereira</t>
  </si>
  <si>
    <t>962.392.471-20</t>
  </si>
  <si>
    <t>Beatriz da Costa Lima</t>
  </si>
  <si>
    <t>042.325.115-55</t>
  </si>
  <si>
    <t>Parque Recreativo SESI</t>
  </si>
  <si>
    <t>N</t>
  </si>
  <si>
    <t>EPIA Sul DF 003</t>
  </si>
  <si>
    <t>Alessandra Costa Santos</t>
  </si>
  <si>
    <t>933.481.181-15</t>
  </si>
  <si>
    <t>SEJUS NaHora BRAZLÂNDIA</t>
  </si>
  <si>
    <t>AE 04, LT 03, ST TRADICIONAL, BRASÍLIA/DF</t>
  </si>
  <si>
    <t>LUCAS BRENDO DA SILVA</t>
  </si>
  <si>
    <t>018.259.311-86</t>
  </si>
  <si>
    <t>GRACI PEREIRA MEIRELES GOMES</t>
  </si>
  <si>
    <t>008.316.191-04</t>
  </si>
  <si>
    <t>Área Especial 3, Setor Leste - Estrutural (Salão de Múltiplas Funções)</t>
  </si>
  <si>
    <t>LARISSA SOARES DE OLIVEIRA SILVA</t>
  </si>
  <si>
    <t>048.592.571-03</t>
  </si>
  <si>
    <t xml:space="preserve">Sede  Administração Regional do SCIA </t>
  </si>
  <si>
    <t>SECRIANÇA - Centro de Juventude</t>
  </si>
  <si>
    <t>QS 402, Conjunto G, lote 01. Samambaia</t>
  </si>
  <si>
    <t>RUTY DAS CANDEIAS DIAS LOIOLA</t>
  </si>
  <si>
    <t>443.799.601-10</t>
  </si>
  <si>
    <t>Sec. Criança Conselho Tutelar de Taguatinga</t>
  </si>
  <si>
    <t>C12 AE s/nº Taguatinga Centro</t>
  </si>
  <si>
    <t>GENIZETE SANTOS OLIVEIRA</t>
  </si>
  <si>
    <t>619.641.741-04</t>
  </si>
  <si>
    <t>Conselho Tutelar Norte</t>
  </si>
  <si>
    <t>QS 409 AE</t>
  </si>
  <si>
    <t>HILDA RIBEIRO DAS NEVES</t>
  </si>
  <si>
    <t>870.058.751-68</t>
  </si>
  <si>
    <t>SEDICTI - PROGRAMA SIMPLIFICA</t>
  </si>
  <si>
    <t>Setor de Indústrias de Taguatinga, QI 19, Lote 28, 30 e 32</t>
  </si>
  <si>
    <t>CELIA ANDRADE PALMEIRA</t>
  </si>
  <si>
    <t>852.168.601-34</t>
  </si>
  <si>
    <t>EDINALDO DE ALMEIDA CAVALCANTE</t>
  </si>
  <si>
    <t>579.099.541-15</t>
  </si>
  <si>
    <t>COMPLEXO CULTURAL SAMAMBAIA</t>
  </si>
  <si>
    <t>QUADRA 301, Conj 5, Lt 1, Centro Urbano</t>
  </si>
  <si>
    <t>ELIAS RODRIGUES DA COSTA</t>
  </si>
  <si>
    <t>010.639.711-79</t>
  </si>
  <si>
    <t>MARIA DE FATIMA CARVALHO DE LIMA</t>
  </si>
  <si>
    <t>836.073.311-20</t>
  </si>
  <si>
    <t>JOSE ANDERSON DAX RIBEIRO</t>
  </si>
  <si>
    <t>001.925.132-73</t>
  </si>
  <si>
    <t xml:space="preserve">MARIA ROSA BATISTA </t>
  </si>
  <si>
    <t>324.780.111-15</t>
  </si>
  <si>
    <t>GFE</t>
  </si>
  <si>
    <t>RA-XXXII SOL NASCENTE - SEDE</t>
  </si>
  <si>
    <t>Sh Sol Nascente Chac 1 - SH Sol Nascente - Ceilandia, Brasília-DF</t>
  </si>
  <si>
    <t>SEJUS - Praça da Juventude</t>
  </si>
  <si>
    <t>QNN 13 Ceilândia Norte</t>
  </si>
  <si>
    <t>052.832.011-47</t>
  </si>
  <si>
    <t>Administração Regional do Núcleo Bandeirante - Ginásio de Esporte</t>
  </si>
  <si>
    <t>Praça Padre Roque, Projeção 12</t>
  </si>
  <si>
    <t>RA- VI PLANALTINA - QD POLIESPORTIVA</t>
  </si>
  <si>
    <t>Via WL 02 - Setor Administrativo</t>
  </si>
  <si>
    <t>Período: 01 A 30/11/2019</t>
  </si>
  <si>
    <t>Ana Paula Machado Rodrigues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</si>
</sst>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sz val="14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9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33">
    <xf numFmtId="0" fontId="0" fillId="0" borderId="0" xfId="0"/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1" fillId="4" borderId="0" xfId="0" applyFont="1" applyFill="1"/>
    <xf numFmtId="0" fontId="5" fillId="4" borderId="0" xfId="0" applyFont="1" applyFill="1"/>
    <xf numFmtId="0" fontId="4" fillId="0" borderId="0" xfId="0" applyFont="1" applyAlignment="1">
      <alignment horizontal="center"/>
    </xf>
    <xf numFmtId="44" fontId="0" fillId="0" borderId="0" xfId="0" applyNumberFormat="1"/>
    <xf numFmtId="0" fontId="4" fillId="0" borderId="0" xfId="0" applyFont="1" applyAlignment="1">
      <alignment horizontal="justify" vertical="center" wrapText="1"/>
    </xf>
    <xf numFmtId="44" fontId="0" fillId="0" borderId="0" xfId="1" applyFont="1"/>
    <xf numFmtId="0" fontId="7" fillId="4" borderId="1" xfId="0" applyFont="1" applyFill="1" applyBorder="1" applyAlignment="1">
      <alignment horizontal="center" vertical="center" wrapText="1"/>
    </xf>
    <xf numFmtId="0" fontId="10" fillId="4" borderId="0" xfId="0" applyFont="1" applyFill="1"/>
    <xf numFmtId="164" fontId="9" fillId="5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44" fontId="9" fillId="5" borderId="1" xfId="1" applyFont="1" applyFill="1" applyBorder="1" applyAlignment="1">
      <alignment horizontal="center" vertical="center" wrapText="1"/>
    </xf>
    <xf numFmtId="0" fontId="10" fillId="5" borderId="0" xfId="0" applyFont="1" applyFill="1"/>
    <xf numFmtId="0" fontId="9" fillId="4" borderId="1" xfId="0" applyFont="1" applyFill="1" applyBorder="1" applyAlignment="1">
      <alignment horizontal="center" vertical="center" wrapText="1"/>
    </xf>
    <xf numFmtId="44" fontId="9" fillId="4" borderId="1" xfId="1" applyFont="1" applyFill="1" applyBorder="1" applyAlignment="1">
      <alignment horizontal="center" vertical="center" wrapText="1"/>
    </xf>
    <xf numFmtId="44" fontId="7" fillId="4" borderId="1" xfId="1" applyFont="1" applyFill="1" applyBorder="1" applyAlignment="1">
      <alignment horizontal="center" vertical="center" wrapText="1"/>
    </xf>
    <xf numFmtId="0" fontId="6" fillId="4" borderId="0" xfId="0" applyFont="1" applyFill="1"/>
    <xf numFmtId="0" fontId="11" fillId="4" borderId="1" xfId="0" applyFont="1" applyFill="1" applyBorder="1" applyAlignment="1">
      <alignment horizontal="center" vertical="center" wrapText="1"/>
    </xf>
    <xf numFmtId="0" fontId="6" fillId="0" borderId="0" xfId="0" applyFont="1"/>
    <xf numFmtId="0" fontId="11" fillId="0" borderId="0" xfId="0" applyFont="1" applyAlignment="1">
      <alignment horizontal="center"/>
    </xf>
    <xf numFmtId="0" fontId="6" fillId="0" borderId="6" xfId="0" applyFont="1" applyBorder="1"/>
    <xf numFmtId="0" fontId="10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5" xfId="0" applyFont="1" applyBorder="1" applyAlignment="1">
      <alignment horizontal="center"/>
    </xf>
    <xf numFmtId="44" fontId="9" fillId="5" borderId="1" xfId="0" applyNumberFormat="1" applyFont="1" applyFill="1" applyBorder="1" applyAlignment="1">
      <alignment horizontal="center" vertical="center" wrapText="1"/>
    </xf>
    <xf numFmtId="44" fontId="12" fillId="0" borderId="0" xfId="1" applyFont="1" applyBorder="1" applyAlignment="1">
      <alignment vertical="center"/>
    </xf>
    <xf numFmtId="0" fontId="0" fillId="0" borderId="0" xfId="0" applyBorder="1"/>
    <xf numFmtId="44" fontId="0" fillId="0" borderId="0" xfId="0" applyNumberFormat="1" applyBorder="1"/>
    <xf numFmtId="44" fontId="0" fillId="0" borderId="0" xfId="1" applyFont="1" applyBorder="1"/>
    <xf numFmtId="165" fontId="13" fillId="4" borderId="0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left"/>
    </xf>
    <xf numFmtId="0" fontId="9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/>
    <xf numFmtId="0" fontId="8" fillId="4" borderId="1" xfId="0" applyFont="1" applyFill="1" applyBorder="1" applyAlignment="1"/>
    <xf numFmtId="0" fontId="11" fillId="3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44" fontId="0" fillId="0" borderId="1" xfId="0" applyNumberFormat="1" applyBorder="1"/>
    <xf numFmtId="0" fontId="6" fillId="4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7" fillId="4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4" borderId="1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44" fontId="6" fillId="0" borderId="1" xfId="1" applyFont="1" applyBorder="1"/>
    <xf numFmtId="0" fontId="6" fillId="0" borderId="1" xfId="0" applyFont="1" applyBorder="1"/>
    <xf numFmtId="0" fontId="10" fillId="5" borderId="0" xfId="0" applyFont="1" applyFill="1" applyAlignment="1">
      <alignment horizontal="center"/>
    </xf>
    <xf numFmtId="0" fontId="10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1" fillId="4" borderId="0" xfId="0" applyFont="1" applyFill="1" applyAlignment="1">
      <alignment horizontal="center"/>
    </xf>
    <xf numFmtId="0" fontId="5" fillId="4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0" fillId="0" borderId="0" xfId="0" applyBorder="1" applyAlignment="1">
      <alignment horizontal="center"/>
    </xf>
    <xf numFmtId="44" fontId="0" fillId="0" borderId="0" xfId="0" applyNumberFormat="1" applyBorder="1" applyAlignment="1">
      <alignment horizontal="center"/>
    </xf>
    <xf numFmtId="44" fontId="0" fillId="0" borderId="0" xfId="0" applyNumberFormat="1" applyAlignment="1">
      <alignment horizontal="center"/>
    </xf>
    <xf numFmtId="44" fontId="0" fillId="0" borderId="0" xfId="1" applyFont="1" applyAlignment="1">
      <alignment horizontal="center"/>
    </xf>
    <xf numFmtId="0" fontId="0" fillId="0" borderId="1" xfId="0" applyBorder="1" applyAlignment="1">
      <alignment horizontal="center"/>
    </xf>
    <xf numFmtId="0" fontId="7" fillId="4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vertical="center" wrapText="1"/>
    </xf>
    <xf numFmtId="0" fontId="9" fillId="4" borderId="0" xfId="0" applyFont="1" applyFill="1" applyBorder="1" applyAlignment="1">
      <alignment horizontal="center" vertical="center" wrapText="1"/>
    </xf>
    <xf numFmtId="44" fontId="7" fillId="4" borderId="0" xfId="1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left" vertical="center" wrapText="1"/>
    </xf>
    <xf numFmtId="0" fontId="6" fillId="4" borderId="0" xfId="0" applyFont="1" applyFill="1" applyBorder="1" applyAlignment="1">
      <alignment horizontal="center"/>
    </xf>
    <xf numFmtId="0" fontId="6" fillId="4" borderId="0" xfId="0" applyFont="1" applyFill="1" applyBorder="1" applyAlignment="1"/>
    <xf numFmtId="0" fontId="10" fillId="4" borderId="0" xfId="0" applyFont="1" applyFill="1" applyBorder="1" applyAlignment="1">
      <alignment horizontal="left"/>
    </xf>
    <xf numFmtId="44" fontId="11" fillId="3" borderId="1" xfId="1" applyFont="1" applyFill="1" applyBorder="1" applyAlignment="1">
      <alignment horizontal="center" vertical="center"/>
    </xf>
    <xf numFmtId="0" fontId="1" fillId="6" borderId="0" xfId="0" applyFont="1" applyFill="1"/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164" fontId="9" fillId="7" borderId="1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44" fontId="9" fillId="7" borderId="1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left" vertical="center" wrapText="1"/>
    </xf>
    <xf numFmtId="44" fontId="9" fillId="7" borderId="1" xfId="1" applyFont="1" applyFill="1" applyBorder="1" applyAlignment="1">
      <alignment horizontal="center" vertical="center" wrapText="1"/>
    </xf>
    <xf numFmtId="44" fontId="1" fillId="6" borderId="0" xfId="1" applyFont="1" applyFill="1"/>
    <xf numFmtId="44" fontId="0" fillId="4" borderId="0" xfId="1" applyFont="1" applyFill="1"/>
    <xf numFmtId="44" fontId="0" fillId="0" borderId="0" xfId="1" applyFont="1" applyBorder="1" applyAlignment="1">
      <alignment horizontal="center"/>
    </xf>
    <xf numFmtId="44" fontId="0" fillId="4" borderId="0" xfId="1" applyFont="1" applyFill="1" applyAlignment="1">
      <alignment horizontal="center"/>
    </xf>
    <xf numFmtId="0" fontId="2" fillId="4" borderId="1" xfId="0" applyFont="1" applyFill="1" applyBorder="1" applyAlignment="1">
      <alignment vertical="center" wrapText="1"/>
    </xf>
    <xf numFmtId="44" fontId="1" fillId="4" borderId="0" xfId="1" applyFont="1" applyFill="1" applyAlignment="1">
      <alignment horizontal="center"/>
    </xf>
    <xf numFmtId="0" fontId="14" fillId="4" borderId="1" xfId="0" applyFont="1" applyFill="1" applyBorder="1" applyAlignment="1">
      <alignment vertical="center" wrapText="1"/>
    </xf>
    <xf numFmtId="0" fontId="14" fillId="4" borderId="1" xfId="0" applyFont="1" applyFill="1" applyBorder="1" applyAlignment="1">
      <alignment horizontal="center" vertical="center" wrapText="1"/>
    </xf>
    <xf numFmtId="44" fontId="0" fillId="4" borderId="0" xfId="0" applyNumberFormat="1" applyFill="1"/>
    <xf numFmtId="44" fontId="12" fillId="4" borderId="0" xfId="1" applyFont="1" applyFill="1" applyBorder="1" applyAlignment="1">
      <alignment vertical="center"/>
    </xf>
    <xf numFmtId="0" fontId="15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44" fontId="1" fillId="4" borderId="0" xfId="1" applyFont="1" applyFill="1"/>
    <xf numFmtId="0" fontId="10" fillId="4" borderId="1" xfId="0" applyFont="1" applyFill="1" applyBorder="1" applyAlignment="1">
      <alignment horizontal="left"/>
    </xf>
    <xf numFmtId="0" fontId="10" fillId="4" borderId="1" xfId="0" applyFont="1" applyFill="1" applyBorder="1" applyAlignment="1">
      <alignment horizontal="center"/>
    </xf>
    <xf numFmtId="0" fontId="10" fillId="4" borderId="1" xfId="0" applyFont="1" applyFill="1" applyBorder="1" applyAlignment="1"/>
    <xf numFmtId="0" fontId="17" fillId="4" borderId="1" xfId="0" applyFont="1" applyFill="1" applyBorder="1"/>
    <xf numFmtId="0" fontId="17" fillId="4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0" fillId="0" borderId="0" xfId="0" applyAlignment="1">
      <alignment horizont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left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0066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68"/>
  <sheetViews>
    <sheetView tabSelected="1" view="pageBreakPreview" topLeftCell="A98" zoomScale="75" zoomScaleNormal="80" zoomScaleSheetLayoutView="75" workbookViewId="0">
      <selection activeCell="B118" sqref="B118"/>
    </sheetView>
  </sheetViews>
  <sheetFormatPr defaultRowHeight="15" x14ac:dyDescent="0.25"/>
  <cols>
    <col min="2" max="2" width="51.85546875" style="64" customWidth="1"/>
    <col min="3" max="3" width="18" style="59" customWidth="1"/>
    <col min="4" max="4" width="6.28515625" customWidth="1"/>
    <col min="5" max="5" width="67.7109375" customWidth="1"/>
    <col min="6" max="7" width="5.28515625" customWidth="1"/>
    <col min="8" max="8" width="8.5703125" customWidth="1"/>
    <col min="9" max="9" width="5.28515625" customWidth="1"/>
    <col min="10" max="10" width="4.5703125" customWidth="1"/>
    <col min="11" max="11" width="7.42578125" customWidth="1"/>
    <col min="12" max="12" width="4.5703125" customWidth="1"/>
    <col min="13" max="14" width="5.42578125" customWidth="1"/>
    <col min="15" max="15" width="23" customWidth="1"/>
    <col min="16" max="16" width="19.28515625" style="59" customWidth="1"/>
    <col min="17" max="17" width="15" bestFit="1" customWidth="1"/>
    <col min="18" max="18" width="18.7109375" customWidth="1"/>
    <col min="19" max="19" width="19.5703125" customWidth="1"/>
    <col min="22" max="22" width="10.28515625" bestFit="1" customWidth="1"/>
  </cols>
  <sheetData>
    <row r="1" spans="1:16" ht="18.75" x14ac:dyDescent="0.3">
      <c r="A1" s="131" t="s">
        <v>17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</row>
    <row r="2" spans="1:16" ht="18.75" x14ac:dyDescent="0.3">
      <c r="A2" s="131" t="s">
        <v>70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</row>
    <row r="3" spans="1:16" ht="18.75" x14ac:dyDescent="0.3">
      <c r="A3" s="131" t="s">
        <v>8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</row>
    <row r="4" spans="1:16" ht="18.75" x14ac:dyDescent="0.3">
      <c r="A4" s="131" t="s">
        <v>18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</row>
    <row r="5" spans="1:16" ht="18.75" x14ac:dyDescent="0.3">
      <c r="A5" s="7"/>
      <c r="B5" s="63"/>
      <c r="C5" s="57"/>
      <c r="D5" s="7"/>
      <c r="E5" s="7"/>
      <c r="F5" s="47"/>
      <c r="G5" s="47"/>
      <c r="H5" s="7"/>
      <c r="I5" s="44"/>
      <c r="J5" s="7"/>
      <c r="K5" s="7"/>
      <c r="L5" s="7"/>
      <c r="M5" s="48"/>
      <c r="N5" s="48"/>
      <c r="O5" s="7"/>
    </row>
    <row r="6" spans="1:16" ht="18.75" x14ac:dyDescent="0.3">
      <c r="A6" s="131" t="s">
        <v>13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</row>
    <row r="7" spans="1:16" ht="18.75" x14ac:dyDescent="0.3">
      <c r="A7" s="7"/>
      <c r="B7" s="63"/>
      <c r="C7" s="57"/>
      <c r="D7" s="7"/>
      <c r="E7" s="7"/>
      <c r="F7" s="47"/>
      <c r="G7" s="47"/>
      <c r="H7" s="7"/>
      <c r="I7" s="44"/>
      <c r="J7" s="7"/>
      <c r="K7" s="7"/>
      <c r="L7" s="7"/>
      <c r="M7" s="48"/>
      <c r="N7" s="48"/>
      <c r="O7" s="7"/>
    </row>
    <row r="8" spans="1:16" ht="43.9" customHeight="1" x14ac:dyDescent="0.25">
      <c r="A8" s="127" t="s">
        <v>19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</row>
    <row r="9" spans="1:16" ht="18.75" customHeight="1" x14ac:dyDescent="0.25">
      <c r="A9" s="132" t="s">
        <v>207</v>
      </c>
      <c r="B9" s="132"/>
      <c r="C9" s="58"/>
      <c r="D9" s="9"/>
      <c r="E9" s="9"/>
      <c r="F9" s="46"/>
      <c r="G9" s="46"/>
      <c r="H9" s="9"/>
      <c r="I9" s="45"/>
      <c r="J9" s="9"/>
      <c r="K9" s="9"/>
      <c r="L9" s="9"/>
      <c r="M9" s="49"/>
      <c r="N9" s="49"/>
      <c r="O9" s="9"/>
    </row>
    <row r="11" spans="1:16" ht="153.75" x14ac:dyDescent="0.25">
      <c r="A11" s="3" t="s">
        <v>9</v>
      </c>
      <c r="B11" s="2" t="s">
        <v>0</v>
      </c>
      <c r="C11" s="3" t="s">
        <v>78</v>
      </c>
      <c r="D11" s="3" t="s">
        <v>1</v>
      </c>
      <c r="E11" s="2" t="s">
        <v>2</v>
      </c>
      <c r="F11" s="4" t="s">
        <v>57</v>
      </c>
      <c r="G11" s="4" t="s">
        <v>62</v>
      </c>
      <c r="H11" s="4" t="s">
        <v>58</v>
      </c>
      <c r="I11" s="4" t="s">
        <v>63</v>
      </c>
      <c r="J11" s="4" t="s">
        <v>3</v>
      </c>
      <c r="K11" s="4" t="s">
        <v>4</v>
      </c>
      <c r="L11" s="4" t="s">
        <v>5</v>
      </c>
      <c r="M11" s="4" t="s">
        <v>60</v>
      </c>
      <c r="N11" s="4" t="s">
        <v>61</v>
      </c>
      <c r="O11" s="4" t="s">
        <v>10</v>
      </c>
    </row>
    <row r="12" spans="1:16" s="17" customFormat="1" ht="18.75" x14ac:dyDescent="0.3">
      <c r="A12" s="13">
        <v>1</v>
      </c>
      <c r="B12" s="14" t="s">
        <v>131</v>
      </c>
      <c r="C12" s="14"/>
      <c r="D12" s="15" t="s">
        <v>6</v>
      </c>
      <c r="E12" s="14" t="s">
        <v>126</v>
      </c>
      <c r="F12" s="15">
        <f>SUM(F13:F34)</f>
        <v>0</v>
      </c>
      <c r="G12" s="15">
        <f>SUM(G13:G34)</f>
        <v>0</v>
      </c>
      <c r="H12" s="15">
        <f>SUM(H13:H34)</f>
        <v>0</v>
      </c>
      <c r="I12" s="15">
        <f>SUM(I13:I23)</f>
        <v>10</v>
      </c>
      <c r="J12" s="15">
        <f>SUM(J15:J34)</f>
        <v>0</v>
      </c>
      <c r="K12" s="15">
        <f>SUM(K15:K34)</f>
        <v>0</v>
      </c>
      <c r="L12" s="15">
        <f>SUM(L15:L34)</f>
        <v>0</v>
      </c>
      <c r="M12" s="15">
        <f>SUM(M15:M34)</f>
        <v>0</v>
      </c>
      <c r="N12" s="15">
        <f>SUM(N15:N34)</f>
        <v>0</v>
      </c>
      <c r="O12" s="16">
        <f>SUM(O14:O23)</f>
        <v>39871.799999999996</v>
      </c>
      <c r="P12" s="69"/>
    </row>
    <row r="13" spans="1:16" s="12" customFormat="1" ht="18.75" x14ac:dyDescent="0.3">
      <c r="A13" s="18" t="s">
        <v>1</v>
      </c>
      <c r="B13" s="117" t="s">
        <v>11</v>
      </c>
      <c r="C13" s="117"/>
      <c r="D13" s="117"/>
      <c r="E13" s="117"/>
      <c r="F13" s="18"/>
      <c r="G13" s="18"/>
      <c r="H13" s="18"/>
      <c r="I13" s="18"/>
      <c r="J13" s="18"/>
      <c r="K13" s="18"/>
      <c r="L13" s="18"/>
      <c r="M13" s="18"/>
      <c r="N13" s="18"/>
      <c r="O13" s="19"/>
      <c r="P13" s="70"/>
    </row>
    <row r="14" spans="1:16" s="12" customFormat="1" ht="18" customHeight="1" x14ac:dyDescent="0.3">
      <c r="A14" s="11" t="s">
        <v>6</v>
      </c>
      <c r="B14" s="56" t="s">
        <v>52</v>
      </c>
      <c r="C14" s="11" t="s">
        <v>79</v>
      </c>
      <c r="D14" s="36"/>
      <c r="E14" s="36"/>
      <c r="F14" s="18"/>
      <c r="G14" s="18"/>
      <c r="H14" s="18"/>
      <c r="I14" s="18">
        <v>1</v>
      </c>
      <c r="J14" s="18"/>
      <c r="K14" s="18"/>
      <c r="L14" s="18"/>
      <c r="M14" s="18"/>
      <c r="N14" s="18"/>
      <c r="O14" s="20">
        <v>3987.18</v>
      </c>
      <c r="P14" s="70"/>
    </row>
    <row r="15" spans="1:16" s="1" customFormat="1" ht="18" customHeight="1" x14ac:dyDescent="0.3">
      <c r="A15" s="11" t="s">
        <v>6</v>
      </c>
      <c r="B15" s="52" t="s">
        <v>26</v>
      </c>
      <c r="C15" s="60" t="s">
        <v>80</v>
      </c>
      <c r="D15" s="40"/>
      <c r="E15" s="40"/>
      <c r="F15" s="18"/>
      <c r="G15" s="18"/>
      <c r="H15" s="18"/>
      <c r="I15" s="18">
        <v>1</v>
      </c>
      <c r="J15" s="18"/>
      <c r="K15" s="18"/>
      <c r="L15" s="18"/>
      <c r="M15" s="18"/>
      <c r="N15" s="18"/>
      <c r="O15" s="20">
        <v>3987.18</v>
      </c>
      <c r="P15" s="71"/>
    </row>
    <row r="16" spans="1:16" s="1" customFormat="1" ht="18" customHeight="1" x14ac:dyDescent="0.3">
      <c r="A16" s="11" t="s">
        <v>6</v>
      </c>
      <c r="B16" s="52" t="s">
        <v>27</v>
      </c>
      <c r="C16" s="60" t="s">
        <v>81</v>
      </c>
      <c r="D16" s="40"/>
      <c r="E16" s="40"/>
      <c r="F16" s="18"/>
      <c r="G16" s="18"/>
      <c r="H16" s="18"/>
      <c r="I16" s="18">
        <v>1</v>
      </c>
      <c r="J16" s="18"/>
      <c r="K16" s="18"/>
      <c r="L16" s="18"/>
      <c r="M16" s="18"/>
      <c r="N16" s="18"/>
      <c r="O16" s="20">
        <v>3987.18</v>
      </c>
      <c r="P16" s="71"/>
    </row>
    <row r="17" spans="1:16" s="1" customFormat="1" ht="18" customHeight="1" x14ac:dyDescent="0.25">
      <c r="A17" s="11" t="s">
        <v>6</v>
      </c>
      <c r="B17" s="53" t="s">
        <v>28</v>
      </c>
      <c r="C17" s="11" t="s">
        <v>83</v>
      </c>
      <c r="D17" s="36"/>
      <c r="E17" s="36"/>
      <c r="F17" s="18"/>
      <c r="G17" s="18"/>
      <c r="H17" s="18"/>
      <c r="I17" s="18">
        <v>1</v>
      </c>
      <c r="J17" s="18"/>
      <c r="K17" s="18"/>
      <c r="L17" s="18"/>
      <c r="M17" s="18"/>
      <c r="N17" s="18"/>
      <c r="O17" s="20">
        <v>3987.18</v>
      </c>
      <c r="P17" s="71"/>
    </row>
    <row r="18" spans="1:16" s="1" customFormat="1" ht="18" customHeight="1" x14ac:dyDescent="0.3">
      <c r="A18" s="11" t="s">
        <v>6</v>
      </c>
      <c r="B18" s="54" t="s">
        <v>75</v>
      </c>
      <c r="C18" s="60" t="s">
        <v>84</v>
      </c>
      <c r="D18" s="40"/>
      <c r="E18" s="40"/>
      <c r="F18" s="18"/>
      <c r="G18" s="18"/>
      <c r="H18" s="18"/>
      <c r="I18" s="18">
        <v>1</v>
      </c>
      <c r="J18" s="18"/>
      <c r="K18" s="18"/>
      <c r="L18" s="18"/>
      <c r="M18" s="18"/>
      <c r="N18" s="18"/>
      <c r="O18" s="20">
        <v>3987.18</v>
      </c>
      <c r="P18" s="71"/>
    </row>
    <row r="19" spans="1:16" s="1" customFormat="1" ht="18" customHeight="1" x14ac:dyDescent="0.3">
      <c r="A19" s="11" t="s">
        <v>6</v>
      </c>
      <c r="B19" s="52" t="s">
        <v>55</v>
      </c>
      <c r="C19" s="60" t="s">
        <v>86</v>
      </c>
      <c r="D19" s="40"/>
      <c r="E19" s="40"/>
      <c r="F19" s="18"/>
      <c r="G19" s="18"/>
      <c r="H19" s="18"/>
      <c r="I19" s="18">
        <v>1</v>
      </c>
      <c r="J19" s="18"/>
      <c r="K19" s="18"/>
      <c r="L19" s="18"/>
      <c r="M19" s="18"/>
      <c r="N19" s="18"/>
      <c r="O19" s="20">
        <v>3987.18</v>
      </c>
      <c r="P19" s="71"/>
    </row>
    <row r="20" spans="1:16" s="1" customFormat="1" ht="18" customHeight="1" x14ac:dyDescent="0.3">
      <c r="A20" s="11" t="s">
        <v>6</v>
      </c>
      <c r="B20" s="52" t="s">
        <v>71</v>
      </c>
      <c r="C20" s="60" t="s">
        <v>87</v>
      </c>
      <c r="D20" s="40"/>
      <c r="E20" s="40"/>
      <c r="F20" s="18"/>
      <c r="G20" s="18"/>
      <c r="H20" s="18"/>
      <c r="I20" s="18">
        <v>1</v>
      </c>
      <c r="J20" s="18"/>
      <c r="K20" s="18"/>
      <c r="L20" s="18"/>
      <c r="M20" s="18"/>
      <c r="N20" s="18"/>
      <c r="O20" s="20">
        <v>3987.18</v>
      </c>
      <c r="P20" s="71"/>
    </row>
    <row r="21" spans="1:16" s="1" customFormat="1" ht="18" customHeight="1" x14ac:dyDescent="0.3">
      <c r="A21" s="11" t="s">
        <v>6</v>
      </c>
      <c r="B21" s="52" t="s">
        <v>121</v>
      </c>
      <c r="C21" s="60" t="s">
        <v>122</v>
      </c>
      <c r="D21" s="40"/>
      <c r="E21" s="40"/>
      <c r="F21" s="18"/>
      <c r="G21" s="18"/>
      <c r="H21" s="18"/>
      <c r="I21" s="18">
        <v>1</v>
      </c>
      <c r="J21" s="18"/>
      <c r="K21" s="18"/>
      <c r="L21" s="18"/>
      <c r="M21" s="18"/>
      <c r="N21" s="18"/>
      <c r="O21" s="20">
        <v>3987.18</v>
      </c>
      <c r="P21" s="71"/>
    </row>
    <row r="22" spans="1:16" s="1" customFormat="1" ht="18" customHeight="1" x14ac:dyDescent="0.3">
      <c r="A22" s="11" t="s">
        <v>6</v>
      </c>
      <c r="B22" s="52" t="s">
        <v>29</v>
      </c>
      <c r="C22" s="60" t="s">
        <v>88</v>
      </c>
      <c r="D22" s="40"/>
      <c r="E22" s="40"/>
      <c r="F22" s="18"/>
      <c r="G22" s="18"/>
      <c r="H22" s="18"/>
      <c r="I22" s="18">
        <v>1</v>
      </c>
      <c r="J22" s="18"/>
      <c r="K22" s="18"/>
      <c r="L22" s="18"/>
      <c r="M22" s="18"/>
      <c r="N22" s="18"/>
      <c r="O22" s="20">
        <v>3987.18</v>
      </c>
      <c r="P22" s="71"/>
    </row>
    <row r="23" spans="1:16" s="1" customFormat="1" ht="18" customHeight="1" x14ac:dyDescent="0.3">
      <c r="A23" s="11" t="s">
        <v>6</v>
      </c>
      <c r="B23" s="52" t="s">
        <v>64</v>
      </c>
      <c r="C23" s="60" t="s">
        <v>89</v>
      </c>
      <c r="D23" s="40"/>
      <c r="E23" s="40"/>
      <c r="F23" s="18"/>
      <c r="G23" s="18"/>
      <c r="H23" s="18"/>
      <c r="I23" s="18">
        <v>1</v>
      </c>
      <c r="J23" s="18"/>
      <c r="K23" s="18"/>
      <c r="L23" s="18"/>
      <c r="M23" s="18"/>
      <c r="N23" s="18"/>
      <c r="O23" s="20">
        <v>3987.18</v>
      </c>
      <c r="P23" s="71"/>
    </row>
    <row r="24" spans="1:16" s="1" customFormat="1" ht="18" customHeight="1" x14ac:dyDescent="0.25">
      <c r="A24" s="13">
        <v>2</v>
      </c>
      <c r="B24" s="14" t="s">
        <v>127</v>
      </c>
      <c r="C24" s="14"/>
      <c r="D24" s="15" t="s">
        <v>6</v>
      </c>
      <c r="E24" s="14" t="s">
        <v>128</v>
      </c>
      <c r="F24" s="15">
        <f>F26</f>
        <v>0</v>
      </c>
      <c r="G24" s="15">
        <f t="shared" ref="G24:N24" si="0">G26</f>
        <v>0</v>
      </c>
      <c r="H24" s="15">
        <f t="shared" si="0"/>
        <v>0</v>
      </c>
      <c r="I24" s="15">
        <f t="shared" si="0"/>
        <v>1</v>
      </c>
      <c r="J24" s="15">
        <f t="shared" si="0"/>
        <v>0</v>
      </c>
      <c r="K24" s="15">
        <f t="shared" si="0"/>
        <v>0</v>
      </c>
      <c r="L24" s="15">
        <f t="shared" si="0"/>
        <v>0</v>
      </c>
      <c r="M24" s="15">
        <f t="shared" si="0"/>
        <v>0</v>
      </c>
      <c r="N24" s="15">
        <f t="shared" si="0"/>
        <v>0</v>
      </c>
      <c r="O24" s="16">
        <f>O26</f>
        <v>3987.18</v>
      </c>
      <c r="P24" s="71"/>
    </row>
    <row r="25" spans="1:16" s="5" customFormat="1" ht="18" customHeight="1" x14ac:dyDescent="0.25">
      <c r="A25" s="18" t="s">
        <v>129</v>
      </c>
      <c r="B25" s="84" t="s">
        <v>11</v>
      </c>
      <c r="C25" s="80"/>
      <c r="D25" s="81"/>
      <c r="E25" s="81"/>
      <c r="F25" s="82"/>
      <c r="G25" s="82"/>
      <c r="H25" s="82"/>
      <c r="I25" s="82"/>
      <c r="J25" s="82"/>
      <c r="K25" s="82"/>
      <c r="L25" s="82"/>
      <c r="M25" s="82"/>
      <c r="N25" s="82"/>
      <c r="O25" s="83"/>
      <c r="P25" s="72"/>
    </row>
    <row r="26" spans="1:16" s="1" customFormat="1" ht="18" customHeight="1" x14ac:dyDescent="0.3">
      <c r="A26" s="11" t="s">
        <v>6</v>
      </c>
      <c r="B26" s="52" t="s">
        <v>30</v>
      </c>
      <c r="C26" s="60" t="s">
        <v>91</v>
      </c>
      <c r="D26" s="40"/>
      <c r="E26" s="40"/>
      <c r="F26" s="18"/>
      <c r="G26" s="18"/>
      <c r="H26" s="18"/>
      <c r="I26" s="18">
        <v>1</v>
      </c>
      <c r="J26" s="18"/>
      <c r="K26" s="18"/>
      <c r="L26" s="18"/>
      <c r="M26" s="18"/>
      <c r="N26" s="18"/>
      <c r="O26" s="20">
        <v>3987.18</v>
      </c>
      <c r="P26" s="71"/>
    </row>
    <row r="27" spans="1:16" s="1" customFormat="1" ht="18" customHeight="1" x14ac:dyDescent="0.25">
      <c r="A27" s="13">
        <v>3</v>
      </c>
      <c r="B27" s="14" t="s">
        <v>130</v>
      </c>
      <c r="C27" s="14"/>
      <c r="D27" s="15" t="s">
        <v>6</v>
      </c>
      <c r="E27" s="14" t="s">
        <v>128</v>
      </c>
      <c r="F27" s="15">
        <f>SUM(F28:F34)</f>
        <v>0</v>
      </c>
      <c r="G27" s="15">
        <f>SUM(G28:G34)</f>
        <v>0</v>
      </c>
      <c r="H27" s="15">
        <f>SUM(H28:H34)</f>
        <v>0</v>
      </c>
      <c r="I27" s="15">
        <f>SUM(I29:I40)</f>
        <v>12</v>
      </c>
      <c r="J27" s="15">
        <f>SUM(J30:J34)</f>
        <v>0</v>
      </c>
      <c r="K27" s="15">
        <f>SUM(K30:K34)</f>
        <v>0</v>
      </c>
      <c r="L27" s="15">
        <f>SUM(L30:L34)</f>
        <v>0</v>
      </c>
      <c r="M27" s="15">
        <f>SUM(M30:M34)</f>
        <v>0</v>
      </c>
      <c r="N27" s="15">
        <f>SUM(N30:N34)</f>
        <v>0</v>
      </c>
      <c r="O27" s="16">
        <f>SUM(O29:O40)</f>
        <v>47846.159999999996</v>
      </c>
      <c r="P27" s="71"/>
    </row>
    <row r="28" spans="1:16" s="1" customFormat="1" ht="18" customHeight="1" x14ac:dyDescent="0.3">
      <c r="A28" s="18" t="s">
        <v>129</v>
      </c>
      <c r="B28" s="87" t="s">
        <v>11</v>
      </c>
      <c r="C28" s="85"/>
      <c r="D28" s="86"/>
      <c r="E28" s="86"/>
      <c r="F28" s="82"/>
      <c r="G28" s="82"/>
      <c r="H28" s="82"/>
      <c r="I28" s="82"/>
      <c r="J28" s="82"/>
      <c r="K28" s="82"/>
      <c r="L28" s="82"/>
      <c r="M28" s="82"/>
      <c r="N28" s="82"/>
      <c r="O28" s="83"/>
      <c r="P28" s="71"/>
    </row>
    <row r="29" spans="1:16" s="5" customFormat="1" ht="18" customHeight="1" x14ac:dyDescent="0.3">
      <c r="A29" s="11" t="s">
        <v>6</v>
      </c>
      <c r="B29" s="40" t="s">
        <v>113</v>
      </c>
      <c r="C29" s="60" t="s">
        <v>114</v>
      </c>
      <c r="D29" s="36"/>
      <c r="E29" s="36"/>
      <c r="F29" s="18"/>
      <c r="G29" s="18"/>
      <c r="H29" s="18"/>
      <c r="I29" s="18">
        <v>1</v>
      </c>
      <c r="J29" s="18"/>
      <c r="K29" s="18"/>
      <c r="L29" s="18"/>
      <c r="M29" s="18"/>
      <c r="N29" s="18"/>
      <c r="O29" s="20">
        <v>3987.18</v>
      </c>
      <c r="P29" s="72"/>
    </row>
    <row r="30" spans="1:16" s="6" customFormat="1" ht="18" customHeight="1" x14ac:dyDescent="0.3">
      <c r="A30" s="11" t="s">
        <v>6</v>
      </c>
      <c r="B30" s="52" t="s">
        <v>73</v>
      </c>
      <c r="C30" s="60" t="s">
        <v>92</v>
      </c>
      <c r="D30" s="40"/>
      <c r="E30" s="40"/>
      <c r="F30" s="18"/>
      <c r="G30" s="18"/>
      <c r="H30" s="18"/>
      <c r="I30" s="18">
        <v>1</v>
      </c>
      <c r="J30" s="18"/>
      <c r="K30" s="18"/>
      <c r="L30" s="18"/>
      <c r="M30" s="18"/>
      <c r="N30" s="18"/>
      <c r="O30" s="20">
        <v>3987.18</v>
      </c>
      <c r="P30" s="73"/>
    </row>
    <row r="31" spans="1:16" s="5" customFormat="1" ht="18" customHeight="1" x14ac:dyDescent="0.25">
      <c r="A31" s="11" t="s">
        <v>6</v>
      </c>
      <c r="B31" s="53" t="s">
        <v>32</v>
      </c>
      <c r="C31" s="11" t="s">
        <v>94</v>
      </c>
      <c r="D31" s="36"/>
      <c r="E31" s="36"/>
      <c r="F31" s="18"/>
      <c r="G31" s="18"/>
      <c r="H31" s="18"/>
      <c r="I31" s="18">
        <v>1</v>
      </c>
      <c r="J31" s="18"/>
      <c r="K31" s="18"/>
      <c r="L31" s="18"/>
      <c r="M31" s="18"/>
      <c r="N31" s="18"/>
      <c r="O31" s="20">
        <v>3987.18</v>
      </c>
      <c r="P31" s="72"/>
    </row>
    <row r="32" spans="1:16" s="5" customFormat="1" ht="18" customHeight="1" x14ac:dyDescent="0.3">
      <c r="A32" s="11" t="s">
        <v>6</v>
      </c>
      <c r="B32" s="65" t="s">
        <v>59</v>
      </c>
      <c r="C32" s="61" t="s">
        <v>95</v>
      </c>
      <c r="D32" s="41"/>
      <c r="E32" s="41"/>
      <c r="F32" s="18"/>
      <c r="G32" s="18"/>
      <c r="H32" s="18"/>
      <c r="I32" s="18">
        <v>1</v>
      </c>
      <c r="J32" s="22"/>
      <c r="K32" s="22"/>
      <c r="L32" s="22"/>
      <c r="M32" s="22"/>
      <c r="N32" s="22"/>
      <c r="O32" s="20">
        <v>3987.18</v>
      </c>
      <c r="P32" s="72"/>
    </row>
    <row r="33" spans="1:16" s="5" customFormat="1" ht="18" customHeight="1" x14ac:dyDescent="0.3">
      <c r="A33" s="11" t="s">
        <v>6</v>
      </c>
      <c r="B33" s="52" t="s">
        <v>119</v>
      </c>
      <c r="C33" s="60" t="s">
        <v>120</v>
      </c>
      <c r="D33" s="40"/>
      <c r="E33" s="40"/>
      <c r="F33" s="18"/>
      <c r="G33" s="18"/>
      <c r="H33" s="18"/>
      <c r="I33" s="18">
        <v>1</v>
      </c>
      <c r="J33" s="18"/>
      <c r="K33" s="18"/>
      <c r="L33" s="18"/>
      <c r="M33" s="18"/>
      <c r="N33" s="18"/>
      <c r="O33" s="20">
        <v>3987.18</v>
      </c>
      <c r="P33" s="72"/>
    </row>
    <row r="34" spans="1:16" s="5" customFormat="1" ht="18" customHeight="1" x14ac:dyDescent="0.25">
      <c r="A34" s="11" t="s">
        <v>6</v>
      </c>
      <c r="B34" s="53" t="s">
        <v>33</v>
      </c>
      <c r="C34" s="11" t="s">
        <v>96</v>
      </c>
      <c r="D34" s="36"/>
      <c r="E34" s="36"/>
      <c r="F34" s="18"/>
      <c r="G34" s="18"/>
      <c r="H34" s="18"/>
      <c r="I34" s="18">
        <v>1</v>
      </c>
      <c r="J34" s="18"/>
      <c r="K34" s="18"/>
      <c r="L34" s="18"/>
      <c r="M34" s="18"/>
      <c r="N34" s="18"/>
      <c r="O34" s="20">
        <v>3987.18</v>
      </c>
      <c r="P34" s="72"/>
    </row>
    <row r="35" spans="1:16" s="5" customFormat="1" ht="18" customHeight="1" x14ac:dyDescent="0.3">
      <c r="A35" s="11" t="s">
        <v>6</v>
      </c>
      <c r="B35" s="52" t="s">
        <v>132</v>
      </c>
      <c r="C35" s="60" t="s">
        <v>139</v>
      </c>
      <c r="D35" s="36"/>
      <c r="E35" s="36"/>
      <c r="F35" s="18"/>
      <c r="G35" s="18"/>
      <c r="H35" s="18"/>
      <c r="I35" s="18">
        <v>1</v>
      </c>
      <c r="J35" s="18"/>
      <c r="K35" s="18"/>
      <c r="L35" s="18"/>
      <c r="M35" s="18"/>
      <c r="N35" s="18"/>
      <c r="O35" s="20">
        <v>3987.18</v>
      </c>
      <c r="P35" s="72"/>
    </row>
    <row r="36" spans="1:16" s="5" customFormat="1" ht="18" customHeight="1" x14ac:dyDescent="0.25">
      <c r="A36" s="11" t="s">
        <v>6</v>
      </c>
      <c r="B36" s="53" t="s">
        <v>133</v>
      </c>
      <c r="C36" s="11" t="s">
        <v>140</v>
      </c>
      <c r="D36" s="36"/>
      <c r="E36" s="36"/>
      <c r="F36" s="18"/>
      <c r="G36" s="18"/>
      <c r="H36" s="18"/>
      <c r="I36" s="18">
        <v>1</v>
      </c>
      <c r="J36" s="18"/>
      <c r="K36" s="18"/>
      <c r="L36" s="18"/>
      <c r="M36" s="18"/>
      <c r="N36" s="18"/>
      <c r="O36" s="20">
        <v>3987.18</v>
      </c>
      <c r="P36" s="72"/>
    </row>
    <row r="37" spans="1:16" s="5" customFormat="1" ht="18" customHeight="1" x14ac:dyDescent="0.3">
      <c r="A37" s="11" t="s">
        <v>6</v>
      </c>
      <c r="B37" s="52" t="s">
        <v>134</v>
      </c>
      <c r="C37" s="60" t="s">
        <v>141</v>
      </c>
      <c r="D37" s="36"/>
      <c r="E37" s="36"/>
      <c r="F37" s="18"/>
      <c r="G37" s="18"/>
      <c r="H37" s="18"/>
      <c r="I37" s="18">
        <v>1</v>
      </c>
      <c r="J37" s="18"/>
      <c r="K37" s="18"/>
      <c r="L37" s="18"/>
      <c r="M37" s="18"/>
      <c r="N37" s="18"/>
      <c r="O37" s="20">
        <v>3987.18</v>
      </c>
      <c r="P37" s="72"/>
    </row>
    <row r="38" spans="1:16" s="5" customFormat="1" ht="18" customHeight="1" x14ac:dyDescent="0.3">
      <c r="A38" s="11" t="s">
        <v>6</v>
      </c>
      <c r="B38" s="65" t="s">
        <v>135</v>
      </c>
      <c r="C38" s="61" t="s">
        <v>142</v>
      </c>
      <c r="D38" s="36"/>
      <c r="E38" s="36"/>
      <c r="F38" s="18"/>
      <c r="G38" s="18"/>
      <c r="H38" s="18"/>
      <c r="I38" s="18">
        <v>1</v>
      </c>
      <c r="J38" s="18"/>
      <c r="K38" s="18"/>
      <c r="L38" s="18"/>
      <c r="M38" s="18"/>
      <c r="N38" s="18"/>
      <c r="O38" s="20">
        <v>3987.18</v>
      </c>
      <c r="P38" s="72"/>
    </row>
    <row r="39" spans="1:16" s="5" customFormat="1" ht="18" customHeight="1" x14ac:dyDescent="0.3">
      <c r="A39" s="11" t="s">
        <v>6</v>
      </c>
      <c r="B39" s="52" t="s">
        <v>136</v>
      </c>
      <c r="C39" s="60" t="s">
        <v>143</v>
      </c>
      <c r="D39" s="36"/>
      <c r="E39" s="36"/>
      <c r="F39" s="18"/>
      <c r="G39" s="18"/>
      <c r="H39" s="18"/>
      <c r="I39" s="18">
        <v>1</v>
      </c>
      <c r="J39" s="18"/>
      <c r="K39" s="18"/>
      <c r="L39" s="18"/>
      <c r="M39" s="18"/>
      <c r="N39" s="18"/>
      <c r="O39" s="20">
        <v>3987.18</v>
      </c>
      <c r="P39" s="72"/>
    </row>
    <row r="40" spans="1:16" s="5" customFormat="1" ht="18" customHeight="1" x14ac:dyDescent="0.25">
      <c r="A40" s="11" t="s">
        <v>6</v>
      </c>
      <c r="B40" s="53" t="s">
        <v>137</v>
      </c>
      <c r="C40" s="11" t="s">
        <v>144</v>
      </c>
      <c r="D40" s="36"/>
      <c r="E40" s="36"/>
      <c r="F40" s="18"/>
      <c r="G40" s="18"/>
      <c r="H40" s="18"/>
      <c r="I40" s="18">
        <v>1</v>
      </c>
      <c r="J40" s="18"/>
      <c r="K40" s="18"/>
      <c r="L40" s="18"/>
      <c r="M40" s="18"/>
      <c r="N40" s="18"/>
      <c r="O40" s="20">
        <v>3987.18</v>
      </c>
      <c r="P40" s="72"/>
    </row>
    <row r="41" spans="1:16" s="12" customFormat="1" ht="18.75" x14ac:dyDescent="0.3">
      <c r="A41" s="13">
        <v>4</v>
      </c>
      <c r="B41" s="14" t="s">
        <v>69</v>
      </c>
      <c r="C41" s="15" t="s">
        <v>6</v>
      </c>
      <c r="D41" s="15" t="s">
        <v>6</v>
      </c>
      <c r="E41" s="14" t="s">
        <v>20</v>
      </c>
      <c r="F41" s="15">
        <f t="shared" ref="F41:N41" si="1">SUM(F43:F44)</f>
        <v>0</v>
      </c>
      <c r="G41" s="15">
        <f t="shared" si="1"/>
        <v>0</v>
      </c>
      <c r="H41" s="15">
        <f>SUM(H43:H44)</f>
        <v>2</v>
      </c>
      <c r="I41" s="15">
        <f t="shared" si="1"/>
        <v>0</v>
      </c>
      <c r="J41" s="15">
        <f t="shared" si="1"/>
        <v>0</v>
      </c>
      <c r="K41" s="15">
        <f t="shared" si="1"/>
        <v>0</v>
      </c>
      <c r="L41" s="15">
        <f t="shared" si="1"/>
        <v>0</v>
      </c>
      <c r="M41" s="15">
        <f t="shared" si="1"/>
        <v>0</v>
      </c>
      <c r="N41" s="15">
        <f t="shared" si="1"/>
        <v>0</v>
      </c>
      <c r="O41" s="30">
        <f>SUM(O43:O44)</f>
        <v>7919.54</v>
      </c>
      <c r="P41" s="70"/>
    </row>
    <row r="42" spans="1:16" s="12" customFormat="1" ht="21" customHeight="1" x14ac:dyDescent="0.3">
      <c r="A42" s="18" t="s">
        <v>1</v>
      </c>
      <c r="B42" s="117" t="s">
        <v>11</v>
      </c>
      <c r="C42" s="117"/>
      <c r="D42" s="117"/>
      <c r="E42" s="117"/>
      <c r="F42" s="18"/>
      <c r="G42" s="18"/>
      <c r="H42" s="18"/>
      <c r="I42" s="18"/>
      <c r="J42" s="18"/>
      <c r="K42" s="18"/>
      <c r="L42" s="18"/>
      <c r="M42" s="18"/>
      <c r="N42" s="18"/>
      <c r="O42" s="19"/>
      <c r="P42" s="70"/>
    </row>
    <row r="43" spans="1:16" s="21" customFormat="1" ht="20.25" customHeight="1" x14ac:dyDescent="0.3">
      <c r="A43" s="11" t="s">
        <v>6</v>
      </c>
      <c r="B43" s="37" t="s">
        <v>148</v>
      </c>
      <c r="C43" s="11" t="s">
        <v>149</v>
      </c>
      <c r="D43" s="36"/>
      <c r="E43" s="36"/>
      <c r="F43" s="18"/>
      <c r="G43" s="18"/>
      <c r="H43" s="18">
        <v>1</v>
      </c>
      <c r="I43" s="18"/>
      <c r="J43" s="11"/>
      <c r="K43" s="11"/>
      <c r="L43" s="11"/>
      <c r="M43" s="11"/>
      <c r="N43" s="11"/>
      <c r="O43" s="20">
        <v>3959.77</v>
      </c>
      <c r="P43" s="74"/>
    </row>
    <row r="44" spans="1:16" s="17" customFormat="1" ht="17.25" customHeight="1" x14ac:dyDescent="0.3">
      <c r="A44" s="11" t="s">
        <v>6</v>
      </c>
      <c r="B44" s="37" t="s">
        <v>111</v>
      </c>
      <c r="C44" s="11" t="s">
        <v>112</v>
      </c>
      <c r="D44" s="36"/>
      <c r="E44" s="36"/>
      <c r="F44" s="18"/>
      <c r="G44" s="18"/>
      <c r="H44" s="18">
        <v>1</v>
      </c>
      <c r="I44" s="18"/>
      <c r="J44" s="11"/>
      <c r="K44" s="11"/>
      <c r="L44" s="11"/>
      <c r="M44" s="11"/>
      <c r="N44" s="11"/>
      <c r="O44" s="20">
        <v>3959.77</v>
      </c>
      <c r="P44" s="69"/>
    </row>
    <row r="45" spans="1:16" s="12" customFormat="1" ht="18.75" x14ac:dyDescent="0.3">
      <c r="A45" s="13">
        <v>5</v>
      </c>
      <c r="B45" s="14" t="s">
        <v>21</v>
      </c>
      <c r="C45" s="15" t="s">
        <v>6</v>
      </c>
      <c r="D45" s="15" t="s">
        <v>6</v>
      </c>
      <c r="E45" s="14" t="s">
        <v>22</v>
      </c>
      <c r="F45" s="15">
        <f t="shared" ref="F45:I45" si="2">SUM(F47:F49)</f>
        <v>0</v>
      </c>
      <c r="G45" s="15">
        <f t="shared" si="2"/>
        <v>0</v>
      </c>
      <c r="H45" s="15">
        <f>SUM(H47:H49)</f>
        <v>3</v>
      </c>
      <c r="I45" s="15">
        <f t="shared" si="2"/>
        <v>0</v>
      </c>
      <c r="J45" s="15">
        <f t="shared" ref="J45:N45" si="3">SUM(J47:J49)</f>
        <v>0</v>
      </c>
      <c r="K45" s="15">
        <f t="shared" si="3"/>
        <v>0</v>
      </c>
      <c r="L45" s="15">
        <f t="shared" si="3"/>
        <v>0</v>
      </c>
      <c r="M45" s="15">
        <f t="shared" si="3"/>
        <v>0</v>
      </c>
      <c r="N45" s="15">
        <f t="shared" si="3"/>
        <v>0</v>
      </c>
      <c r="O45" s="30">
        <f>SUM(O47:O49)</f>
        <v>11879.31</v>
      </c>
      <c r="P45" s="70"/>
    </row>
    <row r="46" spans="1:16" s="1" customFormat="1" ht="18.75" x14ac:dyDescent="0.25">
      <c r="A46" s="18" t="s">
        <v>1</v>
      </c>
      <c r="B46" s="117" t="s">
        <v>11</v>
      </c>
      <c r="C46" s="117"/>
      <c r="D46" s="117"/>
      <c r="E46" s="117"/>
      <c r="F46" s="18"/>
      <c r="G46" s="18"/>
      <c r="H46" s="18"/>
      <c r="I46" s="18"/>
      <c r="J46" s="18"/>
      <c r="K46" s="18"/>
      <c r="L46" s="18"/>
      <c r="M46" s="18"/>
      <c r="N46" s="18"/>
      <c r="O46" s="19"/>
      <c r="P46" s="71"/>
    </row>
    <row r="47" spans="1:16" s="17" customFormat="1" ht="21" customHeight="1" x14ac:dyDescent="0.3">
      <c r="A47" s="11" t="s">
        <v>6</v>
      </c>
      <c r="B47" s="56" t="s">
        <v>115</v>
      </c>
      <c r="C47" s="11" t="s">
        <v>116</v>
      </c>
      <c r="D47" s="36"/>
      <c r="E47" s="36"/>
      <c r="F47" s="11"/>
      <c r="G47" s="11"/>
      <c r="H47" s="18">
        <v>1</v>
      </c>
      <c r="I47" s="11"/>
      <c r="J47" s="11"/>
      <c r="K47" s="11"/>
      <c r="L47" s="11"/>
      <c r="M47" s="11"/>
      <c r="N47" s="11"/>
      <c r="O47" s="20">
        <v>3959.77</v>
      </c>
      <c r="P47" s="69"/>
    </row>
    <row r="48" spans="1:16" s="12" customFormat="1" ht="18.75" x14ac:dyDescent="0.3">
      <c r="A48" s="11" t="s">
        <v>6</v>
      </c>
      <c r="B48" s="52" t="s">
        <v>157</v>
      </c>
      <c r="C48" s="60" t="s">
        <v>158</v>
      </c>
      <c r="D48" s="52"/>
      <c r="E48" s="52"/>
      <c r="F48" s="18"/>
      <c r="G48" s="18"/>
      <c r="H48" s="18">
        <v>1</v>
      </c>
      <c r="I48" s="18"/>
      <c r="J48" s="18"/>
      <c r="K48" s="18"/>
      <c r="L48" s="18"/>
      <c r="M48" s="18"/>
      <c r="N48" s="18"/>
      <c r="O48" s="20">
        <v>3959.77</v>
      </c>
      <c r="P48" s="70"/>
    </row>
    <row r="49" spans="1:16" s="12" customFormat="1" ht="20.25" customHeight="1" x14ac:dyDescent="0.3">
      <c r="A49" s="11" t="s">
        <v>6</v>
      </c>
      <c r="B49" s="56" t="s">
        <v>74</v>
      </c>
      <c r="C49" s="11" t="s">
        <v>98</v>
      </c>
      <c r="D49" s="36"/>
      <c r="E49" s="36"/>
      <c r="F49" s="11"/>
      <c r="G49" s="11"/>
      <c r="H49" s="18">
        <v>1</v>
      </c>
      <c r="I49" s="11"/>
      <c r="J49" s="18"/>
      <c r="K49" s="18"/>
      <c r="L49" s="18"/>
      <c r="M49" s="18"/>
      <c r="N49" s="18"/>
      <c r="O49" s="20">
        <v>3959.77</v>
      </c>
      <c r="P49" s="70"/>
    </row>
    <row r="50" spans="1:16" s="1" customFormat="1" ht="18.75" x14ac:dyDescent="0.25">
      <c r="A50" s="13">
        <v>6</v>
      </c>
      <c r="B50" s="14" t="s">
        <v>39</v>
      </c>
      <c r="C50" s="15" t="s">
        <v>6</v>
      </c>
      <c r="D50" s="15" t="s">
        <v>6</v>
      </c>
      <c r="E50" s="14" t="s">
        <v>40</v>
      </c>
      <c r="F50" s="15">
        <f t="shared" ref="F50:N50" si="4">SUM(F52:F52)</f>
        <v>0</v>
      </c>
      <c r="G50" s="15">
        <f t="shared" si="4"/>
        <v>0</v>
      </c>
      <c r="H50" s="15">
        <f t="shared" si="4"/>
        <v>1</v>
      </c>
      <c r="I50" s="15">
        <f t="shared" si="4"/>
        <v>0</v>
      </c>
      <c r="J50" s="15">
        <f t="shared" si="4"/>
        <v>0</v>
      </c>
      <c r="K50" s="15">
        <f t="shared" si="4"/>
        <v>0</v>
      </c>
      <c r="L50" s="15">
        <f t="shared" si="4"/>
        <v>0</v>
      </c>
      <c r="M50" s="15">
        <f t="shared" si="4"/>
        <v>0</v>
      </c>
      <c r="N50" s="15">
        <f t="shared" si="4"/>
        <v>0</v>
      </c>
      <c r="O50" s="30">
        <f>SUM(O52:O52)</f>
        <v>3959.77</v>
      </c>
      <c r="P50" s="71"/>
    </row>
    <row r="51" spans="1:16" s="1" customFormat="1" ht="18.75" x14ac:dyDescent="0.25">
      <c r="A51" s="18" t="s">
        <v>1</v>
      </c>
      <c r="B51" s="128" t="s">
        <v>11</v>
      </c>
      <c r="C51" s="129"/>
      <c r="D51" s="129"/>
      <c r="E51" s="130"/>
      <c r="F51" s="18"/>
      <c r="G51" s="18"/>
      <c r="H51" s="18"/>
      <c r="I51" s="18"/>
      <c r="J51" s="18"/>
      <c r="K51" s="18"/>
      <c r="L51" s="18"/>
      <c r="M51" s="18"/>
      <c r="N51" s="18"/>
      <c r="O51" s="19"/>
      <c r="P51" s="71"/>
    </row>
    <row r="52" spans="1:16" s="1" customFormat="1" ht="18.75" x14ac:dyDescent="0.3">
      <c r="A52" s="11" t="s">
        <v>6</v>
      </c>
      <c r="B52" s="40" t="s">
        <v>117</v>
      </c>
      <c r="C52" s="60" t="s">
        <v>118</v>
      </c>
      <c r="D52" s="40"/>
      <c r="E52" s="40"/>
      <c r="F52" s="18"/>
      <c r="G52" s="18"/>
      <c r="H52" s="18">
        <v>1</v>
      </c>
      <c r="I52" s="18"/>
      <c r="J52" s="18"/>
      <c r="K52" s="18"/>
      <c r="L52" s="18"/>
      <c r="M52" s="18"/>
      <c r="N52" s="18"/>
      <c r="O52" s="20">
        <v>3959.77</v>
      </c>
      <c r="P52" s="71"/>
    </row>
    <row r="53" spans="1:16" s="12" customFormat="1" ht="37.5" x14ac:dyDescent="0.3">
      <c r="A53" s="13">
        <v>7</v>
      </c>
      <c r="B53" s="14" t="s">
        <v>46</v>
      </c>
      <c r="C53" s="15" t="s">
        <v>6</v>
      </c>
      <c r="D53" s="15" t="s">
        <v>6</v>
      </c>
      <c r="E53" s="14" t="s">
        <v>123</v>
      </c>
      <c r="F53" s="15">
        <f t="shared" ref="F53:I53" si="5">SUM(F55:F56)</f>
        <v>0</v>
      </c>
      <c r="G53" s="15">
        <f t="shared" si="5"/>
        <v>0</v>
      </c>
      <c r="H53" s="15">
        <f t="shared" si="5"/>
        <v>0</v>
      </c>
      <c r="I53" s="15">
        <f t="shared" si="5"/>
        <v>2</v>
      </c>
      <c r="J53" s="15">
        <f t="shared" ref="J53:N53" si="6">SUM(J55:J56)</f>
        <v>0</v>
      </c>
      <c r="K53" s="15">
        <f t="shared" si="6"/>
        <v>0</v>
      </c>
      <c r="L53" s="15">
        <f t="shared" si="6"/>
        <v>0</v>
      </c>
      <c r="M53" s="15">
        <f t="shared" si="6"/>
        <v>0</v>
      </c>
      <c r="N53" s="15">
        <f t="shared" si="6"/>
        <v>0</v>
      </c>
      <c r="O53" s="30">
        <f>SUM(O55:O56)</f>
        <v>7974.36</v>
      </c>
      <c r="P53" s="70"/>
    </row>
    <row r="54" spans="1:16" s="1" customFormat="1" ht="18.75" x14ac:dyDescent="0.25">
      <c r="A54" s="18" t="s">
        <v>1</v>
      </c>
      <c r="B54" s="117" t="s">
        <v>11</v>
      </c>
      <c r="C54" s="117"/>
      <c r="D54" s="117"/>
      <c r="E54" s="117"/>
      <c r="F54" s="18"/>
      <c r="G54" s="18"/>
      <c r="H54" s="18"/>
      <c r="I54" s="18"/>
      <c r="J54" s="18"/>
      <c r="K54" s="18"/>
      <c r="L54" s="18"/>
      <c r="M54" s="18"/>
      <c r="N54" s="18"/>
      <c r="O54" s="19"/>
      <c r="P54" s="71"/>
    </row>
    <row r="55" spans="1:16" s="1" customFormat="1" ht="18.75" x14ac:dyDescent="0.3">
      <c r="A55" s="11" t="s">
        <v>6</v>
      </c>
      <c r="B55" s="52" t="s">
        <v>76</v>
      </c>
      <c r="C55" s="60" t="s">
        <v>99</v>
      </c>
      <c r="D55" s="52"/>
      <c r="E55" s="52"/>
      <c r="F55" s="18"/>
      <c r="G55" s="18"/>
      <c r="H55" s="18"/>
      <c r="I55" s="18">
        <v>1</v>
      </c>
      <c r="J55" s="18"/>
      <c r="K55" s="18"/>
      <c r="L55" s="18"/>
      <c r="M55" s="18"/>
      <c r="N55" s="18"/>
      <c r="O55" s="20">
        <v>3987.18</v>
      </c>
      <c r="P55" s="71"/>
    </row>
    <row r="56" spans="1:16" s="12" customFormat="1" ht="18.75" x14ac:dyDescent="0.3">
      <c r="A56" s="11" t="s">
        <v>6</v>
      </c>
      <c r="B56" s="40" t="s">
        <v>77</v>
      </c>
      <c r="C56" s="60" t="s">
        <v>100</v>
      </c>
      <c r="D56" s="40"/>
      <c r="E56" s="40"/>
      <c r="F56" s="18"/>
      <c r="G56" s="18"/>
      <c r="H56" s="18"/>
      <c r="I56" s="18">
        <v>1</v>
      </c>
      <c r="J56" s="18"/>
      <c r="K56" s="18"/>
      <c r="L56" s="18"/>
      <c r="M56" s="18"/>
      <c r="N56" s="18"/>
      <c r="O56" s="20">
        <v>3987.18</v>
      </c>
      <c r="P56" s="70"/>
    </row>
    <row r="57" spans="1:16" s="1" customFormat="1" ht="37.5" x14ac:dyDescent="0.25">
      <c r="A57" s="13">
        <v>8</v>
      </c>
      <c r="B57" s="14" t="s">
        <v>23</v>
      </c>
      <c r="C57" s="15"/>
      <c r="D57" s="15"/>
      <c r="E57" s="14" t="s">
        <v>24</v>
      </c>
      <c r="F57" s="15">
        <v>0</v>
      </c>
      <c r="G57" s="15">
        <v>0</v>
      </c>
      <c r="H57" s="15">
        <v>0</v>
      </c>
      <c r="I57" s="15">
        <f>I59</f>
        <v>1</v>
      </c>
      <c r="J57" s="15">
        <f t="shared" ref="J57:N57" si="7">SUM(J59:J60)</f>
        <v>0</v>
      </c>
      <c r="K57" s="15">
        <f t="shared" si="7"/>
        <v>0</v>
      </c>
      <c r="L57" s="15">
        <f t="shared" si="7"/>
        <v>0</v>
      </c>
      <c r="M57" s="15">
        <f t="shared" si="7"/>
        <v>0</v>
      </c>
      <c r="N57" s="15">
        <f t="shared" si="7"/>
        <v>0</v>
      </c>
      <c r="O57" s="30">
        <f>O59</f>
        <v>3987.18</v>
      </c>
      <c r="P57" s="71"/>
    </row>
    <row r="58" spans="1:16" s="1" customFormat="1" ht="18.75" x14ac:dyDescent="0.25">
      <c r="A58" s="18" t="s">
        <v>1</v>
      </c>
      <c r="B58" s="117" t="s">
        <v>11</v>
      </c>
      <c r="C58" s="117"/>
      <c r="D58" s="117"/>
      <c r="E58" s="117"/>
      <c r="F58" s="18"/>
      <c r="G58" s="18"/>
      <c r="H58" s="18"/>
      <c r="I58" s="18"/>
      <c r="J58" s="18"/>
      <c r="K58" s="18"/>
      <c r="L58" s="18"/>
      <c r="M58" s="18"/>
      <c r="N58" s="18"/>
      <c r="O58" s="19"/>
      <c r="P58" s="71"/>
    </row>
    <row r="59" spans="1:16" s="12" customFormat="1" ht="18.75" x14ac:dyDescent="0.3">
      <c r="A59" s="11" t="s">
        <v>6</v>
      </c>
      <c r="B59" s="52" t="s">
        <v>53</v>
      </c>
      <c r="C59" s="60" t="s">
        <v>101</v>
      </c>
      <c r="D59" s="38"/>
      <c r="E59" s="38"/>
      <c r="F59" s="18"/>
      <c r="G59" s="18"/>
      <c r="H59" s="18"/>
      <c r="I59" s="18">
        <v>1</v>
      </c>
      <c r="J59" s="18"/>
      <c r="K59" s="18"/>
      <c r="L59" s="18"/>
      <c r="M59" s="18"/>
      <c r="N59" s="18"/>
      <c r="O59" s="20">
        <v>3987.18</v>
      </c>
      <c r="P59" s="70"/>
    </row>
    <row r="60" spans="1:16" s="1" customFormat="1" ht="37.5" x14ac:dyDescent="0.25">
      <c r="A60" s="13">
        <v>9</v>
      </c>
      <c r="B60" s="14" t="s">
        <v>49</v>
      </c>
      <c r="C60" s="15"/>
      <c r="D60" s="15"/>
      <c r="E60" s="14" t="s">
        <v>50</v>
      </c>
      <c r="F60" s="15">
        <v>0</v>
      </c>
      <c r="G60" s="15">
        <v>0</v>
      </c>
      <c r="H60" s="15">
        <f>SUM(H62:H62)</f>
        <v>1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30">
        <f>SUM(O62:O62)</f>
        <v>3959.77</v>
      </c>
      <c r="P60" s="71"/>
    </row>
    <row r="61" spans="1:16" s="1" customFormat="1" ht="18.75" x14ac:dyDescent="0.25">
      <c r="A61" s="18" t="s">
        <v>1</v>
      </c>
      <c r="B61" s="117" t="s">
        <v>11</v>
      </c>
      <c r="C61" s="117"/>
      <c r="D61" s="117"/>
      <c r="E61" s="117"/>
      <c r="F61" s="18"/>
      <c r="G61" s="18"/>
      <c r="H61" s="18"/>
      <c r="I61" s="18"/>
      <c r="J61" s="18"/>
      <c r="K61" s="18"/>
      <c r="L61" s="18"/>
      <c r="M61" s="18"/>
      <c r="N61" s="18"/>
      <c r="O61" s="19"/>
      <c r="P61" s="71"/>
    </row>
    <row r="62" spans="1:16" s="12" customFormat="1" ht="18.75" x14ac:dyDescent="0.3">
      <c r="A62" s="11" t="s">
        <v>6</v>
      </c>
      <c r="B62" s="52" t="s">
        <v>51</v>
      </c>
      <c r="C62" s="60" t="s">
        <v>102</v>
      </c>
      <c r="D62" s="51"/>
      <c r="E62" s="51"/>
      <c r="F62" s="18"/>
      <c r="G62" s="18"/>
      <c r="H62" s="18">
        <v>1</v>
      </c>
      <c r="I62" s="18"/>
      <c r="J62" s="18"/>
      <c r="K62" s="18"/>
      <c r="L62" s="18"/>
      <c r="M62" s="18"/>
      <c r="N62" s="18"/>
      <c r="O62" s="20">
        <v>3959.77</v>
      </c>
      <c r="P62" s="70"/>
    </row>
    <row r="63" spans="1:16" s="1" customFormat="1" ht="37.5" x14ac:dyDescent="0.25">
      <c r="A63" s="13">
        <v>10</v>
      </c>
      <c r="B63" s="14" t="s">
        <v>25</v>
      </c>
      <c r="C63" s="15"/>
      <c r="D63" s="15"/>
      <c r="E63" s="14" t="s">
        <v>44</v>
      </c>
      <c r="F63" s="15">
        <v>0</v>
      </c>
      <c r="G63" s="15">
        <v>0</v>
      </c>
      <c r="H63" s="15">
        <f>H65</f>
        <v>1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30">
        <f>O65</f>
        <v>3959.77</v>
      </c>
      <c r="P63" s="71"/>
    </row>
    <row r="64" spans="1:16" s="1" customFormat="1" ht="18.75" x14ac:dyDescent="0.25">
      <c r="A64" s="18" t="s">
        <v>1</v>
      </c>
      <c r="B64" s="117" t="s">
        <v>11</v>
      </c>
      <c r="C64" s="117"/>
      <c r="D64" s="117"/>
      <c r="E64" s="117"/>
      <c r="F64" s="18"/>
      <c r="G64" s="18"/>
      <c r="H64" s="18"/>
      <c r="I64" s="18"/>
      <c r="J64" s="18"/>
      <c r="K64" s="18"/>
      <c r="L64" s="18"/>
      <c r="M64" s="18"/>
      <c r="N64" s="18"/>
      <c r="O64" s="19"/>
      <c r="P64" s="71"/>
    </row>
    <row r="65" spans="1:19" s="5" customFormat="1" ht="18" customHeight="1" x14ac:dyDescent="0.3">
      <c r="A65" s="11" t="s">
        <v>6</v>
      </c>
      <c r="B65" s="52" t="s">
        <v>54</v>
      </c>
      <c r="C65" s="60" t="s">
        <v>103</v>
      </c>
      <c r="D65" s="51"/>
      <c r="E65" s="51"/>
      <c r="F65" s="18"/>
      <c r="G65" s="18"/>
      <c r="H65" s="18">
        <v>1</v>
      </c>
      <c r="I65" s="18"/>
      <c r="J65" s="18"/>
      <c r="K65" s="18"/>
      <c r="L65" s="18"/>
      <c r="M65" s="18"/>
      <c r="N65" s="18"/>
      <c r="O65" s="20">
        <v>3959.77</v>
      </c>
      <c r="P65" s="72"/>
    </row>
    <row r="66" spans="1:19" s="1" customFormat="1" ht="18.75" x14ac:dyDescent="0.25">
      <c r="A66" s="13">
        <v>11</v>
      </c>
      <c r="B66" s="14" t="s">
        <v>42</v>
      </c>
      <c r="C66" s="15"/>
      <c r="D66" s="15"/>
      <c r="E66" s="14" t="s">
        <v>43</v>
      </c>
      <c r="F66" s="15">
        <f t="shared" ref="F66:G66" si="8">SUM(F67:F68)</f>
        <v>0</v>
      </c>
      <c r="G66" s="15">
        <f t="shared" si="8"/>
        <v>0</v>
      </c>
      <c r="H66" s="15">
        <f>SUM(H67:H68)</f>
        <v>1</v>
      </c>
      <c r="I66" s="15">
        <f t="shared" ref="I66" si="9">SUM(I67:I68)</f>
        <v>0</v>
      </c>
      <c r="J66" s="15">
        <f t="shared" ref="J66:K66" si="10">SUM(J67:J68)</f>
        <v>0</v>
      </c>
      <c r="K66" s="15">
        <f t="shared" si="10"/>
        <v>0</v>
      </c>
      <c r="L66" s="15">
        <f t="shared" ref="L66:N66" si="11">SUM(L67:L68)</f>
        <v>0</v>
      </c>
      <c r="M66" s="15">
        <f t="shared" si="11"/>
        <v>0</v>
      </c>
      <c r="N66" s="15">
        <f t="shared" si="11"/>
        <v>0</v>
      </c>
      <c r="O66" s="30">
        <f>O68</f>
        <v>3959.77</v>
      </c>
      <c r="P66" s="71"/>
    </row>
    <row r="67" spans="1:19" s="1" customFormat="1" ht="18.75" x14ac:dyDescent="0.25">
      <c r="A67" s="18" t="s">
        <v>1</v>
      </c>
      <c r="B67" s="117" t="s">
        <v>11</v>
      </c>
      <c r="C67" s="117"/>
      <c r="D67" s="117"/>
      <c r="E67" s="117"/>
      <c r="F67" s="18"/>
      <c r="G67" s="18"/>
      <c r="H67" s="18"/>
      <c r="I67" s="18"/>
      <c r="J67" s="18"/>
      <c r="K67" s="18"/>
      <c r="L67" s="18"/>
      <c r="M67" s="18"/>
      <c r="N67" s="18"/>
      <c r="O67" s="19"/>
      <c r="P67" s="71"/>
    </row>
    <row r="68" spans="1:19" s="1" customFormat="1" ht="18.75" x14ac:dyDescent="0.3">
      <c r="A68" s="11" t="s">
        <v>6</v>
      </c>
      <c r="B68" s="52" t="s">
        <v>47</v>
      </c>
      <c r="C68" s="60" t="s">
        <v>104</v>
      </c>
      <c r="D68" s="51"/>
      <c r="E68" s="51"/>
      <c r="F68" s="18"/>
      <c r="G68" s="18"/>
      <c r="H68" s="18">
        <v>1</v>
      </c>
      <c r="I68" s="18"/>
      <c r="J68" s="18"/>
      <c r="K68" s="18"/>
      <c r="L68" s="18"/>
      <c r="M68" s="18"/>
      <c r="N68" s="18"/>
      <c r="O68" s="20">
        <v>3959.77</v>
      </c>
      <c r="P68" s="71"/>
    </row>
    <row r="69" spans="1:19" s="1" customFormat="1" ht="23.25" customHeight="1" x14ac:dyDescent="0.25">
      <c r="A69" s="13">
        <v>12</v>
      </c>
      <c r="B69" s="14" t="s">
        <v>34</v>
      </c>
      <c r="C69" s="15"/>
      <c r="D69" s="15"/>
      <c r="E69" s="14" t="s">
        <v>35</v>
      </c>
      <c r="F69" s="15">
        <f t="shared" ref="F69" si="12">SUM(F70:F71)</f>
        <v>0</v>
      </c>
      <c r="G69" s="15">
        <f t="shared" ref="G69" si="13">SUM(G70:G71)</f>
        <v>0</v>
      </c>
      <c r="H69" s="15">
        <f>SUM(H70)</f>
        <v>0</v>
      </c>
      <c r="I69" s="15">
        <f t="shared" ref="I69" si="14">SUM(I70:I71)</f>
        <v>1</v>
      </c>
      <c r="J69" s="15">
        <f t="shared" ref="J69" si="15">SUM(J70:J71)</f>
        <v>0</v>
      </c>
      <c r="K69" s="15">
        <f t="shared" ref="K69" si="16">SUM(K70:K71)</f>
        <v>0</v>
      </c>
      <c r="L69" s="15">
        <f t="shared" ref="L69:N69" si="17">SUM(L70:L71)</f>
        <v>0</v>
      </c>
      <c r="M69" s="15">
        <f t="shared" si="17"/>
        <v>0</v>
      </c>
      <c r="N69" s="15">
        <f t="shared" si="17"/>
        <v>0</v>
      </c>
      <c r="O69" s="30">
        <f>O70</f>
        <v>3987.18</v>
      </c>
      <c r="P69" s="71"/>
    </row>
    <row r="70" spans="1:19" s="1" customFormat="1" ht="21" customHeight="1" x14ac:dyDescent="0.25">
      <c r="A70" s="11" t="s">
        <v>6</v>
      </c>
      <c r="B70" s="36" t="s">
        <v>106</v>
      </c>
      <c r="C70" s="11" t="s">
        <v>107</v>
      </c>
      <c r="D70" s="36"/>
      <c r="E70" s="36"/>
      <c r="F70" s="18"/>
      <c r="G70" s="18"/>
      <c r="H70" s="18"/>
      <c r="I70" s="18">
        <v>1</v>
      </c>
      <c r="J70" s="11"/>
      <c r="K70" s="11"/>
      <c r="L70" s="11"/>
      <c r="M70" s="11"/>
      <c r="N70" s="11"/>
      <c r="O70" s="20">
        <v>3987.18</v>
      </c>
      <c r="P70" s="71"/>
    </row>
    <row r="71" spans="1:19" s="1" customFormat="1" ht="37.5" x14ac:dyDescent="0.25">
      <c r="A71" s="13">
        <v>13</v>
      </c>
      <c r="B71" s="14" t="s">
        <v>36</v>
      </c>
      <c r="C71" s="15"/>
      <c r="D71" s="15"/>
      <c r="E71" s="14"/>
      <c r="F71" s="15">
        <f>SUM(F72)</f>
        <v>0</v>
      </c>
      <c r="G71" s="15">
        <f t="shared" ref="G71:N71" si="18">SUM(G72)</f>
        <v>0</v>
      </c>
      <c r="H71" s="15">
        <f t="shared" si="18"/>
        <v>1</v>
      </c>
      <c r="I71" s="15">
        <f t="shared" si="18"/>
        <v>0</v>
      </c>
      <c r="J71" s="15">
        <f t="shared" si="18"/>
        <v>0</v>
      </c>
      <c r="K71" s="15">
        <f t="shared" si="18"/>
        <v>0</v>
      </c>
      <c r="L71" s="15">
        <f t="shared" si="18"/>
        <v>0</v>
      </c>
      <c r="M71" s="15">
        <f t="shared" si="18"/>
        <v>0</v>
      </c>
      <c r="N71" s="15">
        <f t="shared" si="18"/>
        <v>0</v>
      </c>
      <c r="O71" s="30">
        <f>O72</f>
        <v>3959.77</v>
      </c>
      <c r="P71" s="71"/>
    </row>
    <row r="72" spans="1:19" s="1" customFormat="1" ht="18.75" x14ac:dyDescent="0.3">
      <c r="A72" s="11" t="s">
        <v>6</v>
      </c>
      <c r="B72" s="52" t="s">
        <v>124</v>
      </c>
      <c r="C72" s="60" t="s">
        <v>125</v>
      </c>
      <c r="D72" s="51"/>
      <c r="E72" s="51"/>
      <c r="F72" s="18"/>
      <c r="G72" s="18"/>
      <c r="H72" s="18">
        <v>1</v>
      </c>
      <c r="I72" s="18"/>
      <c r="J72" s="18"/>
      <c r="K72" s="18"/>
      <c r="L72" s="18"/>
      <c r="M72" s="18"/>
      <c r="N72" s="18"/>
      <c r="O72" s="20">
        <v>3959.77</v>
      </c>
      <c r="P72" s="71"/>
    </row>
    <row r="73" spans="1:19" s="1" customFormat="1" ht="18.75" x14ac:dyDescent="0.25">
      <c r="A73" s="13">
        <v>14</v>
      </c>
      <c r="B73" s="14" t="s">
        <v>37</v>
      </c>
      <c r="C73" s="15"/>
      <c r="D73" s="15"/>
      <c r="E73" s="14" t="s">
        <v>38</v>
      </c>
      <c r="F73" s="15">
        <f t="shared" ref="F73:H73" si="19">SUM(F74:F76)</f>
        <v>0</v>
      </c>
      <c r="G73" s="15">
        <f t="shared" si="19"/>
        <v>0</v>
      </c>
      <c r="H73" s="15">
        <f t="shared" si="19"/>
        <v>0</v>
      </c>
      <c r="I73" s="15">
        <f>SUM(I74:I76)</f>
        <v>3</v>
      </c>
      <c r="J73" s="15">
        <f t="shared" ref="J73:N73" si="20">SUM(J74:J76)</f>
        <v>0</v>
      </c>
      <c r="K73" s="15">
        <f t="shared" si="20"/>
        <v>0</v>
      </c>
      <c r="L73" s="15">
        <f t="shared" si="20"/>
        <v>0</v>
      </c>
      <c r="M73" s="15">
        <f t="shared" si="20"/>
        <v>0</v>
      </c>
      <c r="N73" s="15">
        <f t="shared" si="20"/>
        <v>0</v>
      </c>
      <c r="O73" s="30">
        <f>SUM(O74:O76)</f>
        <v>11961.539999999999</v>
      </c>
      <c r="P73" s="71"/>
    </row>
    <row r="74" spans="1:19" s="17" customFormat="1" ht="17.25" customHeight="1" x14ac:dyDescent="0.3">
      <c r="A74" s="11" t="s">
        <v>6</v>
      </c>
      <c r="B74" s="53" t="s">
        <v>146</v>
      </c>
      <c r="C74" s="11" t="s">
        <v>147</v>
      </c>
      <c r="D74" s="18"/>
      <c r="E74" s="39"/>
      <c r="F74" s="18"/>
      <c r="G74" s="18"/>
      <c r="H74" s="18"/>
      <c r="I74" s="18">
        <v>1</v>
      </c>
      <c r="J74" s="18"/>
      <c r="K74" s="18"/>
      <c r="L74" s="18"/>
      <c r="M74" s="18"/>
      <c r="N74" s="18"/>
      <c r="O74" s="20">
        <v>3987.18</v>
      </c>
      <c r="P74" s="69"/>
    </row>
    <row r="75" spans="1:19" s="12" customFormat="1" ht="18.75" x14ac:dyDescent="0.3">
      <c r="A75" s="11" t="s">
        <v>6</v>
      </c>
      <c r="B75" s="52" t="s">
        <v>152</v>
      </c>
      <c r="C75" s="60" t="s">
        <v>153</v>
      </c>
      <c r="D75" s="38"/>
      <c r="E75" s="38"/>
      <c r="F75" s="18"/>
      <c r="G75" s="18"/>
      <c r="H75" s="18"/>
      <c r="I75" s="18">
        <v>1</v>
      </c>
      <c r="J75" s="18"/>
      <c r="K75" s="18"/>
      <c r="L75" s="18"/>
      <c r="M75" s="18"/>
      <c r="N75" s="18"/>
      <c r="O75" s="20">
        <v>3987.18</v>
      </c>
      <c r="P75" s="70"/>
    </row>
    <row r="76" spans="1:19" s="1" customFormat="1" ht="18.75" x14ac:dyDescent="0.3">
      <c r="A76" s="11" t="s">
        <v>6</v>
      </c>
      <c r="B76" s="52" t="s">
        <v>48</v>
      </c>
      <c r="C76" s="60" t="s">
        <v>105</v>
      </c>
      <c r="D76" s="38"/>
      <c r="E76" s="38"/>
      <c r="F76" s="18"/>
      <c r="G76" s="18"/>
      <c r="H76" s="18"/>
      <c r="I76" s="18">
        <v>1</v>
      </c>
      <c r="J76" s="18"/>
      <c r="K76" s="18"/>
      <c r="L76" s="18"/>
      <c r="M76" s="18"/>
      <c r="N76" s="18"/>
      <c r="O76" s="20">
        <v>3987.18</v>
      </c>
      <c r="P76" s="71"/>
    </row>
    <row r="77" spans="1:19" s="1" customFormat="1" ht="18.75" x14ac:dyDescent="0.25">
      <c r="A77" s="13">
        <v>15</v>
      </c>
      <c r="B77" s="14" t="s">
        <v>65</v>
      </c>
      <c r="C77" s="15" t="s">
        <v>6</v>
      </c>
      <c r="D77" s="15" t="s">
        <v>6</v>
      </c>
      <c r="E77" s="14" t="s">
        <v>66</v>
      </c>
      <c r="F77" s="15">
        <f t="shared" ref="F77:N77" si="21">SUM(F79:F79)</f>
        <v>0</v>
      </c>
      <c r="G77" s="15">
        <f t="shared" si="21"/>
        <v>0</v>
      </c>
      <c r="H77" s="15">
        <f t="shared" si="21"/>
        <v>1</v>
      </c>
      <c r="I77" s="15">
        <f t="shared" si="21"/>
        <v>0</v>
      </c>
      <c r="J77" s="15">
        <f t="shared" si="21"/>
        <v>0</v>
      </c>
      <c r="K77" s="15">
        <f t="shared" si="21"/>
        <v>0</v>
      </c>
      <c r="L77" s="15">
        <f t="shared" si="21"/>
        <v>0</v>
      </c>
      <c r="M77" s="15">
        <f t="shared" si="21"/>
        <v>0</v>
      </c>
      <c r="N77" s="15">
        <f t="shared" si="21"/>
        <v>0</v>
      </c>
      <c r="O77" s="30">
        <f>O79</f>
        <v>3959.77</v>
      </c>
      <c r="P77" s="71"/>
    </row>
    <row r="78" spans="1:19" s="5" customFormat="1" ht="18.75" x14ac:dyDescent="0.25">
      <c r="A78" s="18" t="s">
        <v>1</v>
      </c>
      <c r="B78" s="117" t="s">
        <v>11</v>
      </c>
      <c r="C78" s="117"/>
      <c r="D78" s="117"/>
      <c r="E78" s="117"/>
      <c r="F78" s="18"/>
      <c r="G78" s="18"/>
      <c r="H78" s="18"/>
      <c r="I78" s="18"/>
      <c r="J78" s="18"/>
      <c r="K78" s="18"/>
      <c r="L78" s="18"/>
      <c r="M78" s="18"/>
      <c r="N78" s="18"/>
      <c r="O78" s="19"/>
      <c r="P78" s="72"/>
    </row>
    <row r="79" spans="1:19" s="43" customFormat="1" ht="20.25" customHeight="1" x14ac:dyDescent="0.3">
      <c r="A79" s="11" t="s">
        <v>6</v>
      </c>
      <c r="B79" s="40" t="s">
        <v>56</v>
      </c>
      <c r="C79" s="60" t="s">
        <v>97</v>
      </c>
      <c r="D79" s="40"/>
      <c r="E79" s="40"/>
      <c r="F79" s="18"/>
      <c r="G79" s="18"/>
      <c r="H79" s="18">
        <v>1</v>
      </c>
      <c r="I79" s="18"/>
      <c r="J79" s="11"/>
      <c r="K79" s="11"/>
      <c r="L79" s="11"/>
      <c r="M79" s="11"/>
      <c r="N79" s="11"/>
      <c r="O79" s="20">
        <v>3959.77</v>
      </c>
      <c r="P79" s="35"/>
      <c r="Q79" s="35"/>
      <c r="R79" s="35"/>
    </row>
    <row r="80" spans="1:19" ht="18.75" x14ac:dyDescent="0.25">
      <c r="A80" s="13">
        <v>16</v>
      </c>
      <c r="B80" s="14" t="s">
        <v>67</v>
      </c>
      <c r="C80" s="15" t="s">
        <v>6</v>
      </c>
      <c r="D80" s="15" t="s">
        <v>6</v>
      </c>
      <c r="E80" s="14" t="s">
        <v>68</v>
      </c>
      <c r="F80" s="15">
        <f t="shared" ref="F80:N80" si="22">SUM(F82:F82)</f>
        <v>0</v>
      </c>
      <c r="G80" s="15">
        <f t="shared" si="22"/>
        <v>0</v>
      </c>
      <c r="H80" s="15">
        <f t="shared" si="22"/>
        <v>1</v>
      </c>
      <c r="I80" s="15">
        <f t="shared" si="22"/>
        <v>0</v>
      </c>
      <c r="J80" s="15">
        <f t="shared" si="22"/>
        <v>0</v>
      </c>
      <c r="K80" s="15">
        <f t="shared" si="22"/>
        <v>0</v>
      </c>
      <c r="L80" s="15">
        <f t="shared" si="22"/>
        <v>0</v>
      </c>
      <c r="M80" s="15">
        <f t="shared" si="22"/>
        <v>0</v>
      </c>
      <c r="N80" s="15">
        <f t="shared" si="22"/>
        <v>0</v>
      </c>
      <c r="O80" s="30">
        <f>O82</f>
        <v>3959.77</v>
      </c>
      <c r="P80" s="75"/>
      <c r="Q80" s="31"/>
      <c r="R80" s="31"/>
      <c r="S80" s="8"/>
    </row>
    <row r="81" spans="1:19" ht="18.75" x14ac:dyDescent="0.25">
      <c r="A81" s="18" t="s">
        <v>1</v>
      </c>
      <c r="B81" s="117" t="s">
        <v>11</v>
      </c>
      <c r="C81" s="117"/>
      <c r="D81" s="117"/>
      <c r="E81" s="117"/>
      <c r="F81" s="18"/>
      <c r="G81" s="18"/>
      <c r="H81" s="18"/>
      <c r="I81" s="18"/>
      <c r="J81" s="18"/>
      <c r="K81" s="18"/>
      <c r="L81" s="18"/>
      <c r="M81" s="18"/>
      <c r="N81" s="18"/>
      <c r="O81" s="19"/>
      <c r="P81" s="76"/>
      <c r="Q81" s="33"/>
      <c r="R81" s="34"/>
      <c r="S81" s="8"/>
    </row>
    <row r="82" spans="1:19" ht="15" customHeight="1" x14ac:dyDescent="0.3">
      <c r="A82" s="11" t="s">
        <v>6</v>
      </c>
      <c r="B82" s="40" t="s">
        <v>150</v>
      </c>
      <c r="C82" s="60" t="s">
        <v>151</v>
      </c>
      <c r="D82" s="40"/>
      <c r="E82" s="40"/>
      <c r="F82" s="18"/>
      <c r="G82" s="18"/>
      <c r="H82" s="18">
        <v>1</v>
      </c>
      <c r="I82" s="18"/>
      <c r="J82" s="11"/>
      <c r="K82" s="11"/>
      <c r="L82" s="11"/>
      <c r="M82" s="11"/>
      <c r="N82" s="11"/>
      <c r="O82" s="20">
        <v>3959.77</v>
      </c>
      <c r="Q82" s="8"/>
      <c r="R82" s="31"/>
    </row>
    <row r="83" spans="1:19" s="89" customFormat="1" ht="18.75" x14ac:dyDescent="0.25">
      <c r="A83" s="13">
        <v>17</v>
      </c>
      <c r="B83" s="97" t="s">
        <v>154</v>
      </c>
      <c r="C83" s="95"/>
      <c r="D83" s="95" t="s">
        <v>155</v>
      </c>
      <c r="E83" s="97" t="s">
        <v>156</v>
      </c>
      <c r="F83" s="95">
        <f t="shared" ref="F83:O83" si="23">SUM(F84:F85)</f>
        <v>0</v>
      </c>
      <c r="G83" s="95">
        <f t="shared" si="23"/>
        <v>0</v>
      </c>
      <c r="H83" s="95">
        <f t="shared" si="23"/>
        <v>0</v>
      </c>
      <c r="I83" s="95">
        <f t="shared" si="23"/>
        <v>1</v>
      </c>
      <c r="J83" s="95">
        <f t="shared" si="23"/>
        <v>0</v>
      </c>
      <c r="K83" s="95">
        <f t="shared" si="23"/>
        <v>0</v>
      </c>
      <c r="L83" s="95">
        <f t="shared" si="23"/>
        <v>0</v>
      </c>
      <c r="M83" s="95">
        <f t="shared" si="23"/>
        <v>0</v>
      </c>
      <c r="N83" s="95">
        <f t="shared" si="23"/>
        <v>0</v>
      </c>
      <c r="O83" s="98">
        <f t="shared" si="23"/>
        <v>3987.18</v>
      </c>
    </row>
    <row r="84" spans="1:19" s="1" customFormat="1" x14ac:dyDescent="0.25">
      <c r="A84" s="90" t="s">
        <v>1</v>
      </c>
      <c r="B84" s="126" t="s">
        <v>11</v>
      </c>
      <c r="C84" s="126"/>
      <c r="D84" s="126"/>
      <c r="E84" s="126"/>
      <c r="F84" s="90"/>
      <c r="G84" s="90"/>
      <c r="H84" s="90"/>
      <c r="I84" s="90"/>
      <c r="J84" s="90"/>
      <c r="K84" s="90"/>
      <c r="L84" s="90"/>
      <c r="M84" s="90"/>
      <c r="N84" s="90"/>
      <c r="O84" s="91"/>
    </row>
    <row r="85" spans="1:19" s="1" customFormat="1" ht="18" customHeight="1" x14ac:dyDescent="0.3">
      <c r="A85" s="11" t="s">
        <v>197</v>
      </c>
      <c r="B85" s="52" t="s">
        <v>41</v>
      </c>
      <c r="C85" s="60" t="s">
        <v>85</v>
      </c>
      <c r="D85" s="40"/>
      <c r="E85" s="40"/>
      <c r="F85" s="18"/>
      <c r="G85" s="18"/>
      <c r="H85" s="18"/>
      <c r="I85" s="18">
        <v>1</v>
      </c>
      <c r="J85" s="18"/>
      <c r="K85" s="18"/>
      <c r="L85" s="18"/>
      <c r="M85" s="18"/>
      <c r="N85" s="18"/>
      <c r="O85" s="20">
        <v>3987.18</v>
      </c>
      <c r="P85" s="102"/>
    </row>
    <row r="86" spans="1:19" s="89" customFormat="1" ht="25.5" customHeight="1" x14ac:dyDescent="0.25">
      <c r="A86" s="13">
        <v>18</v>
      </c>
      <c r="B86" s="97" t="s">
        <v>159</v>
      </c>
      <c r="C86" s="95"/>
      <c r="D86" s="95" t="s">
        <v>155</v>
      </c>
      <c r="E86" s="97" t="s">
        <v>160</v>
      </c>
      <c r="F86" s="95">
        <f>SUM(F87:F89)</f>
        <v>0</v>
      </c>
      <c r="G86" s="95">
        <f t="shared" ref="G86:N86" si="24">SUM(G87:G89)</f>
        <v>0</v>
      </c>
      <c r="H86" s="95">
        <f t="shared" si="24"/>
        <v>2</v>
      </c>
      <c r="I86" s="95">
        <f t="shared" si="24"/>
        <v>0</v>
      </c>
      <c r="J86" s="95">
        <f t="shared" si="24"/>
        <v>0</v>
      </c>
      <c r="K86" s="95">
        <f t="shared" si="24"/>
        <v>0</v>
      </c>
      <c r="L86" s="95">
        <f t="shared" si="24"/>
        <v>0</v>
      </c>
      <c r="M86" s="95">
        <f t="shared" si="24"/>
        <v>0</v>
      </c>
      <c r="N86" s="95">
        <f t="shared" si="24"/>
        <v>0</v>
      </c>
      <c r="O86" s="98">
        <f>SUM(O87:O89)</f>
        <v>7919.54</v>
      </c>
      <c r="P86" s="99"/>
    </row>
    <row r="87" spans="1:19" s="1" customFormat="1" x14ac:dyDescent="0.25">
      <c r="A87" s="90" t="s">
        <v>1</v>
      </c>
      <c r="B87" s="126" t="s">
        <v>11</v>
      </c>
      <c r="C87" s="126"/>
      <c r="D87" s="126"/>
      <c r="E87" s="126"/>
      <c r="F87" s="90"/>
      <c r="G87" s="90"/>
      <c r="H87" s="90"/>
      <c r="I87" s="90"/>
      <c r="J87" s="90"/>
      <c r="K87" s="90"/>
      <c r="L87" s="90"/>
      <c r="M87" s="90"/>
      <c r="N87" s="90"/>
      <c r="O87" s="91"/>
      <c r="P87" s="100"/>
    </row>
    <row r="88" spans="1:19" s="5" customFormat="1" ht="18" customHeight="1" x14ac:dyDescent="0.3">
      <c r="A88" s="11" t="s">
        <v>6</v>
      </c>
      <c r="B88" s="103" t="s">
        <v>161</v>
      </c>
      <c r="C88" s="90" t="s">
        <v>162</v>
      </c>
      <c r="D88" s="40"/>
      <c r="E88" s="40"/>
      <c r="F88" s="18"/>
      <c r="G88" s="18"/>
      <c r="H88" s="18">
        <v>1</v>
      </c>
      <c r="I88" s="18"/>
      <c r="J88" s="18"/>
      <c r="K88" s="18"/>
      <c r="L88" s="18"/>
      <c r="M88" s="18"/>
      <c r="N88" s="18"/>
      <c r="O88" s="20">
        <v>3959.77</v>
      </c>
      <c r="P88" s="104">
        <v>3959.77</v>
      </c>
    </row>
    <row r="89" spans="1:19" s="5" customFormat="1" ht="18" customHeight="1" x14ac:dyDescent="0.25">
      <c r="A89" s="11" t="s">
        <v>6</v>
      </c>
      <c r="B89" s="105" t="s">
        <v>163</v>
      </c>
      <c r="C89" s="106" t="s">
        <v>164</v>
      </c>
      <c r="D89" s="36"/>
      <c r="E89" s="36"/>
      <c r="F89" s="18"/>
      <c r="G89" s="18"/>
      <c r="H89" s="18">
        <v>1</v>
      </c>
      <c r="I89" s="18"/>
      <c r="J89" s="18"/>
      <c r="K89" s="18"/>
      <c r="L89" s="18"/>
      <c r="M89" s="18"/>
      <c r="N89" s="18"/>
      <c r="O89" s="20">
        <v>3959.77</v>
      </c>
      <c r="P89" s="104">
        <v>3959.77</v>
      </c>
    </row>
    <row r="90" spans="1:19" ht="29.25" customHeight="1" x14ac:dyDescent="0.25">
      <c r="A90" s="94">
        <v>19</v>
      </c>
      <c r="B90" s="93" t="s">
        <v>168</v>
      </c>
      <c r="C90" s="92"/>
      <c r="D90" s="92" t="s">
        <v>155</v>
      </c>
      <c r="E90" s="93" t="s">
        <v>165</v>
      </c>
      <c r="F90" s="95">
        <f>SUM(F92:F92)</f>
        <v>0</v>
      </c>
      <c r="G90" s="95">
        <f t="shared" ref="G90:N90" si="25">SUM(G92:G92)</f>
        <v>0</v>
      </c>
      <c r="H90" s="95">
        <f t="shared" si="25"/>
        <v>1</v>
      </c>
      <c r="I90" s="95">
        <f t="shared" si="25"/>
        <v>0</v>
      </c>
      <c r="J90" s="95">
        <f t="shared" si="25"/>
        <v>0</v>
      </c>
      <c r="K90" s="95">
        <f t="shared" si="25"/>
        <v>0</v>
      </c>
      <c r="L90" s="95">
        <f t="shared" si="25"/>
        <v>0</v>
      </c>
      <c r="M90" s="95">
        <f t="shared" si="25"/>
        <v>0</v>
      </c>
      <c r="N90" s="95">
        <f t="shared" si="25"/>
        <v>0</v>
      </c>
      <c r="O90" s="96">
        <f>O92</f>
        <v>3959.77</v>
      </c>
      <c r="P90" s="101"/>
      <c r="Q90" s="31"/>
      <c r="R90" s="31"/>
      <c r="S90" s="8"/>
    </row>
    <row r="91" spans="1:19" ht="18.75" x14ac:dyDescent="0.25">
      <c r="A91" s="18" t="s">
        <v>1</v>
      </c>
      <c r="B91" s="117" t="s">
        <v>11</v>
      </c>
      <c r="C91" s="117"/>
      <c r="D91" s="117"/>
      <c r="E91" s="117"/>
      <c r="F91" s="18"/>
      <c r="G91" s="18"/>
      <c r="H91" s="18"/>
      <c r="I91" s="18"/>
      <c r="J91" s="18"/>
      <c r="K91" s="18"/>
      <c r="L91" s="18"/>
      <c r="M91" s="18"/>
      <c r="N91" s="18"/>
      <c r="O91" s="19"/>
      <c r="P91" s="101"/>
      <c r="Q91" s="33"/>
      <c r="R91" s="34"/>
      <c r="S91" s="8"/>
    </row>
    <row r="92" spans="1:19" s="1" customFormat="1" ht="15" customHeight="1" x14ac:dyDescent="0.3">
      <c r="A92" s="11" t="s">
        <v>6</v>
      </c>
      <c r="B92" s="103" t="s">
        <v>166</v>
      </c>
      <c r="C92" s="90" t="s">
        <v>167</v>
      </c>
      <c r="D92" s="40"/>
      <c r="E92" s="40"/>
      <c r="F92" s="18"/>
      <c r="G92" s="18"/>
      <c r="H92" s="18">
        <v>1</v>
      </c>
      <c r="I92" s="18"/>
      <c r="J92" s="11"/>
      <c r="K92" s="11"/>
      <c r="L92" s="11"/>
      <c r="M92" s="11"/>
      <c r="N92" s="11"/>
      <c r="O92" s="20">
        <v>3959.77</v>
      </c>
      <c r="P92" s="104">
        <v>3959.77</v>
      </c>
      <c r="Q92" s="107"/>
      <c r="R92" s="108"/>
    </row>
    <row r="93" spans="1:19" ht="29.25" customHeight="1" x14ac:dyDescent="0.25">
      <c r="A93" s="94">
        <v>20</v>
      </c>
      <c r="B93" s="93" t="s">
        <v>169</v>
      </c>
      <c r="C93" s="92"/>
      <c r="D93" s="92" t="s">
        <v>155</v>
      </c>
      <c r="E93" s="93" t="s">
        <v>170</v>
      </c>
      <c r="F93" s="95">
        <f>SUM(F95:F95)</f>
        <v>0</v>
      </c>
      <c r="G93" s="95">
        <f t="shared" ref="G93:N93" si="26">SUM(G95:G95)</f>
        <v>0</v>
      </c>
      <c r="H93" s="95">
        <f t="shared" si="26"/>
        <v>1</v>
      </c>
      <c r="I93" s="95">
        <f t="shared" si="26"/>
        <v>0</v>
      </c>
      <c r="J93" s="95">
        <f t="shared" si="26"/>
        <v>0</v>
      </c>
      <c r="K93" s="95">
        <f t="shared" si="26"/>
        <v>0</v>
      </c>
      <c r="L93" s="95">
        <f t="shared" si="26"/>
        <v>0</v>
      </c>
      <c r="M93" s="95">
        <f t="shared" si="26"/>
        <v>0</v>
      </c>
      <c r="N93" s="95">
        <f t="shared" si="26"/>
        <v>0</v>
      </c>
      <c r="O93" s="96">
        <f>O95</f>
        <v>3959.77</v>
      </c>
      <c r="P93" s="101"/>
      <c r="Q93" s="31"/>
      <c r="R93" s="31"/>
      <c r="S93" s="8"/>
    </row>
    <row r="94" spans="1:19" ht="18.75" x14ac:dyDescent="0.25">
      <c r="A94" s="18" t="s">
        <v>1</v>
      </c>
      <c r="B94" s="117" t="s">
        <v>11</v>
      </c>
      <c r="C94" s="117"/>
      <c r="D94" s="117"/>
      <c r="E94" s="117"/>
      <c r="F94" s="18"/>
      <c r="G94" s="18"/>
      <c r="H94" s="18"/>
      <c r="I94" s="18"/>
      <c r="J94" s="18"/>
      <c r="K94" s="18"/>
      <c r="L94" s="18"/>
      <c r="M94" s="18"/>
      <c r="N94" s="18"/>
      <c r="O94" s="19"/>
      <c r="P94" s="101"/>
      <c r="Q94" s="33"/>
      <c r="R94" s="34"/>
      <c r="S94" s="8"/>
    </row>
    <row r="95" spans="1:19" s="1" customFormat="1" ht="15" customHeight="1" x14ac:dyDescent="0.3">
      <c r="A95" s="11" t="s">
        <v>6</v>
      </c>
      <c r="B95" s="103" t="s">
        <v>171</v>
      </c>
      <c r="C95" s="90" t="s">
        <v>172</v>
      </c>
      <c r="D95" s="40"/>
      <c r="E95" s="40"/>
      <c r="F95" s="18"/>
      <c r="G95" s="18"/>
      <c r="H95" s="18">
        <v>1</v>
      </c>
      <c r="I95" s="18"/>
      <c r="J95" s="11"/>
      <c r="K95" s="11"/>
      <c r="L95" s="11"/>
      <c r="M95" s="11"/>
      <c r="N95" s="11"/>
      <c r="O95" s="20">
        <v>3959.77</v>
      </c>
      <c r="P95" s="104">
        <v>3959.77</v>
      </c>
      <c r="Q95" s="107"/>
      <c r="R95" s="108"/>
    </row>
    <row r="96" spans="1:19" ht="29.25" customHeight="1" x14ac:dyDescent="0.25">
      <c r="A96" s="94">
        <v>21</v>
      </c>
      <c r="B96" s="93" t="s">
        <v>173</v>
      </c>
      <c r="C96" s="92"/>
      <c r="D96" s="92" t="s">
        <v>155</v>
      </c>
      <c r="E96" s="93" t="s">
        <v>174</v>
      </c>
      <c r="F96" s="95">
        <f t="shared" ref="F96:N96" si="27">SUM(F98:F98)</f>
        <v>0</v>
      </c>
      <c r="G96" s="95">
        <f t="shared" si="27"/>
        <v>0</v>
      </c>
      <c r="H96" s="95">
        <f>SUM(H98:H98)</f>
        <v>1</v>
      </c>
      <c r="I96" s="95">
        <f t="shared" si="27"/>
        <v>0</v>
      </c>
      <c r="J96" s="95">
        <f t="shared" si="27"/>
        <v>0</v>
      </c>
      <c r="K96" s="95">
        <f t="shared" si="27"/>
        <v>0</v>
      </c>
      <c r="L96" s="95">
        <f t="shared" si="27"/>
        <v>0</v>
      </c>
      <c r="M96" s="95">
        <f t="shared" si="27"/>
        <v>0</v>
      </c>
      <c r="N96" s="95">
        <f t="shared" si="27"/>
        <v>0</v>
      </c>
      <c r="O96" s="96">
        <f>O98</f>
        <v>3959.77</v>
      </c>
      <c r="P96" s="101"/>
      <c r="Q96" s="31"/>
      <c r="R96" s="31">
        <v>47517.24</v>
      </c>
      <c r="S96" s="8"/>
    </row>
    <row r="97" spans="1:19" ht="18.75" x14ac:dyDescent="0.25">
      <c r="A97" s="18" t="s">
        <v>1</v>
      </c>
      <c r="B97" s="117" t="s">
        <v>11</v>
      </c>
      <c r="C97" s="117"/>
      <c r="D97" s="117"/>
      <c r="E97" s="117"/>
      <c r="F97" s="18"/>
      <c r="G97" s="18"/>
      <c r="H97" s="18"/>
      <c r="I97" s="18"/>
      <c r="J97" s="18"/>
      <c r="K97" s="18"/>
      <c r="L97" s="18"/>
      <c r="M97" s="18"/>
      <c r="N97" s="18"/>
      <c r="O97" s="19"/>
      <c r="P97" s="101"/>
      <c r="Q97" s="33"/>
      <c r="R97" s="34">
        <v>143538.48000000001</v>
      </c>
      <c r="S97" s="8"/>
    </row>
    <row r="98" spans="1:19" s="1" customFormat="1" ht="15" customHeight="1" x14ac:dyDescent="0.3">
      <c r="A98" s="11" t="s">
        <v>6</v>
      </c>
      <c r="B98" s="103" t="s">
        <v>175</v>
      </c>
      <c r="C98" s="90" t="s">
        <v>176</v>
      </c>
      <c r="D98" s="40"/>
      <c r="E98" s="40"/>
      <c r="F98" s="18"/>
      <c r="G98" s="18"/>
      <c r="H98" s="18">
        <v>1</v>
      </c>
      <c r="I98" s="18"/>
      <c r="J98" s="11"/>
      <c r="K98" s="11"/>
      <c r="L98" s="11"/>
      <c r="M98" s="11"/>
      <c r="N98" s="11"/>
      <c r="O98" s="20">
        <v>3959.77</v>
      </c>
      <c r="P98" s="104">
        <v>3959.77</v>
      </c>
      <c r="Q98" s="107"/>
      <c r="R98" s="108"/>
    </row>
    <row r="99" spans="1:19" ht="30" customHeight="1" x14ac:dyDescent="0.25">
      <c r="A99" s="94">
        <v>22</v>
      </c>
      <c r="B99" s="93" t="s">
        <v>177</v>
      </c>
      <c r="C99" s="92"/>
      <c r="D99" s="92" t="s">
        <v>155</v>
      </c>
      <c r="E99" s="93" t="s">
        <v>178</v>
      </c>
      <c r="F99" s="95">
        <f t="shared" ref="F99:N99" si="28">SUM(F101:F101)</f>
        <v>0</v>
      </c>
      <c r="G99" s="95">
        <f t="shared" si="28"/>
        <v>0</v>
      </c>
      <c r="H99" s="95">
        <f>SUM(H101:H101)</f>
        <v>1</v>
      </c>
      <c r="I99" s="95">
        <f t="shared" si="28"/>
        <v>0</v>
      </c>
      <c r="J99" s="95">
        <f t="shared" si="28"/>
        <v>0</v>
      </c>
      <c r="K99" s="95">
        <f t="shared" si="28"/>
        <v>0</v>
      </c>
      <c r="L99" s="95">
        <f t="shared" si="28"/>
        <v>0</v>
      </c>
      <c r="M99" s="95">
        <f t="shared" si="28"/>
        <v>0</v>
      </c>
      <c r="N99" s="95">
        <f t="shared" si="28"/>
        <v>0</v>
      </c>
      <c r="O99" s="96">
        <f>O101</f>
        <v>3959.77</v>
      </c>
      <c r="P99" s="101"/>
      <c r="Q99" s="31"/>
      <c r="R99" s="31">
        <f>3959.77*12</f>
        <v>47517.24</v>
      </c>
      <c r="S99" s="8"/>
    </row>
    <row r="100" spans="1:19" ht="18.75" x14ac:dyDescent="0.25">
      <c r="A100" s="18" t="s">
        <v>1</v>
      </c>
      <c r="B100" s="117" t="s">
        <v>11</v>
      </c>
      <c r="C100" s="117"/>
      <c r="D100" s="117"/>
      <c r="E100" s="117"/>
      <c r="F100" s="18"/>
      <c r="G100" s="18"/>
      <c r="H100" s="18"/>
      <c r="I100" s="18"/>
      <c r="J100" s="18"/>
      <c r="K100" s="18"/>
      <c r="L100" s="18"/>
      <c r="M100" s="18"/>
      <c r="N100" s="18"/>
      <c r="O100" s="19"/>
      <c r="P100" s="101"/>
      <c r="Q100" s="33"/>
      <c r="R100" s="34">
        <f>R99/30*28</f>
        <v>44349.423999999999</v>
      </c>
      <c r="S100" s="8"/>
    </row>
    <row r="101" spans="1:19" s="1" customFormat="1" ht="15" customHeight="1" x14ac:dyDescent="0.3">
      <c r="A101" s="11" t="s">
        <v>6</v>
      </c>
      <c r="B101" s="103" t="s">
        <v>179</v>
      </c>
      <c r="C101" s="90" t="s">
        <v>180</v>
      </c>
      <c r="D101" s="40"/>
      <c r="E101" s="40"/>
      <c r="F101" s="18"/>
      <c r="G101" s="18"/>
      <c r="H101" s="18">
        <v>1</v>
      </c>
      <c r="I101" s="18"/>
      <c r="J101" s="11"/>
      <c r="K101" s="11"/>
      <c r="L101" s="11"/>
      <c r="M101" s="11"/>
      <c r="N101" s="11"/>
      <c r="O101" s="20">
        <v>3959.77</v>
      </c>
      <c r="P101" s="104">
        <v>3959.77</v>
      </c>
      <c r="Q101" s="107"/>
      <c r="R101" s="108"/>
    </row>
    <row r="102" spans="1:19" ht="29.25" customHeight="1" x14ac:dyDescent="0.25">
      <c r="A102" s="94">
        <v>23</v>
      </c>
      <c r="B102" s="93" t="s">
        <v>181</v>
      </c>
      <c r="C102" s="92"/>
      <c r="D102" s="92" t="s">
        <v>155</v>
      </c>
      <c r="E102" s="93" t="s">
        <v>182</v>
      </c>
      <c r="F102" s="95">
        <f>SUM(F104:F105)</f>
        <v>0</v>
      </c>
      <c r="G102" s="95">
        <f t="shared" ref="G102:N102" si="29">SUM(G104:G105)</f>
        <v>0</v>
      </c>
      <c r="H102" s="95">
        <f t="shared" si="29"/>
        <v>2</v>
      </c>
      <c r="I102" s="95">
        <f t="shared" si="29"/>
        <v>0</v>
      </c>
      <c r="J102" s="95">
        <f t="shared" si="29"/>
        <v>0</v>
      </c>
      <c r="K102" s="95">
        <f t="shared" si="29"/>
        <v>0</v>
      </c>
      <c r="L102" s="95">
        <f t="shared" si="29"/>
        <v>0</v>
      </c>
      <c r="M102" s="95">
        <f t="shared" si="29"/>
        <v>0</v>
      </c>
      <c r="N102" s="95">
        <f t="shared" si="29"/>
        <v>0</v>
      </c>
      <c r="O102" s="96">
        <f>O105+O104</f>
        <v>7919.54</v>
      </c>
      <c r="P102" s="101"/>
      <c r="Q102" s="31"/>
      <c r="R102" s="31">
        <f>R96+R97+R100</f>
        <v>235405.144</v>
      </c>
      <c r="S102" s="8"/>
    </row>
    <row r="103" spans="1:19" ht="18.75" x14ac:dyDescent="0.25">
      <c r="A103" s="18" t="s">
        <v>1</v>
      </c>
      <c r="B103" s="117" t="s">
        <v>11</v>
      </c>
      <c r="C103" s="117"/>
      <c r="D103" s="117"/>
      <c r="E103" s="117"/>
      <c r="F103" s="18"/>
      <c r="G103" s="18"/>
      <c r="H103" s="18"/>
      <c r="I103" s="18"/>
      <c r="J103" s="18"/>
      <c r="K103" s="18"/>
      <c r="L103" s="18"/>
      <c r="M103" s="18"/>
      <c r="N103" s="18"/>
      <c r="O103" s="19"/>
      <c r="P103" s="101"/>
      <c r="Q103" s="33"/>
      <c r="R103" s="34"/>
      <c r="S103" s="8"/>
    </row>
    <row r="104" spans="1:19" s="1" customFormat="1" ht="15" customHeight="1" x14ac:dyDescent="0.3">
      <c r="A104" s="11" t="s">
        <v>6</v>
      </c>
      <c r="B104" s="105" t="s">
        <v>183</v>
      </c>
      <c r="C104" s="106" t="s">
        <v>184</v>
      </c>
      <c r="D104" s="40"/>
      <c r="E104" s="40"/>
      <c r="F104" s="18"/>
      <c r="G104" s="18"/>
      <c r="H104" s="18">
        <v>1</v>
      </c>
      <c r="I104" s="18"/>
      <c r="J104" s="11"/>
      <c r="K104" s="11"/>
      <c r="L104" s="11"/>
      <c r="M104" s="11"/>
      <c r="N104" s="11"/>
      <c r="O104" s="20">
        <v>3959.77</v>
      </c>
      <c r="P104" s="104">
        <v>3959.77</v>
      </c>
      <c r="Q104" s="107"/>
      <c r="R104" s="108"/>
    </row>
    <row r="105" spans="1:19" s="1" customFormat="1" ht="15" customHeight="1" x14ac:dyDescent="0.3">
      <c r="A105" s="11" t="s">
        <v>6</v>
      </c>
      <c r="B105" s="105" t="s">
        <v>185</v>
      </c>
      <c r="C105" s="106" t="s">
        <v>186</v>
      </c>
      <c r="D105" s="40"/>
      <c r="E105" s="40"/>
      <c r="F105" s="18"/>
      <c r="G105" s="18"/>
      <c r="H105" s="18">
        <v>1</v>
      </c>
      <c r="I105" s="18"/>
      <c r="J105" s="11"/>
      <c r="K105" s="11"/>
      <c r="L105" s="11"/>
      <c r="M105" s="11"/>
      <c r="N105" s="11"/>
      <c r="O105" s="20">
        <v>3959.77</v>
      </c>
      <c r="P105" s="104">
        <v>3959.77</v>
      </c>
      <c r="Q105" s="107"/>
      <c r="R105" s="108"/>
    </row>
    <row r="106" spans="1:19" ht="29.25" customHeight="1" x14ac:dyDescent="0.25">
      <c r="A106" s="94">
        <v>24</v>
      </c>
      <c r="B106" s="93" t="s">
        <v>187</v>
      </c>
      <c r="C106" s="92"/>
      <c r="D106" s="92" t="s">
        <v>155</v>
      </c>
      <c r="E106" s="93" t="s">
        <v>188</v>
      </c>
      <c r="F106" s="95">
        <f>SUM(F108:F111)</f>
        <v>0</v>
      </c>
      <c r="G106" s="95">
        <f t="shared" ref="G106:N106" si="30">SUM(G108:G111)</f>
        <v>0</v>
      </c>
      <c r="H106" s="95">
        <f t="shared" si="30"/>
        <v>4</v>
      </c>
      <c r="I106" s="95">
        <f t="shared" si="30"/>
        <v>0</v>
      </c>
      <c r="J106" s="95">
        <f t="shared" si="30"/>
        <v>0</v>
      </c>
      <c r="K106" s="95">
        <f t="shared" si="30"/>
        <v>0</v>
      </c>
      <c r="L106" s="95">
        <f t="shared" si="30"/>
        <v>0</v>
      </c>
      <c r="M106" s="95">
        <f t="shared" si="30"/>
        <v>0</v>
      </c>
      <c r="N106" s="95">
        <f t="shared" si="30"/>
        <v>0</v>
      </c>
      <c r="O106" s="96">
        <f>O108+O109+O110+O111</f>
        <v>15839.08</v>
      </c>
      <c r="P106" s="101"/>
      <c r="Q106" s="31"/>
      <c r="R106" s="31"/>
      <c r="S106" s="8"/>
    </row>
    <row r="107" spans="1:19" ht="18.75" x14ac:dyDescent="0.25">
      <c r="A107" s="18" t="s">
        <v>1</v>
      </c>
      <c r="B107" s="117" t="s">
        <v>11</v>
      </c>
      <c r="C107" s="117"/>
      <c r="D107" s="117"/>
      <c r="E107" s="117"/>
      <c r="F107" s="18"/>
      <c r="G107" s="18"/>
      <c r="H107" s="18"/>
      <c r="I107" s="18"/>
      <c r="J107" s="18"/>
      <c r="K107" s="18"/>
      <c r="L107" s="18"/>
      <c r="M107" s="18"/>
      <c r="N107" s="18"/>
      <c r="O107" s="19"/>
      <c r="P107" s="101"/>
      <c r="Q107" s="33"/>
      <c r="R107" s="34"/>
      <c r="S107" s="8"/>
    </row>
    <row r="108" spans="1:19" s="1" customFormat="1" ht="15" customHeight="1" x14ac:dyDescent="0.3">
      <c r="A108" s="11" t="s">
        <v>6</v>
      </c>
      <c r="B108" s="103" t="s">
        <v>189</v>
      </c>
      <c r="C108" s="90" t="s">
        <v>190</v>
      </c>
      <c r="D108" s="40"/>
      <c r="E108" s="40"/>
      <c r="F108" s="18"/>
      <c r="G108" s="18"/>
      <c r="H108" s="18">
        <v>1</v>
      </c>
      <c r="I108" s="18"/>
      <c r="J108" s="11"/>
      <c r="K108" s="11"/>
      <c r="L108" s="11"/>
      <c r="M108" s="11"/>
      <c r="N108" s="11"/>
      <c r="O108" s="20">
        <v>3959.77</v>
      </c>
      <c r="P108" s="104">
        <v>3959.77</v>
      </c>
      <c r="Q108" s="107"/>
      <c r="R108" s="108"/>
    </row>
    <row r="109" spans="1:19" s="1" customFormat="1" ht="15" customHeight="1" x14ac:dyDescent="0.3">
      <c r="A109" s="11" t="s">
        <v>6</v>
      </c>
      <c r="B109" s="103" t="s">
        <v>191</v>
      </c>
      <c r="C109" s="90" t="s">
        <v>192</v>
      </c>
      <c r="D109" s="40"/>
      <c r="E109" s="40"/>
      <c r="F109" s="18"/>
      <c r="G109" s="18"/>
      <c r="H109" s="18">
        <v>1</v>
      </c>
      <c r="I109" s="18"/>
      <c r="J109" s="11"/>
      <c r="K109" s="11"/>
      <c r="L109" s="11"/>
      <c r="M109" s="11"/>
      <c r="N109" s="11"/>
      <c r="O109" s="20">
        <v>3959.77</v>
      </c>
      <c r="P109" s="104">
        <v>3959.77</v>
      </c>
      <c r="Q109" s="107"/>
      <c r="R109" s="108"/>
    </row>
    <row r="110" spans="1:19" s="1" customFormat="1" ht="15" customHeight="1" x14ac:dyDescent="0.3">
      <c r="A110" s="11" t="s">
        <v>6</v>
      </c>
      <c r="B110" s="103" t="s">
        <v>193</v>
      </c>
      <c r="C110" s="90" t="s">
        <v>194</v>
      </c>
      <c r="D110" s="40"/>
      <c r="E110" s="40"/>
      <c r="F110" s="18"/>
      <c r="G110" s="18"/>
      <c r="H110" s="18">
        <v>1</v>
      </c>
      <c r="I110" s="18"/>
      <c r="J110" s="11"/>
      <c r="K110" s="11"/>
      <c r="L110" s="11"/>
      <c r="M110" s="11"/>
      <c r="N110" s="11"/>
      <c r="O110" s="20">
        <v>3959.77</v>
      </c>
      <c r="P110" s="104">
        <v>3959.77</v>
      </c>
      <c r="Q110" s="107"/>
      <c r="R110" s="108"/>
    </row>
    <row r="111" spans="1:19" s="1" customFormat="1" ht="15" customHeight="1" x14ac:dyDescent="0.3">
      <c r="A111" s="11" t="s">
        <v>6</v>
      </c>
      <c r="B111" s="103" t="s">
        <v>195</v>
      </c>
      <c r="C111" s="90" t="s">
        <v>196</v>
      </c>
      <c r="D111" s="40"/>
      <c r="E111" s="40"/>
      <c r="F111" s="18"/>
      <c r="G111" s="18"/>
      <c r="H111" s="18">
        <v>1</v>
      </c>
      <c r="I111" s="18"/>
      <c r="J111" s="11"/>
      <c r="K111" s="11"/>
      <c r="L111" s="11"/>
      <c r="M111" s="11"/>
      <c r="N111" s="11"/>
      <c r="O111" s="20">
        <v>3959.77</v>
      </c>
      <c r="P111" s="104">
        <v>3959.77</v>
      </c>
      <c r="Q111" s="107"/>
      <c r="R111" s="108"/>
    </row>
    <row r="112" spans="1:19" ht="29.25" customHeight="1" x14ac:dyDescent="0.25">
      <c r="A112" s="94">
        <v>25</v>
      </c>
      <c r="B112" s="93" t="s">
        <v>198</v>
      </c>
      <c r="C112" s="92"/>
      <c r="D112" s="92" t="s">
        <v>155</v>
      </c>
      <c r="E112" s="93" t="s">
        <v>199</v>
      </c>
      <c r="F112" s="95">
        <f>F114</f>
        <v>0</v>
      </c>
      <c r="G112" s="95">
        <f t="shared" ref="G112:N112" si="31">G114</f>
        <v>0</v>
      </c>
      <c r="H112" s="95">
        <f t="shared" si="31"/>
        <v>0</v>
      </c>
      <c r="I112" s="95">
        <f t="shared" si="31"/>
        <v>1</v>
      </c>
      <c r="J112" s="95">
        <f t="shared" si="31"/>
        <v>0</v>
      </c>
      <c r="K112" s="95">
        <f t="shared" si="31"/>
        <v>0</v>
      </c>
      <c r="L112" s="95">
        <f t="shared" si="31"/>
        <v>0</v>
      </c>
      <c r="M112" s="95">
        <f t="shared" si="31"/>
        <v>0</v>
      </c>
      <c r="N112" s="95">
        <f t="shared" si="31"/>
        <v>0</v>
      </c>
      <c r="O112" s="96">
        <f>O114</f>
        <v>3987.18</v>
      </c>
      <c r="P112" s="101"/>
      <c r="Q112" s="31"/>
      <c r="R112" s="31"/>
      <c r="S112" s="8"/>
    </row>
    <row r="113" spans="1:19" ht="18.75" x14ac:dyDescent="0.25">
      <c r="A113" s="18" t="s">
        <v>1</v>
      </c>
      <c r="B113" s="117" t="s">
        <v>11</v>
      </c>
      <c r="C113" s="117"/>
      <c r="D113" s="117"/>
      <c r="E113" s="117"/>
      <c r="F113" s="18"/>
      <c r="G113" s="18"/>
      <c r="H113" s="18"/>
      <c r="I113" s="18"/>
      <c r="J113" s="18"/>
      <c r="K113" s="18"/>
      <c r="L113" s="18"/>
      <c r="M113" s="18"/>
      <c r="N113" s="18"/>
      <c r="O113" s="19"/>
      <c r="P113" s="101"/>
      <c r="Q113" s="33"/>
      <c r="R113" s="34"/>
      <c r="S113" s="8"/>
    </row>
    <row r="114" spans="1:19" s="1" customFormat="1" ht="18" customHeight="1" x14ac:dyDescent="0.3">
      <c r="A114" s="11" t="s">
        <v>6</v>
      </c>
      <c r="B114" s="112" t="s">
        <v>72</v>
      </c>
      <c r="C114" s="113" t="s">
        <v>90</v>
      </c>
      <c r="D114" s="114"/>
      <c r="E114" s="114"/>
      <c r="F114" s="18"/>
      <c r="G114" s="18"/>
      <c r="H114" s="18"/>
      <c r="I114" s="18">
        <v>1</v>
      </c>
      <c r="J114" s="18"/>
      <c r="K114" s="18"/>
      <c r="L114" s="18"/>
      <c r="M114" s="18"/>
      <c r="N114" s="18"/>
      <c r="O114" s="19">
        <v>3987.18</v>
      </c>
      <c r="P114" s="71"/>
    </row>
    <row r="115" spans="1:19" ht="29.25" customHeight="1" x14ac:dyDescent="0.25">
      <c r="A115" s="94">
        <v>26</v>
      </c>
      <c r="B115" s="93" t="s">
        <v>200</v>
      </c>
      <c r="C115" s="92"/>
      <c r="D115" s="92" t="s">
        <v>155</v>
      </c>
      <c r="E115" s="93" t="s">
        <v>201</v>
      </c>
      <c r="F115" s="95">
        <f>F117</f>
        <v>0</v>
      </c>
      <c r="G115" s="95">
        <f t="shared" ref="G115:N115" si="32">G117</f>
        <v>0</v>
      </c>
      <c r="H115" s="95">
        <f t="shared" si="32"/>
        <v>0</v>
      </c>
      <c r="I115" s="95">
        <f t="shared" si="32"/>
        <v>1</v>
      </c>
      <c r="J115" s="95">
        <f t="shared" si="32"/>
        <v>0</v>
      </c>
      <c r="K115" s="95">
        <f t="shared" si="32"/>
        <v>0</v>
      </c>
      <c r="L115" s="95">
        <f t="shared" si="32"/>
        <v>0</v>
      </c>
      <c r="M115" s="95">
        <f t="shared" si="32"/>
        <v>0</v>
      </c>
      <c r="N115" s="95">
        <f t="shared" si="32"/>
        <v>0</v>
      </c>
      <c r="O115" s="96">
        <f>O117</f>
        <v>3987.18</v>
      </c>
      <c r="P115" s="101"/>
      <c r="Q115" s="31"/>
      <c r="R115" s="31"/>
      <c r="S115" s="8"/>
    </row>
    <row r="116" spans="1:19" ht="18.75" x14ac:dyDescent="0.25">
      <c r="A116" s="18" t="s">
        <v>1</v>
      </c>
      <c r="B116" s="117" t="s">
        <v>11</v>
      </c>
      <c r="C116" s="117"/>
      <c r="D116" s="117"/>
      <c r="E116" s="117"/>
      <c r="F116" s="18"/>
      <c r="G116" s="18"/>
      <c r="H116" s="18"/>
      <c r="I116" s="18"/>
      <c r="J116" s="18"/>
      <c r="K116" s="18"/>
      <c r="L116" s="18"/>
      <c r="M116" s="18"/>
      <c r="N116" s="18"/>
      <c r="O116" s="19"/>
      <c r="P116" s="101"/>
      <c r="Q116" s="33"/>
      <c r="R116" s="34"/>
      <c r="S116" s="8"/>
    </row>
    <row r="117" spans="1:19" s="5" customFormat="1" ht="18" customHeight="1" x14ac:dyDescent="0.25">
      <c r="A117" s="109" t="s">
        <v>155</v>
      </c>
      <c r="B117" s="115" t="s">
        <v>208</v>
      </c>
      <c r="C117" s="116" t="s">
        <v>202</v>
      </c>
      <c r="D117" s="115"/>
      <c r="E117" s="115"/>
      <c r="F117" s="110"/>
      <c r="G117" s="110"/>
      <c r="H117" s="110"/>
      <c r="I117" s="18">
        <v>1</v>
      </c>
      <c r="J117" s="18"/>
      <c r="K117" s="18"/>
      <c r="L117" s="18"/>
      <c r="M117" s="18"/>
      <c r="N117" s="18"/>
      <c r="O117" s="19">
        <v>3987.18</v>
      </c>
      <c r="Q117" s="111"/>
    </row>
    <row r="118" spans="1:19" ht="29.25" customHeight="1" x14ac:dyDescent="0.25">
      <c r="A118" s="94">
        <v>27</v>
      </c>
      <c r="B118" s="93" t="s">
        <v>203</v>
      </c>
      <c r="C118" s="92"/>
      <c r="D118" s="92" t="s">
        <v>155</v>
      </c>
      <c r="E118" s="93" t="s">
        <v>204</v>
      </c>
      <c r="F118" s="95">
        <f>F120+F121</f>
        <v>0</v>
      </c>
      <c r="G118" s="95">
        <f t="shared" ref="G118:N118" si="33">G120+G121</f>
        <v>0</v>
      </c>
      <c r="H118" s="95">
        <f t="shared" si="33"/>
        <v>0</v>
      </c>
      <c r="I118" s="95">
        <f t="shared" si="33"/>
        <v>2</v>
      </c>
      <c r="J118" s="95">
        <f t="shared" si="33"/>
        <v>0</v>
      </c>
      <c r="K118" s="95">
        <f t="shared" si="33"/>
        <v>0</v>
      </c>
      <c r="L118" s="95">
        <f t="shared" si="33"/>
        <v>0</v>
      </c>
      <c r="M118" s="95">
        <f t="shared" si="33"/>
        <v>0</v>
      </c>
      <c r="N118" s="95">
        <f t="shared" si="33"/>
        <v>0</v>
      </c>
      <c r="O118" s="96">
        <f>O120+O121</f>
        <v>7974.36</v>
      </c>
      <c r="P118" s="101"/>
      <c r="Q118" s="31"/>
      <c r="R118" s="31"/>
      <c r="S118" s="8"/>
    </row>
    <row r="119" spans="1:19" ht="18.75" x14ac:dyDescent="0.25">
      <c r="A119" s="18" t="s">
        <v>1</v>
      </c>
      <c r="B119" s="117" t="s">
        <v>11</v>
      </c>
      <c r="C119" s="117"/>
      <c r="D119" s="117"/>
      <c r="E119" s="117"/>
      <c r="F119" s="18"/>
      <c r="G119" s="18"/>
      <c r="H119" s="18"/>
      <c r="I119" s="18"/>
      <c r="J119" s="18"/>
      <c r="K119" s="18"/>
      <c r="L119" s="18"/>
      <c r="M119" s="18"/>
      <c r="N119" s="18"/>
      <c r="O119" s="19"/>
      <c r="P119" s="101"/>
      <c r="Q119" s="33"/>
      <c r="R119" s="34"/>
      <c r="S119" s="8"/>
    </row>
    <row r="120" spans="1:19" s="5" customFormat="1" ht="18" customHeight="1" x14ac:dyDescent="0.3">
      <c r="A120" s="11" t="s">
        <v>197</v>
      </c>
      <c r="B120" s="52" t="s">
        <v>31</v>
      </c>
      <c r="C120" s="60" t="s">
        <v>93</v>
      </c>
      <c r="D120" s="40"/>
      <c r="E120" s="40"/>
      <c r="F120" s="18"/>
      <c r="G120" s="18"/>
      <c r="H120" s="18"/>
      <c r="I120" s="18">
        <v>1</v>
      </c>
      <c r="J120" s="18"/>
      <c r="K120" s="18"/>
      <c r="L120" s="18"/>
      <c r="M120" s="18"/>
      <c r="N120" s="18"/>
      <c r="O120" s="20">
        <v>3987.18</v>
      </c>
      <c r="P120" s="72"/>
    </row>
    <row r="121" spans="1:19" s="5" customFormat="1" ht="18" customHeight="1" x14ac:dyDescent="0.25">
      <c r="A121" s="11" t="s">
        <v>197</v>
      </c>
      <c r="B121" s="53" t="s">
        <v>45</v>
      </c>
      <c r="C121" s="11" t="s">
        <v>82</v>
      </c>
      <c r="D121" s="36"/>
      <c r="E121" s="36"/>
      <c r="F121" s="18"/>
      <c r="G121" s="18"/>
      <c r="H121" s="18"/>
      <c r="I121" s="18">
        <v>1</v>
      </c>
      <c r="J121" s="18"/>
      <c r="K121" s="18"/>
      <c r="L121" s="18"/>
      <c r="M121" s="18"/>
      <c r="N121" s="18"/>
      <c r="O121" s="20">
        <v>3987.18</v>
      </c>
      <c r="P121" s="72"/>
    </row>
    <row r="122" spans="1:19" ht="29.25" customHeight="1" x14ac:dyDescent="0.25">
      <c r="A122" s="94">
        <v>28</v>
      </c>
      <c r="B122" s="93" t="s">
        <v>205</v>
      </c>
      <c r="C122" s="92"/>
      <c r="D122" s="92" t="s">
        <v>155</v>
      </c>
      <c r="E122" s="93" t="s">
        <v>206</v>
      </c>
      <c r="F122" s="95">
        <f>F124</f>
        <v>0</v>
      </c>
      <c r="G122" s="95">
        <f t="shared" ref="G122:N122" si="34">G124</f>
        <v>0</v>
      </c>
      <c r="H122" s="95">
        <f t="shared" si="34"/>
        <v>0</v>
      </c>
      <c r="I122" s="95">
        <f t="shared" si="34"/>
        <v>1</v>
      </c>
      <c r="J122" s="95">
        <f t="shared" si="34"/>
        <v>0</v>
      </c>
      <c r="K122" s="95">
        <f t="shared" si="34"/>
        <v>0</v>
      </c>
      <c r="L122" s="95">
        <f t="shared" si="34"/>
        <v>0</v>
      </c>
      <c r="M122" s="95">
        <f t="shared" si="34"/>
        <v>0</v>
      </c>
      <c r="N122" s="95">
        <f t="shared" si="34"/>
        <v>0</v>
      </c>
      <c r="O122" s="96">
        <f>O124</f>
        <v>3987.18</v>
      </c>
      <c r="P122" s="101"/>
      <c r="Q122" s="31"/>
      <c r="R122" s="31"/>
      <c r="S122" s="8"/>
    </row>
    <row r="123" spans="1:19" ht="18.75" x14ac:dyDescent="0.25">
      <c r="A123" s="18" t="s">
        <v>1</v>
      </c>
      <c r="B123" s="117" t="s">
        <v>11</v>
      </c>
      <c r="C123" s="117"/>
      <c r="D123" s="117"/>
      <c r="E123" s="117"/>
      <c r="F123" s="18"/>
      <c r="G123" s="18"/>
      <c r="H123" s="18"/>
      <c r="I123" s="18"/>
      <c r="J123" s="18"/>
      <c r="K123" s="18"/>
      <c r="L123" s="18"/>
      <c r="M123" s="18"/>
      <c r="N123" s="18"/>
      <c r="O123" s="19"/>
      <c r="P123" s="101"/>
      <c r="Q123" s="33"/>
      <c r="R123" s="34"/>
      <c r="S123" s="8"/>
    </row>
    <row r="124" spans="1:19" s="5" customFormat="1" ht="18" customHeight="1" x14ac:dyDescent="0.3">
      <c r="A124" s="11" t="s">
        <v>6</v>
      </c>
      <c r="B124" s="52" t="s">
        <v>138</v>
      </c>
      <c r="C124" s="60" t="s">
        <v>145</v>
      </c>
      <c r="D124" s="36"/>
      <c r="E124" s="36"/>
      <c r="F124" s="18"/>
      <c r="G124" s="18"/>
      <c r="H124" s="18"/>
      <c r="I124" s="18">
        <v>1</v>
      </c>
      <c r="J124" s="18"/>
      <c r="K124" s="18"/>
      <c r="L124" s="18"/>
      <c r="M124" s="18"/>
      <c r="N124" s="18"/>
      <c r="O124" s="20">
        <v>3987.18</v>
      </c>
      <c r="P124" s="72"/>
    </row>
    <row r="125" spans="1:19" ht="18.75" x14ac:dyDescent="0.25">
      <c r="A125" s="123"/>
      <c r="B125" s="124"/>
      <c r="C125" s="124"/>
      <c r="D125" s="124"/>
      <c r="E125" s="124"/>
      <c r="F125" s="124"/>
      <c r="G125" s="124"/>
      <c r="H125" s="124"/>
      <c r="I125" s="124"/>
      <c r="J125" s="124"/>
      <c r="K125" s="124"/>
      <c r="L125" s="124"/>
      <c r="M125" s="124"/>
      <c r="N125" s="124"/>
      <c r="O125" s="124"/>
      <c r="P125" s="78"/>
      <c r="Q125" s="10"/>
      <c r="R125" s="31"/>
    </row>
    <row r="126" spans="1:19" ht="15" customHeight="1" x14ac:dyDescent="0.25">
      <c r="A126" s="125" t="s">
        <v>7</v>
      </c>
      <c r="B126" s="125"/>
      <c r="C126" s="125"/>
      <c r="D126" s="125"/>
      <c r="E126" s="125"/>
      <c r="F126" s="42">
        <f t="shared" ref="F126:N126" si="35">F106+F102+F99+F96+F93+F90+F86+F83+F80+F77+F73+F71+F69+F66+F63+F60+F57+F53+F50+F45+F41+F27+F24+F12</f>
        <v>0</v>
      </c>
      <c r="G126" s="42">
        <f t="shared" si="35"/>
        <v>0</v>
      </c>
      <c r="H126" s="42">
        <f t="shared" si="35"/>
        <v>24</v>
      </c>
      <c r="I126" s="42">
        <f t="shared" si="35"/>
        <v>31</v>
      </c>
      <c r="J126" s="42">
        <f t="shared" si="35"/>
        <v>0</v>
      </c>
      <c r="K126" s="42">
        <f t="shared" si="35"/>
        <v>0</v>
      </c>
      <c r="L126" s="42">
        <f t="shared" si="35"/>
        <v>0</v>
      </c>
      <c r="M126" s="42">
        <f t="shared" si="35"/>
        <v>0</v>
      </c>
      <c r="N126" s="42">
        <f t="shared" si="35"/>
        <v>0</v>
      </c>
      <c r="O126" s="88">
        <f>O106+O102+O99+O96+O93+O90+O86+O83+O80+O77+O73+O71+O69+O66+O63+O60+O57+O53+O50+O45+O41+O27+O24+O12+O112+O115+O118+O122</f>
        <v>238572.95999999993</v>
      </c>
      <c r="P126" s="76">
        <v>238572.96</v>
      </c>
      <c r="Q126" s="33"/>
      <c r="R126" s="33"/>
      <c r="S126" s="35"/>
    </row>
    <row r="127" spans="1:19" ht="15" customHeight="1" x14ac:dyDescent="0.3">
      <c r="A127" s="23"/>
      <c r="B127" s="66"/>
      <c r="C127" s="62"/>
      <c r="D127" s="23"/>
      <c r="E127" s="23"/>
      <c r="F127" s="24"/>
      <c r="G127" s="24"/>
      <c r="H127" s="24"/>
      <c r="I127" s="24"/>
      <c r="J127" s="23"/>
      <c r="K127" s="23"/>
      <c r="L127" s="23"/>
      <c r="M127" s="23"/>
      <c r="N127" s="23"/>
      <c r="O127" s="23"/>
      <c r="Q127" s="31"/>
      <c r="R127" s="33"/>
      <c r="S127" s="33"/>
    </row>
    <row r="128" spans="1:19" ht="15" customHeight="1" x14ac:dyDescent="0.3">
      <c r="A128" s="119" t="s">
        <v>14</v>
      </c>
      <c r="B128" s="120"/>
      <c r="C128" s="120"/>
      <c r="D128" s="121"/>
      <c r="E128" s="25" t="s">
        <v>15</v>
      </c>
      <c r="F128" s="23"/>
      <c r="G128" s="23"/>
      <c r="H128" s="23"/>
      <c r="I128" s="23"/>
      <c r="J128" s="26"/>
      <c r="K128" s="26"/>
      <c r="L128" s="26"/>
      <c r="M128" s="26"/>
      <c r="N128" s="26"/>
      <c r="O128" s="26"/>
      <c r="P128" s="77"/>
      <c r="Q128" s="32"/>
      <c r="R128" s="32"/>
      <c r="S128" s="33"/>
    </row>
    <row r="129" spans="1:19" ht="18.75" x14ac:dyDescent="0.3">
      <c r="A129" s="119" t="s">
        <v>12</v>
      </c>
      <c r="B129" s="120"/>
      <c r="C129" s="120"/>
      <c r="D129" s="120"/>
      <c r="E129" s="120"/>
      <c r="F129" s="120"/>
      <c r="G129" s="120"/>
      <c r="H129" s="120"/>
      <c r="I129" s="120"/>
      <c r="J129" s="120"/>
      <c r="K129" s="120"/>
      <c r="L129" s="120"/>
      <c r="M129" s="120"/>
      <c r="N129" s="120"/>
      <c r="O129" s="121"/>
      <c r="P129" s="78"/>
      <c r="Q129" s="33"/>
      <c r="R129" s="33"/>
      <c r="S129" s="33"/>
    </row>
    <row r="130" spans="1:19" ht="18.75" x14ac:dyDescent="0.3">
      <c r="A130" s="119"/>
      <c r="B130" s="120"/>
      <c r="C130" s="120"/>
      <c r="D130" s="120"/>
      <c r="E130" s="120"/>
      <c r="F130" s="120"/>
      <c r="G130" s="120"/>
      <c r="H130" s="120"/>
      <c r="I130" s="120"/>
      <c r="J130" s="120"/>
      <c r="K130" s="120"/>
      <c r="L130" s="120"/>
      <c r="M130" s="120"/>
      <c r="N130" s="120"/>
      <c r="O130" s="121"/>
      <c r="Q130" s="33"/>
    </row>
    <row r="131" spans="1:19" ht="18.75" x14ac:dyDescent="0.3">
      <c r="A131" s="119"/>
      <c r="B131" s="120"/>
      <c r="C131" s="120"/>
      <c r="D131" s="120"/>
      <c r="E131" s="120"/>
      <c r="F131" s="120"/>
      <c r="G131" s="120"/>
      <c r="H131" s="120"/>
      <c r="I131" s="120"/>
      <c r="J131" s="120"/>
      <c r="K131" s="120"/>
      <c r="L131" s="120"/>
      <c r="M131" s="120"/>
      <c r="N131" s="120"/>
      <c r="O131" s="120"/>
      <c r="Q131" s="32"/>
    </row>
    <row r="132" spans="1:19" ht="18.75" x14ac:dyDescent="0.3">
      <c r="A132" s="119"/>
      <c r="B132" s="120"/>
      <c r="C132" s="120"/>
      <c r="D132" s="120"/>
      <c r="E132" s="120"/>
      <c r="F132" s="120"/>
      <c r="G132" s="120"/>
      <c r="H132" s="120"/>
      <c r="I132" s="120"/>
      <c r="J132" s="120"/>
      <c r="K132" s="120"/>
      <c r="L132" s="120"/>
      <c r="M132" s="120"/>
      <c r="N132" s="120"/>
      <c r="O132" s="121"/>
    </row>
    <row r="133" spans="1:19" ht="18.75" x14ac:dyDescent="0.3">
      <c r="A133" s="27"/>
      <c r="B133" s="27"/>
      <c r="C133" s="55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79">
        <v>7</v>
      </c>
      <c r="Q133" s="50">
        <f>O138*P133</f>
        <v>27718.39</v>
      </c>
      <c r="R133" s="122" t="s">
        <v>108</v>
      </c>
    </row>
    <row r="134" spans="1:19" ht="18.75" x14ac:dyDescent="0.3">
      <c r="A134" s="118"/>
      <c r="B134" s="118"/>
      <c r="C134" s="118"/>
      <c r="D134" s="11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79">
        <v>5</v>
      </c>
      <c r="Q134" s="50">
        <f>O139*P134</f>
        <v>19935.899999999998</v>
      </c>
      <c r="R134" s="122"/>
    </row>
    <row r="135" spans="1:19" ht="18.75" x14ac:dyDescent="0.3">
      <c r="A135" s="118"/>
      <c r="B135" s="118"/>
      <c r="C135" s="118"/>
      <c r="D135" s="118"/>
      <c r="E135" s="29" t="s">
        <v>16</v>
      </c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79">
        <v>0</v>
      </c>
      <c r="Q135" s="50">
        <f>O140*P135</f>
        <v>0</v>
      </c>
      <c r="R135" t="s">
        <v>109</v>
      </c>
    </row>
    <row r="136" spans="1:19" ht="18.75" x14ac:dyDescent="0.3">
      <c r="A136" s="23"/>
      <c r="B136" s="66"/>
      <c r="C136" s="62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79">
        <f>SUM(P133:P135)</f>
        <v>12</v>
      </c>
      <c r="Q136" s="50">
        <f>SUM(Q133:Q135)</f>
        <v>47654.289999999994</v>
      </c>
      <c r="R136" t="s">
        <v>110</v>
      </c>
    </row>
    <row r="137" spans="1:19" ht="18.75" x14ac:dyDescent="0.3">
      <c r="A137" s="23"/>
      <c r="B137" s="66"/>
      <c r="C137" s="62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</row>
    <row r="138" spans="1:19" ht="18.75" x14ac:dyDescent="0.3">
      <c r="A138" s="23"/>
      <c r="B138" s="66"/>
      <c r="C138" s="62"/>
      <c r="D138" s="23"/>
      <c r="E138" s="23"/>
      <c r="F138" s="23"/>
      <c r="G138" s="23"/>
      <c r="H138" s="23">
        <f>H126</f>
        <v>24</v>
      </c>
      <c r="I138" s="23"/>
      <c r="J138" s="23">
        <v>20</v>
      </c>
      <c r="K138" s="23">
        <f>H138-J138</f>
        <v>4</v>
      </c>
      <c r="L138" s="23"/>
      <c r="M138" s="23"/>
      <c r="N138" s="23"/>
      <c r="O138" s="67">
        <v>3959.77</v>
      </c>
    </row>
    <row r="139" spans="1:19" ht="18.75" x14ac:dyDescent="0.3">
      <c r="A139" s="23"/>
      <c r="B139" s="66"/>
      <c r="C139" s="62"/>
      <c r="D139" s="23"/>
      <c r="E139" s="23"/>
      <c r="F139" s="23"/>
      <c r="G139" s="23"/>
      <c r="H139" s="23">
        <v>36</v>
      </c>
      <c r="I139" s="23"/>
      <c r="J139" s="23">
        <v>41</v>
      </c>
      <c r="K139" s="23">
        <f>H139-J139</f>
        <v>-5</v>
      </c>
      <c r="L139" s="23"/>
      <c r="M139" s="23"/>
      <c r="N139" s="23"/>
      <c r="O139" s="67">
        <v>3987.18</v>
      </c>
    </row>
    <row r="140" spans="1:19" ht="18.75" x14ac:dyDescent="0.3">
      <c r="A140" s="23"/>
      <c r="B140" s="66"/>
      <c r="C140" s="62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67">
        <v>3959.77</v>
      </c>
    </row>
    <row r="141" spans="1:19" ht="18.75" x14ac:dyDescent="0.3">
      <c r="A141" s="23"/>
      <c r="B141" s="66"/>
      <c r="C141" s="62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68"/>
    </row>
    <row r="142" spans="1:19" ht="18.75" x14ac:dyDescent="0.3">
      <c r="A142" s="23"/>
      <c r="B142" s="66"/>
      <c r="C142" s="62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</row>
    <row r="143" spans="1:19" ht="18.75" x14ac:dyDescent="0.3">
      <c r="A143" s="23"/>
      <c r="B143" s="66"/>
      <c r="C143" s="62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</row>
    <row r="144" spans="1:19" ht="18.75" x14ac:dyDescent="0.3">
      <c r="A144" s="23"/>
      <c r="B144" s="66"/>
      <c r="C144" s="62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</row>
    <row r="145" spans="1:15" ht="18.75" x14ac:dyDescent="0.3">
      <c r="A145" s="23"/>
      <c r="B145" s="66"/>
      <c r="C145" s="62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</row>
    <row r="146" spans="1:15" ht="18.75" x14ac:dyDescent="0.3">
      <c r="A146" s="23"/>
      <c r="B146" s="66"/>
      <c r="C146" s="62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</row>
    <row r="147" spans="1:15" ht="18.75" x14ac:dyDescent="0.3">
      <c r="A147" s="23"/>
      <c r="B147" s="66"/>
      <c r="C147" s="62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</row>
    <row r="148" spans="1:15" ht="18.75" x14ac:dyDescent="0.3">
      <c r="A148" s="23"/>
      <c r="B148" s="66"/>
      <c r="C148" s="62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</row>
    <row r="149" spans="1:15" ht="18.75" x14ac:dyDescent="0.3">
      <c r="A149" s="23"/>
      <c r="B149" s="66"/>
      <c r="C149" s="62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</row>
    <row r="150" spans="1:15" ht="18.75" x14ac:dyDescent="0.3">
      <c r="A150" s="23"/>
      <c r="B150" s="66"/>
      <c r="C150" s="62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</row>
    <row r="151" spans="1:15" ht="18.75" x14ac:dyDescent="0.3">
      <c r="A151" s="23"/>
      <c r="B151" s="66"/>
      <c r="C151" s="62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</row>
    <row r="152" spans="1:15" ht="18.75" x14ac:dyDescent="0.3">
      <c r="A152" s="23"/>
      <c r="B152" s="66"/>
      <c r="C152" s="62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</row>
    <row r="153" spans="1:15" ht="18.75" x14ac:dyDescent="0.3">
      <c r="A153" s="23"/>
      <c r="B153" s="66"/>
      <c r="C153" s="62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</row>
    <row r="154" spans="1:15" ht="18.75" x14ac:dyDescent="0.3">
      <c r="A154" s="23"/>
      <c r="B154" s="66"/>
      <c r="C154" s="62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</row>
    <row r="155" spans="1:15" ht="18.75" x14ac:dyDescent="0.3">
      <c r="A155" s="23"/>
      <c r="B155" s="66"/>
      <c r="C155" s="62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</row>
    <row r="156" spans="1:15" ht="18.75" x14ac:dyDescent="0.3">
      <c r="A156" s="23"/>
      <c r="B156" s="66"/>
      <c r="C156" s="62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</row>
    <row r="157" spans="1:15" ht="18.75" x14ac:dyDescent="0.3">
      <c r="A157" s="23"/>
      <c r="B157" s="66"/>
      <c r="C157" s="62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</row>
    <row r="158" spans="1:15" ht="18.75" x14ac:dyDescent="0.3">
      <c r="A158" s="23"/>
      <c r="B158" s="66"/>
      <c r="C158" s="62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</row>
    <row r="159" spans="1:15" ht="18.75" x14ac:dyDescent="0.3">
      <c r="A159" s="23"/>
      <c r="B159" s="66"/>
      <c r="C159" s="62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</row>
    <row r="160" spans="1:15" ht="18.75" x14ac:dyDescent="0.3">
      <c r="A160" s="23"/>
      <c r="B160" s="66"/>
      <c r="C160" s="62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</row>
    <row r="161" spans="1:15" ht="18.75" x14ac:dyDescent="0.3">
      <c r="A161" s="23"/>
      <c r="B161" s="66"/>
      <c r="C161" s="62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</row>
    <row r="162" spans="1:15" ht="18.75" x14ac:dyDescent="0.3">
      <c r="A162" s="23"/>
      <c r="B162" s="66"/>
      <c r="C162" s="62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</row>
    <row r="163" spans="1:15" ht="18.75" x14ac:dyDescent="0.3">
      <c r="A163" s="23"/>
      <c r="B163" s="66"/>
      <c r="C163" s="62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</row>
    <row r="164" spans="1:15" ht="18.75" x14ac:dyDescent="0.3">
      <c r="A164" s="23"/>
      <c r="B164" s="66"/>
      <c r="C164" s="62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</row>
    <row r="165" spans="1:15" ht="18.75" x14ac:dyDescent="0.3">
      <c r="A165" s="23"/>
      <c r="B165" s="66"/>
      <c r="C165" s="62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</row>
    <row r="166" spans="1:15" ht="18.75" x14ac:dyDescent="0.3">
      <c r="A166" s="23"/>
      <c r="B166" s="66"/>
      <c r="C166" s="62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</row>
    <row r="167" spans="1:15" ht="18.75" x14ac:dyDescent="0.3">
      <c r="A167" s="23"/>
      <c r="B167" s="66"/>
      <c r="C167" s="62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</row>
    <row r="168" spans="1:15" ht="18.75" x14ac:dyDescent="0.3">
      <c r="A168" s="23"/>
      <c r="B168" s="66"/>
      <c r="C168" s="62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</row>
  </sheetData>
  <autoFilter ref="A11:O126"/>
  <sortState ref="B89:K91">
    <sortCondition ref="B89"/>
  </sortState>
  <mergeCells count="40">
    <mergeCell ref="B103:E103"/>
    <mergeCell ref="B107:E107"/>
    <mergeCell ref="A9:B9"/>
    <mergeCell ref="B13:E13"/>
    <mergeCell ref="B78:E78"/>
    <mergeCell ref="A1:O1"/>
    <mergeCell ref="A2:O2"/>
    <mergeCell ref="A3:O3"/>
    <mergeCell ref="A4:O4"/>
    <mergeCell ref="A6:O6"/>
    <mergeCell ref="A8:O8"/>
    <mergeCell ref="B42:E42"/>
    <mergeCell ref="B46:E46"/>
    <mergeCell ref="B51:E51"/>
    <mergeCell ref="B58:E58"/>
    <mergeCell ref="R133:R134"/>
    <mergeCell ref="B61:E61"/>
    <mergeCell ref="B64:E64"/>
    <mergeCell ref="B67:E67"/>
    <mergeCell ref="B54:E54"/>
    <mergeCell ref="B81:E81"/>
    <mergeCell ref="A125:O125"/>
    <mergeCell ref="A129:O129"/>
    <mergeCell ref="A128:D128"/>
    <mergeCell ref="A126:E126"/>
    <mergeCell ref="B84:E84"/>
    <mergeCell ref="B87:E87"/>
    <mergeCell ref="B91:E91"/>
    <mergeCell ref="B94:E94"/>
    <mergeCell ref="B97:E97"/>
    <mergeCell ref="B100:E100"/>
    <mergeCell ref="B113:E113"/>
    <mergeCell ref="B116:E116"/>
    <mergeCell ref="B119:E119"/>
    <mergeCell ref="A135:D135"/>
    <mergeCell ref="A134:D134"/>
    <mergeCell ref="A132:O132"/>
    <mergeCell ref="A131:O131"/>
    <mergeCell ref="A130:O130"/>
    <mergeCell ref="B123:E123"/>
  </mergeCells>
  <printOptions horizontalCentered="1"/>
  <pageMargins left="0.59055118110236227" right="0.59055118110236227" top="0" bottom="0" header="0" footer="0"/>
  <pageSetup paperSize="9" scale="58" fitToHeight="0" orientation="landscape" r:id="rId1"/>
  <rowBreaks count="3" manualBreakCount="3">
    <brk id="26" max="14" man="1"/>
    <brk id="65" max="14" man="1"/>
    <brk id="105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2019-04-04T13:00:58Z</cp:lastPrinted>
  <dcterms:created xsi:type="dcterms:W3CDTF">2013-06-10T11:27:37Z</dcterms:created>
  <dcterms:modified xsi:type="dcterms:W3CDTF">2019-11-21T10:53:43Z</dcterms:modified>
</cp:coreProperties>
</file>